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 Server\Documents\Bilance Per QKR 2018\AGIMI\Agim Asllani\"/>
    </mc:Choice>
  </mc:AlternateContent>
  <bookViews>
    <workbookView xWindow="-15" yWindow="4455" windowWidth="15330" windowHeight="4500" tabRatio="823" activeTab="8"/>
  </bookViews>
  <sheets>
    <sheet name="Kop." sheetId="1" r:id="rId1"/>
    <sheet name="Aktivet" sheetId="4" r:id="rId2"/>
    <sheet name="Pasivet" sheetId="14" r:id="rId3"/>
    <sheet name="Rez.1" sheetId="15" r:id="rId4"/>
    <sheet name="Fluksi 2" sheetId="18" r:id="rId5"/>
    <sheet name="Pasq.per AAM 1" sheetId="25" r:id="rId6"/>
    <sheet name="Pasq.per AAM 2" sheetId="26" r:id="rId7"/>
    <sheet name="Kapitali 2" sheetId="20" r:id="rId8"/>
    <sheet name="Shenimet" sheetId="21" r:id="rId9"/>
  </sheets>
  <calcPr calcId="152511"/>
</workbook>
</file>

<file path=xl/calcChain.xml><?xml version="1.0" encoding="utf-8"?>
<calcChain xmlns="http://schemas.openxmlformats.org/spreadsheetml/2006/main">
  <c r="M17" i="26" l="1"/>
  <c r="L17" i="26"/>
  <c r="J16" i="26"/>
  <c r="M16" i="26"/>
  <c r="J15" i="26"/>
  <c r="M15" i="26"/>
  <c r="M18" i="26"/>
  <c r="M19" i="26"/>
  <c r="H16" i="26"/>
  <c r="L16" i="26"/>
  <c r="H15" i="26"/>
  <c r="H18" i="26"/>
  <c r="H19" i="26"/>
  <c r="G17" i="26"/>
  <c r="I17" i="26"/>
  <c r="K17" i="26"/>
  <c r="E15" i="26"/>
  <c r="E18" i="26"/>
  <c r="E19" i="26"/>
  <c r="D16" i="26"/>
  <c r="G16" i="26"/>
  <c r="I16" i="26"/>
  <c r="K16" i="26"/>
  <c r="D15" i="26"/>
  <c r="D18" i="26"/>
  <c r="D19" i="26"/>
  <c r="G25" i="25"/>
  <c r="G26" i="25"/>
  <c r="G27" i="25"/>
  <c r="G28" i="25"/>
  <c r="G24" i="25"/>
  <c r="G30" i="25"/>
  <c r="G13" i="25"/>
  <c r="G12" i="25"/>
  <c r="G11" i="25"/>
  <c r="G10" i="25"/>
  <c r="G9" i="25"/>
  <c r="G8" i="25"/>
  <c r="G15" i="25"/>
  <c r="G7" i="25"/>
  <c r="G43" i="14"/>
  <c r="F44" i="25"/>
  <c r="E44" i="25"/>
  <c r="G44" i="25"/>
  <c r="E43" i="25"/>
  <c r="D43" i="25"/>
  <c r="E42" i="25"/>
  <c r="E46" i="25"/>
  <c r="D42" i="25"/>
  <c r="E41" i="25"/>
  <c r="D41" i="25"/>
  <c r="E40" i="25"/>
  <c r="G40" i="25"/>
  <c r="D40" i="25"/>
  <c r="E39" i="25"/>
  <c r="D39" i="25"/>
  <c r="E38" i="25"/>
  <c r="D38" i="25"/>
  <c r="F37" i="25"/>
  <c r="F46" i="25"/>
  <c r="D37" i="25"/>
  <c r="D46" i="25"/>
  <c r="G36" i="25"/>
  <c r="D36" i="25"/>
  <c r="E31" i="25"/>
  <c r="F30" i="25"/>
  <c r="D30" i="25"/>
  <c r="C30" i="25"/>
  <c r="F43" i="25"/>
  <c r="F42" i="25"/>
  <c r="F41" i="25"/>
  <c r="F40" i="25"/>
  <c r="F39" i="25"/>
  <c r="G39" i="25"/>
  <c r="F38" i="25"/>
  <c r="E37" i="25"/>
  <c r="G21" i="25"/>
  <c r="D21" i="25"/>
  <c r="F15" i="25"/>
  <c r="E15" i="25"/>
  <c r="D15" i="25"/>
  <c r="C14" i="20"/>
  <c r="H14" i="20"/>
  <c r="C9" i="20"/>
  <c r="G10" i="14"/>
  <c r="G8" i="14"/>
  <c r="F31" i="18"/>
  <c r="G7" i="26"/>
  <c r="K7" i="26"/>
  <c r="L7" i="26"/>
  <c r="D7" i="26"/>
  <c r="H7" i="26"/>
  <c r="F19" i="26"/>
  <c r="F13" i="15"/>
  <c r="F18" i="15"/>
  <c r="F19" i="15"/>
  <c r="F22" i="15"/>
  <c r="F27" i="15"/>
  <c r="F11" i="18"/>
  <c r="F19" i="18"/>
  <c r="G9" i="4"/>
  <c r="G8" i="4"/>
  <c r="G13" i="4"/>
  <c r="F12" i="18"/>
  <c r="G21" i="4"/>
  <c r="F14" i="18"/>
  <c r="G13" i="14"/>
  <c r="F15" i="18"/>
  <c r="G39" i="18"/>
  <c r="G9" i="20"/>
  <c r="G16" i="20"/>
  <c r="F17" i="18"/>
  <c r="F8" i="18"/>
  <c r="F38" i="18"/>
  <c r="F39" i="18"/>
  <c r="F9" i="20"/>
  <c r="H9" i="20"/>
  <c r="F16" i="20"/>
  <c r="F21" i="20"/>
  <c r="H10" i="20"/>
  <c r="H11" i="20"/>
  <c r="H13" i="20"/>
  <c r="H15" i="20"/>
  <c r="H18" i="20"/>
  <c r="H19" i="20"/>
  <c r="H20" i="20"/>
  <c r="G27" i="14"/>
  <c r="G26" i="14"/>
  <c r="H12" i="20"/>
  <c r="G38" i="25"/>
  <c r="G43" i="25"/>
  <c r="E30" i="25"/>
  <c r="I7" i="26"/>
  <c r="G41" i="25"/>
  <c r="F6" i="18"/>
  <c r="F18" i="18"/>
  <c r="F29" i="15"/>
  <c r="F32" i="18"/>
  <c r="G33" i="14"/>
  <c r="F36" i="18"/>
  <c r="L15" i="26"/>
  <c r="L18" i="26"/>
  <c r="L19" i="26"/>
  <c r="G15" i="26"/>
  <c r="G37" i="25"/>
  <c r="J18" i="26"/>
  <c r="J19" i="26"/>
  <c r="G42" i="25"/>
  <c r="C16" i="20"/>
  <c r="G18" i="26"/>
  <c r="G19" i="26"/>
  <c r="I15" i="26"/>
  <c r="C21" i="20"/>
  <c r="H16" i="20"/>
  <c r="F30" i="15"/>
  <c r="F20" i="18"/>
  <c r="F21" i="18"/>
  <c r="F31" i="15"/>
  <c r="G44" i="14"/>
  <c r="G46" i="25"/>
  <c r="G40" i="4"/>
  <c r="G36" i="4"/>
  <c r="G34" i="4"/>
  <c r="G17" i="20"/>
  <c r="G34" i="14"/>
  <c r="G45" i="14"/>
  <c r="G45" i="4"/>
  <c r="F24" i="18"/>
  <c r="F28" i="18"/>
  <c r="K15" i="26"/>
  <c r="K18" i="26"/>
  <c r="K19" i="26"/>
  <c r="I18" i="26"/>
  <c r="I19" i="26"/>
  <c r="H17" i="20"/>
  <c r="H21" i="20"/>
  <c r="G21" i="20"/>
</calcChain>
</file>

<file path=xl/sharedStrings.xml><?xml version="1.0" encoding="utf-8"?>
<sst xmlns="http://schemas.openxmlformats.org/spreadsheetml/2006/main" count="406" uniqueCount="286">
  <si>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</si>
  <si>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</si>
  <si>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</si>
  <si>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</si>
  <si>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</si>
  <si>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</si>
  <si>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</si>
  <si>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</si>
  <si>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</si>
  <si>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</si>
  <si>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</si>
  <si>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</si>
  <si>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</si>
  <si>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</si>
  <si>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</si>
  <si>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</si>
  <si>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</si>
  <si>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</si>
  <si>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</si>
  <si>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</si>
  <si>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</si>
  <si>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</si>
  <si>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</si>
  <si>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</si>
  <si>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</si>
  <si>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</si>
  <si>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</si>
  <si>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</si>
  <si>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</si>
  <si>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</si>
  <si>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</si>
  <si>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</si>
  <si>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</si>
  <si>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</si>
  <si>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</si>
  <si>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</si>
  <si>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</si>
  <si>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</si>
  <si>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</si>
  <si>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</si>
  <si>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</si>
  <si>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</si>
  <si>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</si>
  <si>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</si>
  <si>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</si>
  <si>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</si>
  <si>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</si>
  <si>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</si>
  <si>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</si>
  <si>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</si>
  <si>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</si>
  <si>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</si>
  <si>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</si>
  <si>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</si>
  <si>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</si>
  <si>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</si>
  <si>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</si>
  <si>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</si>
  <si>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</si>
  <si>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Pozicioni i rregulluar</t>
  </si>
  <si>
    <t>TOTALI</t>
  </si>
  <si>
    <t>Efekti ndryshimeve ne politikat kontabel</t>
  </si>
  <si>
    <t>Dividentet e paguar</t>
  </si>
  <si>
    <t>Emertimi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</si>
  <si>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</si>
  <si>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</si>
  <si>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</si>
  <si>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</si>
  <si>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</si>
  <si>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</si>
  <si>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</si>
  <si>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</si>
  <si>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>S H E N I M E T          S P J E G U E S E</t>
  </si>
  <si>
    <t>Fluksi i parave nga veprimtaria e shfrytezimit</t>
  </si>
  <si>
    <t>Per Drejtimin  e Njesise  Ekonomike</t>
  </si>
  <si>
    <t xml:space="preserve">(  Ne zbarim te Standartit Kombetar te Kontabilitetit Nr.2 dhe </t>
  </si>
  <si>
    <t>Ligjit Nr. 9228 Date 29.04.2004     Per Kontabilitetin dhe Pasqyrat Financiare  )</t>
  </si>
  <si>
    <t>Interesi i paguar</t>
  </si>
  <si>
    <t>Tatim mbi fitimin i paguar</t>
  </si>
  <si>
    <t>Fluksi monetar nga veprimtarite investuese</t>
  </si>
  <si>
    <t>Blerja e njesisese kontrolluar X minus parate e Arketuara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</si>
  <si>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</si>
  <si>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</si>
  <si>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</si>
  <si>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</si>
  <si>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</si>
  <si>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</si>
  <si>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Pagesat e detyrimive te qerase financiare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</si>
  <si>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</si>
  <si>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</si>
  <si>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</si>
  <si>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</si>
  <si>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</si>
  <si>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Pasqyra e fluksit monetar - Metoda Indirekte</t>
  </si>
  <si>
    <t>Rregullime per :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</si>
  <si>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</si>
  <si>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</si>
  <si>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</si>
  <si>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</si>
  <si>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</si>
  <si>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</si>
  <si>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MM neto nga aktivitetet e shfrytezimit</t>
  </si>
  <si>
    <t>MM neto e perdorur ne veprimtarite Financiare</t>
  </si>
  <si>
    <t>Amortizimin</t>
  </si>
  <si>
    <t>Humbje nga kembimet valutore</t>
  </si>
  <si>
    <t>Te ardhura nga Investimet</t>
  </si>
  <si>
    <t>Shpenzime per interesa</t>
  </si>
  <si>
    <t>NIPT -i</t>
  </si>
  <si>
    <t>Pasqyra Financiare jane te shprehura ne</t>
  </si>
  <si>
    <t>Pasqyra Financiare jane te rumbullakosura ne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</si>
  <si>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</si>
  <si>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</si>
  <si>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</si>
  <si>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</si>
  <si>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</si>
  <si>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</si>
  <si>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Tvsh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</si>
  <si>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</si>
  <si>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</si>
  <si>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</si>
  <si>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</si>
  <si>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</si>
  <si>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</si>
  <si>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</si>
  <si>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</si>
  <si>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Debitore dhe Kreditore te tjere</t>
  </si>
  <si>
    <t>Dividente per tu paguar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</si>
  <si>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</si>
  <si>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</si>
  <si>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</si>
  <si>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</si>
  <si>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</si>
  <si>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</si>
  <si>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</si>
  <si>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</si>
  <si>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</si>
  <si>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</si>
  <si>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</si>
  <si>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</si>
  <si>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</si>
  <si>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</si>
  <si>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</si>
  <si>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</si>
  <si>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</si>
  <si>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 A S I V E T      A F A T S H K U R T R A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</si>
  <si>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</si>
  <si>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</si>
  <si>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</si>
  <si>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</si>
  <si>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</si>
  <si>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</si>
  <si>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</si>
  <si>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</si>
  <si>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</si>
  <si>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</si>
  <si>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</si>
  <si>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Ndrysh.ne invent.prod.gatshme e prodhimit ne proces</t>
  </si>
  <si>
    <t>A</t>
  </si>
  <si>
    <t>B</t>
  </si>
  <si>
    <t>Aksione te thesari te riblera</t>
  </si>
  <si>
    <t>Para ardhese</t>
  </si>
  <si>
    <t>A K T I V E T    A F A T S H K U R T R A</t>
  </si>
  <si>
    <t>Emertimi dhe Forma ligjore</t>
  </si>
  <si>
    <t>Sqarim:</t>
  </si>
  <si>
    <t>Dhënia e shënimeve shpjeguese në këtë pjesë është e detyrueshme sipas SKK 2.</t>
  </si>
  <si>
    <t>a) Informacion i përgjithsëm dhe politikat kontabël</t>
  </si>
  <si>
    <t xml:space="preserve">Plotesimi i te dhenave të kësaj pjese duhet të bëhet sipas kërkesave dhe strukturës standarte te </t>
  </si>
  <si>
    <t>percaktuara ne SKK 2 dhe konkretisht paragrafeve 49-55.  Rradha e dhenies se spjegimeve duhet te jete :</t>
  </si>
  <si>
    <t>b)Shënimet qe shpjegojnë zërat e ndryshëm të pasqyrave financiare</t>
  </si>
  <si>
    <t>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</si>
  <si>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</si>
  <si>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</si>
  <si>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</si>
  <si>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</si>
  <si>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</si>
  <si>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</si>
  <si>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</si>
  <si>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</si>
  <si>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</si>
  <si>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</si>
  <si>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</si>
  <si>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</si>
  <si>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</si>
  <si>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</si>
  <si>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</si>
  <si>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</si>
  <si>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</si>
  <si>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</si>
  <si>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</si>
  <si>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</si>
  <si>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</si>
  <si>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</si>
  <si>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</si>
  <si>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</si>
  <si>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</si>
  <si>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</si>
  <si>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</si>
  <si>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</si>
  <si>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</si>
  <si>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</si>
  <si>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</si>
  <si>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</si>
  <si>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</si>
  <si>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</si>
  <si>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</si>
  <si>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</si>
  <si>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</si>
  <si>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</si>
  <si>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</si>
  <si>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>Leke</t>
  </si>
  <si>
    <t>Amortizimi</t>
  </si>
  <si>
    <t>Vl.mbetur</t>
  </si>
  <si>
    <t>Sasia</t>
  </si>
  <si>
    <t>Gjendje</t>
  </si>
  <si>
    <t>Shtesa</t>
  </si>
  <si>
    <t>Pakesime</t>
  </si>
  <si>
    <t xml:space="preserve">             TOTALI</t>
  </si>
  <si>
    <t>Administratori</t>
  </si>
  <si>
    <t>Amortiz.i</t>
  </si>
  <si>
    <t>Amortiz.Tatim.</t>
  </si>
  <si>
    <t xml:space="preserve"> I</t>
  </si>
  <si>
    <t xml:space="preserve"> II</t>
  </si>
  <si>
    <t>Makineri dhe paisje(mjete transporti)</t>
  </si>
  <si>
    <t>Kerkesa per TAP-in</t>
  </si>
  <si>
    <t>Mjete  transporti</t>
  </si>
  <si>
    <t>Huamarje te tjera afatgjata  (ortake)</t>
  </si>
  <si>
    <t>Shuma toka  ndertesa</t>
  </si>
  <si>
    <t xml:space="preserve">     Per percaktimin e kostos se inventareve eshte zgjedhur metoda "Cmimi  mesatar  I ponderuar" </t>
  </si>
  <si>
    <t>(SKK 4: 15)</t>
  </si>
  <si>
    <t>Sarande</t>
  </si>
  <si>
    <t>Nr.llog.</t>
  </si>
  <si>
    <t>Nr.llog</t>
  </si>
  <si>
    <t>Blerja e aktiveve afatgjata materiale (Prodhimi AAM)</t>
  </si>
  <si>
    <t>Fitimi nga veprimtaria e shfrytezimit</t>
  </si>
  <si>
    <t>Makineri &amp; paisje</t>
  </si>
  <si>
    <t>Paisje zyre &amp; informatike</t>
  </si>
  <si>
    <t>Rritje/renie e shpenzimeve te periudhave te ardhshme</t>
  </si>
  <si>
    <t>Shpenzime te pacaktuara(Te pa zbritshme)  llog.657</t>
  </si>
  <si>
    <t>Shpenzime te pacaktuara</t>
  </si>
  <si>
    <t>Terrene ndertimi</t>
  </si>
  <si>
    <t>Mjete transport</t>
  </si>
  <si>
    <t>Te ardhura nga huamarrje afatshkurtera</t>
  </si>
  <si>
    <t xml:space="preserve">Ndertesa </t>
  </si>
  <si>
    <t>Punime ne proces-llog. 231</t>
  </si>
  <si>
    <t>Punime ne proces-llog.</t>
  </si>
  <si>
    <t xml:space="preserve">A.A.jo materiale(Sh.nisje) </t>
  </si>
  <si>
    <t>Shuma A.A.jo materiale</t>
  </si>
  <si>
    <t>Shpenzime nisje</t>
  </si>
  <si>
    <t xml:space="preserve"> </t>
  </si>
  <si>
    <t>ADMINISTRATORI</t>
  </si>
  <si>
    <t>"AGIM  ASLLANI"  sh.p.k.</t>
  </si>
  <si>
    <t>K33709848S</t>
  </si>
  <si>
    <t>Lagje Nr1</t>
  </si>
  <si>
    <t>Sherbime Hoteleri-Restorant</t>
  </si>
  <si>
    <t>Agim Asllani</t>
  </si>
  <si>
    <t>Agim  Asllani</t>
  </si>
  <si>
    <t>"Agim Asllani"  SH.P.K.</t>
  </si>
  <si>
    <t>"Agim Asllani" Shpk</t>
  </si>
  <si>
    <t xml:space="preserve">Aktive tjera afat gjata materiale </t>
  </si>
  <si>
    <t xml:space="preserve">Shitjet neto </t>
  </si>
  <si>
    <t>Te ardhura te tjera nga veprimtaria</t>
  </si>
  <si>
    <t>Para ardhese(P.Fiz)</t>
  </si>
  <si>
    <t>Debitore,Kreditore te tjere (Garanci Doganore)</t>
  </si>
  <si>
    <t xml:space="preserve">Tatim mbi fitimin </t>
  </si>
  <si>
    <t xml:space="preserve">                - Te gjitha AAM te tjera(iventar ekonomik dhe makineri) me shkallezime te vleftes se mbetur</t>
  </si>
  <si>
    <t>% .Vl.Mbet.</t>
  </si>
  <si>
    <t>Pozicioni me 31 dhjetor 2016</t>
  </si>
  <si>
    <t>Te drejta e detyrime nga pf</t>
  </si>
  <si>
    <t>Pozicioni me 31 dhjetor 2017</t>
  </si>
  <si>
    <t>Viti   2018</t>
  </si>
  <si>
    <t>01.01.2018</t>
  </si>
  <si>
    <t>31.12.2018</t>
  </si>
  <si>
    <t>02.03.2019</t>
  </si>
  <si>
    <t>Pasqyrat    Financiare    te    Vitit   2018</t>
  </si>
  <si>
    <t>Aktivet Afatgjata Materiale dhe jo Materiale 2018</t>
  </si>
  <si>
    <t>31.12.18</t>
  </si>
  <si>
    <t>Amortizimi A.A.Materiale  dhe jo Materiale  2018</t>
  </si>
  <si>
    <t>Vlera Kontabel Neto e A.A.Materiale dhe jo Materiale 2018</t>
  </si>
  <si>
    <t>Kapitali aksionar P.Fizik</t>
  </si>
  <si>
    <t>Pasqyra   e   te   Ardhurave   dhe   Shpenzimeve     2018</t>
  </si>
  <si>
    <t>Pasqyra   e   Fluksit   Monetar  -  Metoda  Indirekte   2018</t>
  </si>
  <si>
    <t>vitit 2018</t>
  </si>
  <si>
    <t xml:space="preserve">Inventari i Aktiveve Afatgjata Materiale e jo Materiale 2018 si  dhe  Amortizimi I tyre </t>
  </si>
  <si>
    <t>Pasqyra  e  Ndryshimeve  ne  Kapital  2018</t>
  </si>
  <si>
    <t>Pozicioni me 31 dhjetor 2018</t>
  </si>
  <si>
    <t>Shpenzime te tjera   (Furnitura)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</si>
</sst>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-* #,##0.00_L_e_k_-;\-* #,##0.00_L_e_k_-;_-* &quot;-&quot;??_L_e_k_-;_-@_-"/>
    <numFmt numFmtId="180" formatCode="#,##0.0"/>
    <numFmt numFmtId="182" formatCode="_(* #,##0_);_(* \(#,##0\);_(* &quot;-&quot;??_);_(@_)"/>
  </numFmts>
  <fonts count="45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  <charset val="238"/>
    </font>
    <font>
      <sz val="9"/>
      <name val="Californian FB"/>
      <family val="1"/>
    </font>
    <font>
      <sz val="10"/>
      <name val="Californian FB"/>
      <family val="1"/>
    </font>
    <font>
      <b/>
      <sz val="26"/>
      <name val="Franklin Gothic Medium Cond"/>
      <family val="2"/>
      <charset val="238"/>
    </font>
    <font>
      <sz val="9"/>
      <name val="Roman"/>
      <family val="1"/>
      <charset val="255"/>
    </font>
    <font>
      <sz val="10"/>
      <name val="Roman"/>
      <family val="1"/>
      <charset val="255"/>
    </font>
    <font>
      <sz val="12"/>
      <name val="Roman"/>
      <family val="1"/>
      <charset val="255"/>
    </font>
    <font>
      <b/>
      <sz val="9"/>
      <name val="Arial"/>
      <family val="2"/>
      <charset val="238"/>
    </font>
    <font>
      <sz val="10"/>
      <name val="Gill Sans MT"/>
      <family val="2"/>
      <charset val="238"/>
    </font>
    <font>
      <b/>
      <u/>
      <sz val="10"/>
      <name val="Gill Sans MT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u/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37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0" xfId="0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9" fillId="0" borderId="0" xfId="0" applyFont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0" fontId="11" fillId="0" borderId="7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" fillId="0" borderId="0" xfId="0" applyFont="1"/>
    <xf numFmtId="0" fontId="7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" fillId="0" borderId="10" xfId="0" applyFont="1" applyBorder="1"/>
    <xf numFmtId="0" fontId="1" fillId="0" borderId="13" xfId="0" applyFont="1" applyBorder="1"/>
    <xf numFmtId="0" fontId="1" fillId="0" borderId="14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2" xfId="0" applyFont="1" applyBorder="1"/>
    <xf numFmtId="0" fontId="7" fillId="0" borderId="13" xfId="0" applyFont="1" applyBorder="1" applyAlignment="1">
      <alignment horizontal="right"/>
    </xf>
    <xf numFmtId="0" fontId="7" fillId="0" borderId="13" xfId="0" applyFont="1" applyBorder="1" applyAlignment="1">
      <alignment horizontal="center"/>
    </xf>
    <xf numFmtId="0" fontId="7" fillId="0" borderId="13" xfId="0" applyFont="1" applyBorder="1"/>
    <xf numFmtId="0" fontId="7" fillId="0" borderId="15" xfId="0" applyFont="1" applyBorder="1"/>
    <xf numFmtId="0" fontId="7" fillId="0" borderId="15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2" fillId="0" borderId="1" xfId="0" applyFont="1" applyBorder="1"/>
    <xf numFmtId="0" fontId="12" fillId="0" borderId="0" xfId="0" applyFont="1" applyBorder="1"/>
    <xf numFmtId="0" fontId="12" fillId="0" borderId="2" xfId="0" applyFont="1" applyBorder="1"/>
    <xf numFmtId="0" fontId="15" fillId="0" borderId="0" xfId="0" applyFont="1"/>
    <xf numFmtId="0" fontId="15" fillId="0" borderId="1" xfId="0" applyFont="1" applyBorder="1"/>
    <xf numFmtId="0" fontId="16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2" xfId="0" applyFont="1" applyBorder="1"/>
    <xf numFmtId="0" fontId="17" fillId="0" borderId="0" xfId="0" applyFont="1"/>
    <xf numFmtId="0" fontId="17" fillId="0" borderId="1" xfId="0" applyFont="1" applyBorder="1"/>
    <xf numFmtId="0" fontId="13" fillId="0" borderId="1" xfId="0" applyFont="1" applyBorder="1"/>
    <xf numFmtId="0" fontId="14" fillId="0" borderId="3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3" fontId="14" fillId="0" borderId="0" xfId="0" applyNumberFormat="1" applyFont="1"/>
    <xf numFmtId="0" fontId="21" fillId="0" borderId="7" xfId="0" applyFont="1" applyBorder="1" applyAlignment="1">
      <alignment horizontal="center" vertical="center"/>
    </xf>
    <xf numFmtId="3" fontId="22" fillId="0" borderId="8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8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2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3" fontId="24" fillId="0" borderId="8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3" fontId="22" fillId="0" borderId="0" xfId="0" applyNumberFormat="1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3" fontId="12" fillId="0" borderId="0" xfId="0" applyNumberFormat="1" applyFont="1"/>
    <xf numFmtId="0" fontId="21" fillId="0" borderId="3" xfId="0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 applyBorder="1"/>
    <xf numFmtId="3" fontId="22" fillId="0" borderId="0" xfId="0" applyNumberFormat="1" applyFont="1" applyBorder="1"/>
    <xf numFmtId="3" fontId="20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1" fillId="0" borderId="7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3" fontId="12" fillId="0" borderId="0" xfId="0" applyNumberFormat="1" applyFont="1" applyBorder="1"/>
    <xf numFmtId="0" fontId="21" fillId="0" borderId="7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6" fillId="0" borderId="0" xfId="0" applyFont="1" applyAlignment="1">
      <alignment horizontal="center"/>
    </xf>
    <xf numFmtId="3" fontId="26" fillId="0" borderId="0" xfId="0" applyNumberFormat="1" applyFont="1"/>
    <xf numFmtId="0" fontId="26" fillId="0" borderId="0" xfId="0" applyFont="1"/>
    <xf numFmtId="0" fontId="22" fillId="0" borderId="15" xfId="0" applyFont="1" applyBorder="1" applyAlignment="1">
      <alignment vertical="center"/>
    </xf>
    <xf numFmtId="0" fontId="22" fillId="0" borderId="17" xfId="0" applyFont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16" xfId="0" applyFont="1" applyBorder="1" applyAlignment="1">
      <alignment horizontal="left" vertical="center"/>
    </xf>
    <xf numFmtId="0" fontId="22" fillId="0" borderId="14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4" fillId="0" borderId="16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2" fillId="0" borderId="16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16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/>
    <xf numFmtId="0" fontId="5" fillId="0" borderId="18" xfId="0" applyFont="1" applyBorder="1"/>
    <xf numFmtId="0" fontId="5" fillId="0" borderId="18" xfId="0" applyFont="1" applyBorder="1" applyAlignment="1"/>
    <xf numFmtId="0" fontId="5" fillId="0" borderId="19" xfId="0" applyFont="1" applyBorder="1"/>
    <xf numFmtId="0" fontId="5" fillId="0" borderId="2" xfId="0" applyFont="1" applyBorder="1"/>
    <xf numFmtId="0" fontId="5" fillId="0" borderId="0" xfId="0" applyFont="1"/>
    <xf numFmtId="0" fontId="5" fillId="0" borderId="20" xfId="0" applyFont="1" applyBorder="1"/>
    <xf numFmtId="0" fontId="5" fillId="0" borderId="21" xfId="0" applyFont="1" applyBorder="1"/>
    <xf numFmtId="0" fontId="5" fillId="0" borderId="0" xfId="0" applyFont="1" applyBorder="1" applyAlignment="1"/>
    <xf numFmtId="0" fontId="5" fillId="0" borderId="20" xfId="0" applyFont="1" applyFill="1" applyBorder="1"/>
    <xf numFmtId="0" fontId="5" fillId="0" borderId="0" xfId="0" applyFont="1" applyFill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18" fillId="0" borderId="25" xfId="0" applyFont="1" applyBorder="1" applyAlignment="1">
      <alignment horizontal="center"/>
    </xf>
    <xf numFmtId="0" fontId="27" fillId="0" borderId="16" xfId="0" applyFont="1" applyBorder="1" applyAlignment="1">
      <alignment vertical="center"/>
    </xf>
    <xf numFmtId="0" fontId="28" fillId="0" borderId="16" xfId="0" applyFont="1" applyBorder="1" applyAlignment="1">
      <alignment vertical="center"/>
    </xf>
    <xf numFmtId="0" fontId="7" fillId="0" borderId="8" xfId="0" applyFont="1" applyBorder="1"/>
    <xf numFmtId="0" fontId="3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21" fontId="4" fillId="0" borderId="17" xfId="0" applyNumberFormat="1" applyFont="1" applyBorder="1" applyAlignment="1">
      <alignment horizontal="center"/>
    </xf>
    <xf numFmtId="46" fontId="4" fillId="0" borderId="17" xfId="0" applyNumberFormat="1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0" fillId="0" borderId="0" xfId="0" applyFont="1"/>
    <xf numFmtId="3" fontId="0" fillId="0" borderId="0" xfId="0" applyNumberFormat="1"/>
    <xf numFmtId="0" fontId="4" fillId="0" borderId="11" xfId="0" applyFont="1" applyFill="1" applyBorder="1" applyAlignment="1">
      <alignment horizontal="center"/>
    </xf>
    <xf numFmtId="3" fontId="4" fillId="0" borderId="11" xfId="0" applyNumberFormat="1" applyFont="1" applyBorder="1"/>
    <xf numFmtId="3" fontId="4" fillId="0" borderId="17" xfId="0" applyNumberFormat="1" applyFont="1" applyBorder="1"/>
    <xf numFmtId="3" fontId="14" fillId="2" borderId="14" xfId="0" applyNumberFormat="1" applyFont="1" applyFill="1" applyBorder="1" applyAlignment="1">
      <alignment horizontal="center" vertical="center"/>
    </xf>
    <xf numFmtId="3" fontId="14" fillId="2" borderId="5" xfId="0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vertical="center"/>
    </xf>
    <xf numFmtId="3" fontId="22" fillId="2" borderId="8" xfId="0" applyNumberFormat="1" applyFont="1" applyFill="1" applyBorder="1" applyAlignment="1">
      <alignment vertical="center"/>
    </xf>
    <xf numFmtId="0" fontId="21" fillId="2" borderId="17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vertical="center"/>
    </xf>
    <xf numFmtId="3" fontId="12" fillId="2" borderId="14" xfId="0" applyNumberFormat="1" applyFont="1" applyFill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/>
    </xf>
    <xf numFmtId="3" fontId="12" fillId="2" borderId="17" xfId="0" applyNumberFormat="1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3" fontId="21" fillId="2" borderId="14" xfId="0" applyNumberFormat="1" applyFont="1" applyFill="1" applyBorder="1" applyAlignment="1">
      <alignment horizontal="center" vertical="center"/>
    </xf>
    <xf numFmtId="3" fontId="21" fillId="2" borderId="5" xfId="0" applyNumberFormat="1" applyFont="1" applyFill="1" applyBorder="1" applyAlignment="1">
      <alignment horizontal="center" vertical="center"/>
    </xf>
    <xf numFmtId="3" fontId="21" fillId="2" borderId="17" xfId="0" applyNumberFormat="1" applyFont="1" applyFill="1" applyBorder="1" applyAlignment="1">
      <alignment horizontal="center" vertical="center"/>
    </xf>
    <xf numFmtId="0" fontId="33" fillId="0" borderId="0" xfId="0" applyFont="1" applyBorder="1"/>
    <xf numFmtId="0" fontId="35" fillId="0" borderId="0" xfId="0" applyFont="1" applyBorder="1"/>
    <xf numFmtId="0" fontId="35" fillId="0" borderId="2" xfId="0" applyFont="1" applyBorder="1"/>
    <xf numFmtId="0" fontId="36" fillId="0" borderId="0" xfId="0" applyFont="1" applyBorder="1"/>
    <xf numFmtId="0" fontId="36" fillId="0" borderId="2" xfId="0" applyFont="1" applyBorder="1"/>
    <xf numFmtId="0" fontId="37" fillId="0" borderId="0" xfId="0" applyFont="1" applyBorder="1"/>
    <xf numFmtId="0" fontId="37" fillId="0" borderId="2" xfId="0" applyFont="1" applyBorder="1"/>
    <xf numFmtId="0" fontId="36" fillId="0" borderId="4" xfId="0" applyFont="1" applyBorder="1"/>
    <xf numFmtId="0" fontId="36" fillId="0" borderId="5" xfId="0" applyFont="1" applyBorder="1"/>
    <xf numFmtId="0" fontId="39" fillId="0" borderId="1" xfId="0" applyFont="1" applyBorder="1"/>
    <xf numFmtId="0" fontId="39" fillId="0" borderId="0" xfId="0" applyFont="1" applyBorder="1"/>
    <xf numFmtId="0" fontId="40" fillId="0" borderId="0" xfId="0" applyFont="1" applyBorder="1" applyAlignment="1">
      <alignment vertical="center"/>
    </xf>
    <xf numFmtId="0" fontId="39" fillId="0" borderId="0" xfId="0" applyFont="1" applyFill="1" applyBorder="1"/>
    <xf numFmtId="3" fontId="41" fillId="2" borderId="8" xfId="0" applyNumberFormat="1" applyFont="1" applyFill="1" applyBorder="1" applyAlignment="1">
      <alignment vertical="center"/>
    </xf>
    <xf numFmtId="3" fontId="41" fillId="0" borderId="8" xfId="0" applyNumberFormat="1" applyFont="1" applyBorder="1" applyAlignment="1">
      <alignment vertical="center"/>
    </xf>
    <xf numFmtId="0" fontId="4" fillId="2" borderId="11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3" fontId="29" fillId="2" borderId="8" xfId="1" applyNumberFormat="1" applyFont="1" applyFill="1" applyBorder="1" applyAlignment="1">
      <alignment vertical="center"/>
    </xf>
    <xf numFmtId="46" fontId="4" fillId="2" borderId="17" xfId="0" applyNumberFormat="1" applyFont="1" applyFill="1" applyBorder="1" applyAlignment="1">
      <alignment horizontal="center"/>
    </xf>
    <xf numFmtId="3" fontId="31" fillId="2" borderId="8" xfId="0" applyNumberFormat="1" applyFont="1" applyFill="1" applyBorder="1" applyAlignment="1">
      <alignment vertical="center"/>
    </xf>
    <xf numFmtId="3" fontId="22" fillId="0" borderId="8" xfId="0" applyNumberFormat="1" applyFont="1" applyBorder="1" applyAlignment="1">
      <alignment horizontal="center" vertical="center"/>
    </xf>
    <xf numFmtId="3" fontId="27" fillId="0" borderId="8" xfId="0" applyNumberFormat="1" applyFont="1" applyBorder="1" applyAlignment="1">
      <alignment horizontal="center" vertical="center"/>
    </xf>
    <xf numFmtId="3" fontId="27" fillId="0" borderId="8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/>
    </xf>
    <xf numFmtId="3" fontId="22" fillId="0" borderId="0" xfId="0" applyNumberFormat="1" applyFont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vertical="center"/>
    </xf>
    <xf numFmtId="3" fontId="8" fillId="2" borderId="8" xfId="0" applyNumberFormat="1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vertical="center"/>
    </xf>
    <xf numFmtId="3" fontId="8" fillId="2" borderId="30" xfId="0" applyNumberFormat="1" applyFont="1" applyFill="1" applyBorder="1" applyAlignment="1">
      <alignment vertical="center"/>
    </xf>
    <xf numFmtId="21" fontId="4" fillId="2" borderId="17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vertical="center"/>
    </xf>
    <xf numFmtId="0" fontId="42" fillId="2" borderId="8" xfId="0" applyFont="1" applyFill="1" applyBorder="1" applyAlignment="1">
      <alignment vertical="center"/>
    </xf>
    <xf numFmtId="0" fontId="29" fillId="2" borderId="8" xfId="0" applyFont="1" applyFill="1" applyBorder="1" applyAlignment="1">
      <alignment horizontal="center" vertical="center"/>
    </xf>
    <xf numFmtId="0" fontId="22" fillId="3" borderId="0" xfId="0" applyFont="1" applyFill="1"/>
    <xf numFmtId="3" fontId="38" fillId="2" borderId="9" xfId="0" applyNumberFormat="1" applyFont="1" applyFill="1" applyBorder="1" applyAlignment="1">
      <alignment vertical="center"/>
    </xf>
    <xf numFmtId="3" fontId="38" fillId="2" borderId="31" xfId="0" applyNumberFormat="1" applyFont="1" applyFill="1" applyBorder="1" applyAlignment="1">
      <alignment vertical="center"/>
    </xf>
    <xf numFmtId="0" fontId="0" fillId="0" borderId="32" xfId="0" applyBorder="1" applyAlignment="1">
      <alignment horizontal="center"/>
    </xf>
    <xf numFmtId="0" fontId="0" fillId="0" borderId="33" xfId="0" applyBorder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7" xfId="0" applyBorder="1" applyAlignment="1">
      <alignment horizontal="center"/>
    </xf>
    <xf numFmtId="3" fontId="22" fillId="3" borderId="8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40" fillId="0" borderId="1" xfId="0" applyFont="1" applyBorder="1" applyAlignment="1">
      <alignment horizontal="right" vertical="center"/>
    </xf>
    <xf numFmtId="0" fontId="39" fillId="0" borderId="1" xfId="0" applyFont="1" applyBorder="1" applyAlignment="1">
      <alignment horizontal="right" vertical="center"/>
    </xf>
    <xf numFmtId="0" fontId="39" fillId="0" borderId="1" xfId="0" applyFont="1" applyBorder="1" applyAlignment="1">
      <alignment horizontal="right"/>
    </xf>
    <xf numFmtId="0" fontId="39" fillId="0" borderId="1" xfId="0" applyFont="1" applyFill="1" applyBorder="1"/>
    <xf numFmtId="0" fontId="22" fillId="4" borderId="8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vertical="center"/>
    </xf>
    <xf numFmtId="0" fontId="21" fillId="4" borderId="15" xfId="0" applyFont="1" applyFill="1" applyBorder="1" applyAlignment="1">
      <alignment vertical="center"/>
    </xf>
    <xf numFmtId="0" fontId="22" fillId="4" borderId="16" xfId="0" applyFont="1" applyFill="1" applyBorder="1" applyAlignment="1">
      <alignment horizontal="left" vertical="center"/>
    </xf>
    <xf numFmtId="3" fontId="22" fillId="4" borderId="8" xfId="0" applyNumberFormat="1" applyFont="1" applyFill="1" applyBorder="1" applyAlignment="1">
      <alignment horizontal="center" vertical="center"/>
    </xf>
    <xf numFmtId="3" fontId="28" fillId="0" borderId="8" xfId="0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horizontal="center"/>
    </xf>
    <xf numFmtId="3" fontId="24" fillId="0" borderId="0" xfId="0" applyNumberFormat="1" applyFont="1" applyAlignment="1">
      <alignment vertical="center"/>
    </xf>
    <xf numFmtId="21" fontId="4" fillId="2" borderId="4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3" fillId="0" borderId="0" xfId="0" applyFont="1" applyAlignment="1">
      <alignment horizontal="left" vertical="center"/>
    </xf>
    <xf numFmtId="3" fontId="22" fillId="3" borderId="8" xfId="0" applyNumberFormat="1" applyFont="1" applyFill="1" applyBorder="1" applyAlignment="1">
      <alignment horizontal="center" vertical="center"/>
    </xf>
    <xf numFmtId="3" fontId="22" fillId="3" borderId="8" xfId="0" applyNumberFormat="1" applyFont="1" applyFill="1" applyBorder="1" applyAlignment="1">
      <alignment vertical="center"/>
    </xf>
    <xf numFmtId="3" fontId="27" fillId="3" borderId="8" xfId="0" applyNumberFormat="1" applyFont="1" applyFill="1" applyBorder="1" applyAlignment="1">
      <alignment horizontal="center" vertical="center"/>
    </xf>
    <xf numFmtId="3" fontId="24" fillId="3" borderId="8" xfId="0" applyNumberFormat="1" applyFont="1" applyFill="1" applyBorder="1" applyAlignment="1">
      <alignment vertical="center"/>
    </xf>
    <xf numFmtId="3" fontId="28" fillId="3" borderId="8" xfId="0" applyNumberFormat="1" applyFont="1" applyFill="1" applyBorder="1" applyAlignment="1">
      <alignment horizontal="center"/>
    </xf>
    <xf numFmtId="3" fontId="27" fillId="0" borderId="8" xfId="0" applyNumberFormat="1" applyFont="1" applyBorder="1" applyAlignment="1">
      <alignment vertical="center"/>
    </xf>
    <xf numFmtId="3" fontId="27" fillId="2" borderId="8" xfId="0" applyNumberFormat="1" applyFont="1" applyFill="1" applyBorder="1" applyAlignment="1">
      <alignment vertical="center"/>
    </xf>
    <xf numFmtId="3" fontId="7" fillId="2" borderId="17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9" fillId="0" borderId="0" xfId="0" applyFont="1"/>
    <xf numFmtId="3" fontId="4" fillId="0" borderId="33" xfId="1" applyNumberFormat="1" applyFont="1" applyBorder="1"/>
    <xf numFmtId="3" fontId="4" fillId="0" borderId="41" xfId="1" applyNumberFormat="1" applyFont="1" applyBorder="1"/>
    <xf numFmtId="3" fontId="4" fillId="0" borderId="35" xfId="1" applyNumberFormat="1" applyFont="1" applyBorder="1"/>
    <xf numFmtId="3" fontId="4" fillId="0" borderId="42" xfId="1" applyNumberFormat="1" applyFont="1" applyBorder="1"/>
    <xf numFmtId="3" fontId="4" fillId="0" borderId="39" xfId="1" applyNumberFormat="1" applyFont="1" applyBorder="1"/>
    <xf numFmtId="3" fontId="4" fillId="0" borderId="43" xfId="1" applyNumberFormat="1" applyFont="1" applyBorder="1"/>
    <xf numFmtId="3" fontId="4" fillId="0" borderId="37" xfId="1" applyNumberFormat="1" applyFont="1" applyBorder="1"/>
    <xf numFmtId="3" fontId="4" fillId="0" borderId="44" xfId="1" applyNumberFormat="1" applyFont="1" applyBorder="1"/>
    <xf numFmtId="3" fontId="4" fillId="0" borderId="45" xfId="1" applyNumberFormat="1" applyFont="1" applyBorder="1"/>
    <xf numFmtId="3" fontId="4" fillId="0" borderId="8" xfId="1" applyNumberFormat="1" applyFont="1" applyBorder="1"/>
    <xf numFmtId="3" fontId="4" fillId="2" borderId="8" xfId="1" applyNumberFormat="1" applyFont="1" applyFill="1" applyBorder="1"/>
    <xf numFmtId="3" fontId="21" fillId="0" borderId="8" xfId="0" applyNumberFormat="1" applyFont="1" applyBorder="1" applyAlignment="1">
      <alignment vertical="center"/>
    </xf>
    <xf numFmtId="182" fontId="0" fillId="0" borderId="0" xfId="0" applyNumberFormat="1"/>
    <xf numFmtId="0" fontId="9" fillId="0" borderId="0" xfId="0" applyFont="1" applyAlignment="1">
      <alignment horizontal="left"/>
    </xf>
    <xf numFmtId="0" fontId="4" fillId="0" borderId="4" xfId="0" applyFont="1" applyBorder="1"/>
    <xf numFmtId="0" fontId="4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1" fillId="0" borderId="8" xfId="0" applyNumberFormat="1" applyFont="1" applyFill="1" applyBorder="1" applyAlignment="1">
      <alignment vertical="center"/>
    </xf>
    <xf numFmtId="3" fontId="27" fillId="0" borderId="8" xfId="0" applyNumberFormat="1" applyFont="1" applyFill="1" applyBorder="1" applyAlignment="1">
      <alignment vertical="center"/>
    </xf>
    <xf numFmtId="3" fontId="24" fillId="0" borderId="8" xfId="0" applyNumberFormat="1" applyFont="1" applyFill="1" applyBorder="1" applyAlignment="1">
      <alignment vertical="center"/>
    </xf>
    <xf numFmtId="3" fontId="22" fillId="0" borderId="8" xfId="0" applyNumberFormat="1" applyFont="1" applyFill="1" applyBorder="1" applyAlignment="1">
      <alignment vertical="center"/>
    </xf>
    <xf numFmtId="3" fontId="4" fillId="0" borderId="0" xfId="0" applyNumberFormat="1" applyFont="1"/>
    <xf numFmtId="0" fontId="4" fillId="0" borderId="8" xfId="0" applyFont="1" applyBorder="1" applyAlignment="1">
      <alignment horizontal="center" vertical="center"/>
    </xf>
    <xf numFmtId="3" fontId="21" fillId="0" borderId="8" xfId="0" applyNumberFormat="1" applyFont="1" applyFill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11" xfId="0" applyNumberFormat="1" applyFont="1" applyFill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vertical="center"/>
    </xf>
    <xf numFmtId="180" fontId="4" fillId="0" borderId="7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/>
    </xf>
    <xf numFmtId="0" fontId="4" fillId="0" borderId="33" xfId="0" applyFont="1" applyBorder="1"/>
    <xf numFmtId="3" fontId="4" fillId="2" borderId="8" xfId="0" applyNumberFormat="1" applyFont="1" applyFill="1" applyBorder="1"/>
    <xf numFmtId="3" fontId="4" fillId="0" borderId="8" xfId="0" applyNumberFormat="1" applyFont="1" applyBorder="1"/>
    <xf numFmtId="0" fontId="4" fillId="0" borderId="8" xfId="0" applyFont="1" applyBorder="1"/>
    <xf numFmtId="3" fontId="4" fillId="0" borderId="8" xfId="1" applyNumberFormat="1" applyFont="1" applyBorder="1" applyAlignment="1">
      <alignment vertical="center"/>
    </xf>
    <xf numFmtId="3" fontId="4" fillId="2" borderId="8" xfId="1" applyNumberFormat="1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46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21" fontId="7" fillId="0" borderId="0" xfId="0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4" fillId="2" borderId="1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3" fillId="0" borderId="15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3" fontId="22" fillId="3" borderId="8" xfId="0" applyNumberFormat="1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3" fontId="22" fillId="0" borderId="8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" fillId="2" borderId="4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2">
    <cellStyle name="Comma_21.Aktivet Afatgjata Materiale  09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K58"/>
  <sheetViews>
    <sheetView topLeftCell="A10" workbookViewId="0">
      <selection activeCell="K72" sqref="K72"/>
    </sheetView>
  </sheetViews>
  <sheetFormatPr defaultRowHeight="12.75"/>
  <cols>
    <col min="1" max="1" width="7.140625" style="29" customWidth="1"/>
    <col min="2" max="3" width="9.140625" style="29"/>
    <col min="4" max="4" width="9.28515625" style="29" customWidth="1"/>
    <col min="5" max="5" width="11.42578125" style="29" customWidth="1"/>
    <col min="6" max="6" width="12.85546875" style="29" customWidth="1"/>
    <col min="7" max="7" width="5.42578125" style="29" customWidth="1"/>
    <col min="8" max="9" width="9.140625" style="29"/>
    <col min="10" max="10" width="3.140625" style="29" customWidth="1"/>
    <col min="11" max="11" width="9.140625" style="29"/>
    <col min="12" max="12" width="1.85546875" style="29" customWidth="1"/>
    <col min="13" max="16384" width="9.140625" style="29"/>
  </cols>
  <sheetData>
    <row r="1" spans="2:11" s="25" customFormat="1" ht="6.75" customHeight="1"/>
    <row r="2" spans="2:11" s="25" customFormat="1">
      <c r="B2" s="30"/>
      <c r="C2" s="31"/>
      <c r="D2" s="31"/>
      <c r="E2" s="31"/>
      <c r="F2" s="31"/>
      <c r="G2" s="31"/>
      <c r="H2" s="31"/>
      <c r="I2" s="31"/>
      <c r="J2" s="31"/>
      <c r="K2" s="32"/>
    </row>
    <row r="3" spans="2:11" s="26" customFormat="1" ht="14.1" customHeight="1">
      <c r="B3" s="33"/>
      <c r="C3" s="34" t="s">
        <v>162</v>
      </c>
      <c r="D3" s="34"/>
      <c r="E3" s="34"/>
      <c r="F3" s="35" t="s">
        <v>250</v>
      </c>
      <c r="G3" s="36"/>
      <c r="H3" s="37"/>
      <c r="I3" s="35"/>
      <c r="J3" s="34"/>
      <c r="K3" s="38"/>
    </row>
    <row r="4" spans="2:11" s="26" customFormat="1" ht="14.1" customHeight="1">
      <c r="B4" s="33"/>
      <c r="C4" s="34" t="s">
        <v>107</v>
      </c>
      <c r="D4" s="34"/>
      <c r="E4" s="34"/>
      <c r="F4" s="145" t="s">
        <v>251</v>
      </c>
      <c r="G4" s="39"/>
      <c r="H4" s="40"/>
      <c r="I4" s="41"/>
      <c r="J4" s="41"/>
      <c r="K4" s="38"/>
    </row>
    <row r="5" spans="2:11" s="26" customFormat="1" ht="14.1" customHeight="1">
      <c r="B5" s="33"/>
      <c r="C5" s="34" t="s">
        <v>6</v>
      </c>
      <c r="D5" s="34"/>
      <c r="E5" s="34"/>
      <c r="F5" s="42" t="s">
        <v>252</v>
      </c>
      <c r="G5" s="35"/>
      <c r="H5" s="35"/>
      <c r="I5" s="35"/>
      <c r="J5" s="35"/>
      <c r="K5" s="38"/>
    </row>
    <row r="6" spans="2:11" s="26" customFormat="1" ht="14.1" customHeight="1">
      <c r="B6" s="33"/>
      <c r="C6" s="34"/>
      <c r="D6" s="34"/>
      <c r="E6" s="34"/>
      <c r="F6" s="34"/>
      <c r="G6" s="34"/>
      <c r="H6" s="43" t="s">
        <v>229</v>
      </c>
      <c r="I6" s="43"/>
      <c r="J6" s="41"/>
      <c r="K6" s="38"/>
    </row>
    <row r="7" spans="2:11" s="26" customFormat="1" ht="14.1" customHeight="1">
      <c r="B7" s="33"/>
      <c r="C7" s="34" t="s">
        <v>0</v>
      </c>
      <c r="D7" s="34"/>
      <c r="E7" s="34"/>
      <c r="F7" s="35"/>
      <c r="G7" s="44"/>
      <c r="H7" s="34"/>
      <c r="I7" s="34"/>
      <c r="J7" s="34"/>
      <c r="K7" s="38"/>
    </row>
    <row r="8" spans="2:11" s="26" customFormat="1" ht="14.1" customHeight="1">
      <c r="B8" s="33"/>
      <c r="C8" s="34" t="s">
        <v>1</v>
      </c>
      <c r="D8" s="34"/>
      <c r="E8" s="34"/>
      <c r="F8" s="42"/>
      <c r="G8" s="45"/>
      <c r="H8" s="34"/>
      <c r="I8" s="34"/>
      <c r="J8" s="34"/>
      <c r="K8" s="38"/>
    </row>
    <row r="9" spans="2:11" s="26" customFormat="1" ht="14.1" customHeight="1">
      <c r="B9" s="33"/>
      <c r="C9" s="34"/>
      <c r="D9" s="34"/>
      <c r="E9" s="34"/>
      <c r="F9" s="34"/>
      <c r="G9" s="34"/>
      <c r="H9" s="34"/>
      <c r="I9" s="34"/>
      <c r="J9" s="34"/>
      <c r="K9" s="38"/>
    </row>
    <row r="10" spans="2:11" s="26" customFormat="1" ht="14.1" customHeight="1">
      <c r="B10" s="33"/>
      <c r="C10" s="34" t="s">
        <v>32</v>
      </c>
      <c r="D10" s="34"/>
      <c r="E10" s="34"/>
      <c r="F10" s="35" t="s">
        <v>253</v>
      </c>
      <c r="G10" s="35"/>
      <c r="H10" s="35"/>
      <c r="I10" s="35"/>
      <c r="J10" s="35"/>
      <c r="K10" s="38"/>
    </row>
    <row r="11" spans="2:11" s="26" customFormat="1" ht="14.1" customHeight="1">
      <c r="B11" s="33"/>
      <c r="C11" s="34"/>
      <c r="D11" s="34"/>
      <c r="E11" s="34"/>
      <c r="F11" s="34"/>
      <c r="G11" s="34"/>
      <c r="H11" s="34"/>
      <c r="I11" s="41"/>
      <c r="K11" s="38"/>
    </row>
    <row r="12" spans="2:11" s="26" customFormat="1" ht="14.1" customHeight="1">
      <c r="B12" s="33"/>
      <c r="C12" s="34"/>
      <c r="D12" s="34"/>
      <c r="E12" s="34"/>
      <c r="F12" s="41"/>
      <c r="G12" s="41"/>
      <c r="H12" s="41"/>
      <c r="I12" s="41"/>
      <c r="K12" s="38"/>
    </row>
    <row r="13" spans="2:11" s="27" customFormat="1">
      <c r="B13" s="46"/>
      <c r="C13" s="47"/>
      <c r="D13" s="47"/>
      <c r="E13" s="47"/>
      <c r="F13" s="47"/>
      <c r="G13" s="47"/>
      <c r="H13" s="47"/>
      <c r="I13" s="47"/>
      <c r="J13" s="47"/>
      <c r="K13" s="48"/>
    </row>
    <row r="14" spans="2:11" s="27" customFormat="1">
      <c r="B14" s="46"/>
      <c r="C14" s="47"/>
      <c r="D14" s="47"/>
      <c r="E14" s="47"/>
      <c r="F14" s="47"/>
      <c r="G14" s="47"/>
      <c r="H14" s="47"/>
      <c r="I14" s="47"/>
      <c r="J14" s="47"/>
      <c r="K14" s="48"/>
    </row>
    <row r="15" spans="2:11" s="27" customFormat="1">
      <c r="B15" s="46"/>
      <c r="C15" s="47"/>
      <c r="D15" s="47"/>
      <c r="E15" s="47"/>
      <c r="F15" s="47"/>
      <c r="G15" s="47"/>
      <c r="H15" s="47"/>
      <c r="I15" s="47"/>
      <c r="J15" s="47"/>
      <c r="K15" s="48"/>
    </row>
    <row r="16" spans="2:11" s="27" customFormat="1">
      <c r="B16" s="46"/>
      <c r="C16" s="47"/>
      <c r="D16" s="47"/>
      <c r="E16" s="47"/>
      <c r="F16" s="47"/>
      <c r="G16" s="47"/>
      <c r="H16" s="47"/>
      <c r="I16" s="47"/>
      <c r="J16" s="47"/>
      <c r="K16" s="48"/>
    </row>
    <row r="17" spans="1:11" s="27" customFormat="1">
      <c r="B17" s="46"/>
      <c r="C17" s="47"/>
      <c r="D17" s="47"/>
      <c r="E17" s="47"/>
      <c r="F17" s="47"/>
      <c r="G17" s="47"/>
      <c r="H17" s="47"/>
      <c r="I17" s="47"/>
      <c r="J17" s="47"/>
      <c r="K17" s="48"/>
    </row>
    <row r="18" spans="1:11" s="27" customFormat="1">
      <c r="B18" s="46"/>
      <c r="C18" s="47"/>
      <c r="D18" s="47"/>
      <c r="E18" s="47"/>
      <c r="F18" s="47"/>
      <c r="G18" s="47"/>
      <c r="H18" s="47"/>
      <c r="I18" s="47"/>
      <c r="J18" s="47"/>
      <c r="K18" s="48"/>
    </row>
    <row r="19" spans="1:11" s="27" customFormat="1">
      <c r="B19" s="46"/>
      <c r="C19" s="47"/>
      <c r="D19" s="47"/>
      <c r="E19" s="47"/>
      <c r="F19" s="47"/>
      <c r="G19" s="47"/>
      <c r="H19" s="47"/>
      <c r="I19" s="47"/>
      <c r="J19" s="47"/>
      <c r="K19" s="48"/>
    </row>
    <row r="20" spans="1:11" s="27" customFormat="1">
      <c r="B20" s="46"/>
      <c r="C20" s="47"/>
      <c r="D20" s="47"/>
      <c r="E20" s="47"/>
      <c r="F20" s="47"/>
      <c r="G20" s="47"/>
      <c r="H20" s="47"/>
      <c r="I20" s="47"/>
      <c r="J20" s="47"/>
      <c r="K20" s="48"/>
    </row>
    <row r="21" spans="1:11" s="27" customFormat="1">
      <c r="B21" s="46"/>
      <c r="D21" s="47"/>
      <c r="E21" s="47"/>
      <c r="F21" s="47"/>
      <c r="G21" s="47"/>
      <c r="H21" s="47"/>
      <c r="I21" s="47"/>
      <c r="J21" s="47"/>
      <c r="K21" s="48"/>
    </row>
    <row r="22" spans="1:11" s="27" customFormat="1">
      <c r="B22" s="46"/>
      <c r="C22" s="47"/>
      <c r="D22" s="47"/>
      <c r="E22" s="47"/>
      <c r="F22" s="47"/>
      <c r="G22" s="47"/>
      <c r="H22" s="47"/>
      <c r="I22" s="47"/>
      <c r="J22" s="47"/>
      <c r="K22" s="48"/>
    </row>
    <row r="23" spans="1:11" s="27" customFormat="1">
      <c r="B23" s="46"/>
      <c r="C23" s="47"/>
      <c r="D23" s="47"/>
      <c r="E23" s="47"/>
      <c r="F23" s="47"/>
      <c r="G23" s="47"/>
      <c r="H23" s="47"/>
      <c r="I23" s="47"/>
      <c r="J23" s="47"/>
      <c r="K23" s="48"/>
    </row>
    <row r="24" spans="1:11" s="27" customFormat="1">
      <c r="B24" s="46"/>
      <c r="C24" s="47"/>
      <c r="D24" s="47"/>
      <c r="E24" s="47"/>
      <c r="F24" s="47"/>
      <c r="G24" s="47"/>
      <c r="H24" s="47"/>
      <c r="I24" s="47"/>
      <c r="J24" s="47"/>
      <c r="K24" s="48"/>
    </row>
    <row r="25" spans="1:11" s="49" customFormat="1" ht="33.75">
      <c r="A25" s="27"/>
      <c r="B25" s="300" t="s">
        <v>7</v>
      </c>
      <c r="C25" s="301"/>
      <c r="D25" s="301"/>
      <c r="E25" s="301"/>
      <c r="F25" s="301"/>
      <c r="G25" s="301"/>
      <c r="H25" s="301"/>
      <c r="I25" s="301"/>
      <c r="J25" s="301"/>
      <c r="K25" s="302"/>
    </row>
    <row r="26" spans="1:11" s="27" customFormat="1">
      <c r="A26" s="49"/>
      <c r="B26" s="50"/>
      <c r="C26" s="303" t="s">
        <v>75</v>
      </c>
      <c r="D26" s="303"/>
      <c r="E26" s="303"/>
      <c r="F26" s="303"/>
      <c r="G26" s="303"/>
      <c r="H26" s="303"/>
      <c r="I26" s="303"/>
      <c r="J26" s="303"/>
      <c r="K26" s="48"/>
    </row>
    <row r="27" spans="1:11" s="27" customFormat="1">
      <c r="B27" s="46"/>
      <c r="C27" s="303" t="s">
        <v>76</v>
      </c>
      <c r="D27" s="303"/>
      <c r="E27" s="303"/>
      <c r="F27" s="303"/>
      <c r="G27" s="303"/>
      <c r="H27" s="303"/>
      <c r="I27" s="303"/>
      <c r="J27" s="303"/>
      <c r="K27" s="48"/>
    </row>
    <row r="28" spans="1:11" s="27" customFormat="1">
      <c r="B28" s="46"/>
      <c r="C28" s="171"/>
      <c r="D28" s="171"/>
      <c r="E28" s="171"/>
      <c r="F28" s="171"/>
      <c r="G28" s="171"/>
      <c r="H28" s="171"/>
      <c r="I28" s="171"/>
      <c r="J28" s="171"/>
      <c r="K28" s="48"/>
    </row>
    <row r="29" spans="1:11" s="27" customFormat="1">
      <c r="B29" s="46"/>
      <c r="C29" s="47"/>
      <c r="D29" s="47"/>
      <c r="E29" s="47"/>
      <c r="F29" s="47"/>
      <c r="G29" s="47"/>
      <c r="H29" s="47"/>
      <c r="I29" s="47"/>
      <c r="J29" s="47"/>
      <c r="K29" s="48"/>
    </row>
    <row r="30" spans="1:11" s="54" customFormat="1" ht="33.75">
      <c r="A30" s="27"/>
      <c r="B30" s="46"/>
      <c r="C30" s="47"/>
      <c r="D30" s="47"/>
      <c r="E30" s="47"/>
      <c r="F30" s="51" t="s">
        <v>269</v>
      </c>
      <c r="G30" s="52"/>
      <c r="H30" s="52"/>
      <c r="I30" s="52"/>
      <c r="J30" s="52"/>
      <c r="K30" s="53"/>
    </row>
    <row r="31" spans="1:11" s="54" customFormat="1">
      <c r="B31" s="55"/>
      <c r="C31" s="52"/>
      <c r="D31" s="52"/>
      <c r="E31" s="52"/>
      <c r="F31" s="52"/>
      <c r="G31" s="52"/>
      <c r="H31" s="52"/>
      <c r="I31" s="52"/>
      <c r="J31" s="52"/>
      <c r="K31" s="53"/>
    </row>
    <row r="32" spans="1:11" s="54" customFormat="1">
      <c r="B32" s="55"/>
      <c r="C32" s="52"/>
      <c r="D32" s="52"/>
      <c r="E32" s="52"/>
      <c r="F32" s="52"/>
      <c r="G32" s="52"/>
      <c r="H32" s="52"/>
      <c r="I32" s="52"/>
      <c r="J32" s="52"/>
      <c r="K32" s="53"/>
    </row>
    <row r="33" spans="2:11" s="54" customFormat="1">
      <c r="B33" s="55"/>
      <c r="C33" s="52"/>
      <c r="D33" s="52"/>
      <c r="E33" s="52"/>
      <c r="F33" s="52"/>
      <c r="G33" s="52"/>
      <c r="H33" s="52"/>
      <c r="I33" s="52"/>
      <c r="J33" s="52"/>
      <c r="K33" s="53"/>
    </row>
    <row r="34" spans="2:11" s="54" customFormat="1">
      <c r="B34" s="55"/>
      <c r="C34" s="52"/>
      <c r="D34" s="52"/>
      <c r="E34" s="52"/>
      <c r="F34" s="52"/>
      <c r="G34" s="52"/>
      <c r="H34" s="52"/>
      <c r="I34" s="52"/>
      <c r="J34" s="52"/>
      <c r="K34" s="53"/>
    </row>
    <row r="35" spans="2:11" s="54" customFormat="1">
      <c r="B35" s="55"/>
      <c r="C35" s="52"/>
      <c r="D35" s="52"/>
      <c r="E35" s="52"/>
      <c r="F35" s="52"/>
      <c r="G35" s="52"/>
      <c r="H35" s="52"/>
      <c r="I35" s="52"/>
      <c r="J35" s="52"/>
      <c r="K35" s="53"/>
    </row>
    <row r="36" spans="2:11" s="54" customFormat="1">
      <c r="B36" s="55"/>
      <c r="C36" s="52"/>
      <c r="D36" s="52"/>
      <c r="E36" s="52"/>
      <c r="F36" s="52"/>
      <c r="G36" s="52"/>
      <c r="H36" s="52"/>
      <c r="I36" s="52"/>
      <c r="J36" s="52"/>
      <c r="K36" s="53"/>
    </row>
    <row r="37" spans="2:11" s="54" customFormat="1">
      <c r="B37" s="55"/>
      <c r="C37" s="52"/>
      <c r="D37" s="52"/>
      <c r="E37" s="52"/>
      <c r="F37" s="52"/>
      <c r="G37" s="52"/>
      <c r="H37" s="52"/>
      <c r="I37" s="52"/>
      <c r="J37" s="52"/>
      <c r="K37" s="53"/>
    </row>
    <row r="38" spans="2:11" s="54" customFormat="1">
      <c r="B38" s="55"/>
      <c r="C38" s="52"/>
      <c r="D38" s="52"/>
      <c r="E38" s="52"/>
      <c r="F38" s="52"/>
      <c r="G38" s="52"/>
      <c r="H38" s="52"/>
      <c r="I38" s="52"/>
      <c r="J38" s="52"/>
      <c r="K38" s="53"/>
    </row>
    <row r="39" spans="2:11" s="54" customFormat="1">
      <c r="B39" s="55"/>
      <c r="C39" s="52"/>
      <c r="D39" s="52"/>
      <c r="E39" s="52"/>
      <c r="F39" s="52"/>
      <c r="G39" s="52"/>
      <c r="H39" s="52"/>
      <c r="I39" s="52"/>
      <c r="J39" s="52"/>
      <c r="K39" s="53"/>
    </row>
    <row r="40" spans="2:11" s="54" customFormat="1">
      <c r="B40" s="55"/>
      <c r="C40" s="52"/>
      <c r="D40" s="52"/>
      <c r="E40" s="52"/>
      <c r="F40" s="52"/>
      <c r="G40" s="52"/>
      <c r="H40" s="52"/>
      <c r="I40" s="52"/>
      <c r="J40" s="52"/>
      <c r="K40" s="53"/>
    </row>
    <row r="41" spans="2:11" s="54" customFormat="1">
      <c r="B41" s="55"/>
      <c r="C41" s="52"/>
      <c r="D41" s="52"/>
      <c r="E41" s="52"/>
      <c r="F41" s="52"/>
      <c r="G41" s="52"/>
      <c r="H41" s="52"/>
      <c r="I41" s="52"/>
      <c r="J41" s="52"/>
      <c r="K41" s="53"/>
    </row>
    <row r="42" spans="2:11" s="54" customFormat="1">
      <c r="B42" s="55"/>
      <c r="C42" s="52"/>
      <c r="D42" s="52"/>
      <c r="E42" s="52"/>
      <c r="F42" s="52"/>
      <c r="G42" s="52"/>
      <c r="H42" s="52"/>
      <c r="I42" s="52"/>
      <c r="J42" s="52"/>
      <c r="K42" s="53"/>
    </row>
    <row r="43" spans="2:11" s="54" customFormat="1">
      <c r="B43" s="55"/>
      <c r="C43" s="52"/>
      <c r="D43" s="52"/>
      <c r="E43" s="52"/>
      <c r="F43" s="52"/>
      <c r="G43" s="52"/>
      <c r="H43" s="52"/>
      <c r="I43" s="52"/>
      <c r="J43" s="52"/>
      <c r="K43" s="53"/>
    </row>
    <row r="44" spans="2:11" s="54" customFormat="1">
      <c r="B44" s="55"/>
      <c r="C44" s="52"/>
      <c r="D44" s="52"/>
      <c r="E44" s="52"/>
      <c r="F44" s="52"/>
      <c r="G44" s="52"/>
      <c r="H44" s="52"/>
      <c r="I44" s="52"/>
      <c r="J44" s="52"/>
      <c r="K44" s="53"/>
    </row>
    <row r="45" spans="2:11" s="54" customFormat="1" ht="9" customHeight="1">
      <c r="B45" s="55"/>
      <c r="C45" s="52"/>
      <c r="D45" s="52"/>
      <c r="E45" s="52"/>
      <c r="F45" s="52"/>
      <c r="G45" s="52"/>
      <c r="H45" s="52"/>
      <c r="I45" s="52"/>
      <c r="J45" s="52"/>
      <c r="K45" s="53"/>
    </row>
    <row r="46" spans="2:11" s="54" customFormat="1">
      <c r="B46" s="55"/>
      <c r="C46" s="52"/>
      <c r="D46" s="52"/>
      <c r="E46" s="52"/>
      <c r="F46" s="52"/>
      <c r="G46" s="52"/>
      <c r="H46" s="52"/>
      <c r="I46" s="52"/>
      <c r="J46" s="52"/>
      <c r="K46" s="53"/>
    </row>
    <row r="47" spans="2:11" s="54" customFormat="1">
      <c r="B47" s="55"/>
      <c r="C47" s="52"/>
      <c r="D47" s="52"/>
      <c r="E47" s="52"/>
      <c r="F47" s="52"/>
      <c r="G47" s="52"/>
      <c r="H47" s="52"/>
      <c r="I47" s="52"/>
      <c r="J47" s="52"/>
      <c r="K47" s="53"/>
    </row>
    <row r="48" spans="2:11" s="26" customFormat="1" ht="12.95" customHeight="1">
      <c r="B48" s="33"/>
      <c r="C48" s="34" t="s">
        <v>112</v>
      </c>
      <c r="D48" s="34"/>
      <c r="E48" s="34"/>
      <c r="F48" s="34"/>
      <c r="G48" s="34"/>
      <c r="H48" s="304"/>
      <c r="I48" s="304"/>
      <c r="J48" s="172"/>
      <c r="K48" s="173"/>
    </row>
    <row r="49" spans="2:11" s="26" customFormat="1" ht="12.95" customHeight="1">
      <c r="B49" s="33"/>
      <c r="C49" s="34" t="s">
        <v>113</v>
      </c>
      <c r="D49" s="34"/>
      <c r="E49" s="34"/>
      <c r="F49" s="34"/>
      <c r="G49" s="34"/>
      <c r="H49" s="298"/>
      <c r="I49" s="298"/>
      <c r="J49" s="172"/>
      <c r="K49" s="173"/>
    </row>
    <row r="50" spans="2:11" s="26" customFormat="1" ht="12.95" customHeight="1">
      <c r="B50" s="33"/>
      <c r="C50" s="34" t="s">
        <v>108</v>
      </c>
      <c r="D50" s="34"/>
      <c r="E50" s="34"/>
      <c r="F50" s="34"/>
      <c r="G50" s="34"/>
      <c r="H50" s="298" t="s">
        <v>209</v>
      </c>
      <c r="I50" s="298"/>
      <c r="J50" s="172"/>
      <c r="K50" s="173"/>
    </row>
    <row r="51" spans="2:11" s="26" customFormat="1" ht="12.95" customHeight="1">
      <c r="B51" s="33"/>
      <c r="C51" s="34" t="s">
        <v>109</v>
      </c>
      <c r="D51" s="34"/>
      <c r="E51" s="34"/>
      <c r="F51" s="34"/>
      <c r="G51" s="34"/>
      <c r="H51" s="298"/>
      <c r="I51" s="298"/>
      <c r="J51" s="172"/>
      <c r="K51" s="173"/>
    </row>
    <row r="52" spans="2:11" s="27" customFormat="1">
      <c r="B52" s="46"/>
      <c r="C52" s="20"/>
      <c r="D52" s="20"/>
      <c r="E52" s="20"/>
      <c r="F52" s="20"/>
      <c r="G52" s="20"/>
      <c r="H52" s="20"/>
      <c r="I52" s="20"/>
      <c r="J52" s="174"/>
      <c r="K52" s="175"/>
    </row>
    <row r="53" spans="2:11" s="28" customFormat="1" ht="12.95" customHeight="1">
      <c r="B53" s="56"/>
      <c r="C53" s="34" t="s">
        <v>114</v>
      </c>
      <c r="D53" s="34"/>
      <c r="E53" s="34"/>
      <c r="F53" s="34"/>
      <c r="G53" s="45"/>
      <c r="H53" s="299"/>
      <c r="I53" s="297"/>
      <c r="J53" s="176"/>
      <c r="K53" s="177"/>
    </row>
    <row r="54" spans="2:11" s="28" customFormat="1" ht="12.95" customHeight="1">
      <c r="B54" s="56"/>
      <c r="C54" s="34"/>
      <c r="D54" s="34"/>
      <c r="E54" s="34"/>
      <c r="F54" s="34" t="s">
        <v>270</v>
      </c>
      <c r="G54" s="45" t="s">
        <v>110</v>
      </c>
      <c r="H54" s="296" t="s">
        <v>271</v>
      </c>
      <c r="I54" s="297"/>
      <c r="J54" s="176"/>
      <c r="K54" s="177"/>
    </row>
    <row r="55" spans="2:11" s="28" customFormat="1" ht="7.5" customHeight="1">
      <c r="B55" s="56"/>
      <c r="C55" s="34"/>
      <c r="D55" s="34"/>
      <c r="E55" s="34"/>
      <c r="F55" s="34"/>
      <c r="G55" s="45"/>
      <c r="H55" s="45"/>
      <c r="I55" s="45"/>
      <c r="J55" s="176"/>
      <c r="K55" s="177"/>
    </row>
    <row r="56" spans="2:11" s="28" customFormat="1" ht="12.95" customHeight="1">
      <c r="B56" s="56"/>
      <c r="C56" s="34" t="s">
        <v>111</v>
      </c>
      <c r="D56" s="34"/>
      <c r="E56" s="34"/>
      <c r="F56" s="45"/>
      <c r="G56" s="34"/>
      <c r="H56" s="35" t="s">
        <v>272</v>
      </c>
      <c r="I56" s="35"/>
      <c r="J56" s="176"/>
      <c r="K56" s="177"/>
    </row>
    <row r="57" spans="2:11" ht="22.5" customHeight="1">
      <c r="B57" s="57"/>
      <c r="C57" s="265"/>
      <c r="D57" s="265"/>
      <c r="E57" s="265"/>
      <c r="F57" s="265"/>
      <c r="G57" s="265"/>
      <c r="H57" s="265"/>
      <c r="I57" s="265"/>
      <c r="J57" s="178"/>
      <c r="K57" s="179"/>
    </row>
    <row r="58" spans="2:11" ht="6.75" customHeight="1"/>
  </sheetData>
  <mergeCells count="9">
    <mergeCell ref="H54:I54"/>
    <mergeCell ref="H49:I49"/>
    <mergeCell ref="H50:I50"/>
    <mergeCell ref="H51:I51"/>
    <mergeCell ref="H53:I53"/>
    <mergeCell ref="B25:K25"/>
    <mergeCell ref="C26:J26"/>
    <mergeCell ref="C27:J27"/>
    <mergeCell ref="H48:I4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1:M47"/>
  <sheetViews>
    <sheetView topLeftCell="A28" workbookViewId="0">
      <selection activeCell="M13" sqref="M13"/>
    </sheetView>
  </sheetViews>
  <sheetFormatPr defaultRowHeight="12.75"/>
  <cols>
    <col min="1" max="1" width="13.28515625" style="88" customWidth="1"/>
    <col min="2" max="2" width="3.7109375" style="89" customWidth="1"/>
    <col min="3" max="3" width="2.7109375" style="89" customWidth="1"/>
    <col min="4" max="4" width="4" style="89" customWidth="1"/>
    <col min="5" max="5" width="41.7109375" style="88" customWidth="1"/>
    <col min="6" max="6" width="8.28515625" style="88" customWidth="1"/>
    <col min="7" max="8" width="15.7109375" style="90" customWidth="1"/>
    <col min="9" max="9" width="1.42578125" style="88" customWidth="1"/>
    <col min="10" max="16384" width="9.140625" style="88"/>
  </cols>
  <sheetData>
    <row r="1" spans="2:11" s="25" customFormat="1" ht="17.25" customHeight="1">
      <c r="B1" s="58"/>
      <c r="C1" s="58"/>
      <c r="D1" s="58"/>
      <c r="G1" s="59"/>
      <c r="H1" s="59"/>
    </row>
    <row r="2" spans="2:11" s="63" customFormat="1" ht="18">
      <c r="B2" s="60"/>
      <c r="C2" s="61"/>
      <c r="D2" s="61"/>
      <c r="E2" s="62"/>
      <c r="G2" s="310"/>
      <c r="H2" s="310"/>
    </row>
    <row r="3" spans="2:11" s="63" customFormat="1" ht="9" customHeight="1">
      <c r="B3" s="60"/>
      <c r="C3" s="61"/>
      <c r="D3" s="61"/>
      <c r="E3" s="62"/>
      <c r="G3" s="64"/>
      <c r="H3" s="64"/>
    </row>
    <row r="4" spans="2:11" s="65" customFormat="1" ht="18" customHeight="1">
      <c r="B4" s="311" t="s">
        <v>273</v>
      </c>
      <c r="C4" s="311"/>
      <c r="D4" s="311"/>
      <c r="E4" s="311"/>
      <c r="F4" s="311"/>
      <c r="G4" s="311"/>
      <c r="H4" s="311"/>
    </row>
    <row r="5" spans="2:11" s="29" customFormat="1" ht="6.75" customHeight="1">
      <c r="B5" s="66"/>
      <c r="C5" s="66"/>
      <c r="D5" s="66"/>
      <c r="G5" s="67"/>
      <c r="H5" s="67"/>
    </row>
    <row r="6" spans="2:11" s="29" customFormat="1" ht="13.5" customHeight="1">
      <c r="B6" s="305" t="s">
        <v>2</v>
      </c>
      <c r="C6" s="312" t="s">
        <v>8</v>
      </c>
      <c r="D6" s="313"/>
      <c r="E6" s="314"/>
      <c r="F6" s="305" t="s">
        <v>9</v>
      </c>
      <c r="G6" s="157" t="s">
        <v>142</v>
      </c>
      <c r="H6" s="157" t="s">
        <v>142</v>
      </c>
    </row>
    <row r="7" spans="2:11" s="29" customFormat="1" ht="13.5" customHeight="1">
      <c r="B7" s="306"/>
      <c r="C7" s="315"/>
      <c r="D7" s="316"/>
      <c r="E7" s="317"/>
      <c r="F7" s="306"/>
      <c r="G7" s="158" t="s">
        <v>143</v>
      </c>
      <c r="H7" s="248" t="s">
        <v>261</v>
      </c>
    </row>
    <row r="8" spans="2:11" s="70" customFormat="1" ht="13.5" customHeight="1">
      <c r="B8" s="162" t="s">
        <v>3</v>
      </c>
      <c r="C8" s="307" t="s">
        <v>161</v>
      </c>
      <c r="D8" s="308"/>
      <c r="E8" s="309"/>
      <c r="F8" s="163" t="s">
        <v>230</v>
      </c>
      <c r="G8" s="247">
        <f>G9+G12+G13+G21+G29+G30+G31</f>
        <v>32198532.320000004</v>
      </c>
      <c r="H8" s="247">
        <v>18887387</v>
      </c>
    </row>
    <row r="9" spans="2:11" s="70" customFormat="1" ht="13.5" customHeight="1">
      <c r="B9" s="71"/>
      <c r="C9" s="68">
        <v>1</v>
      </c>
      <c r="D9" s="72" t="s">
        <v>10</v>
      </c>
      <c r="E9" s="73"/>
      <c r="F9" s="74"/>
      <c r="G9" s="246">
        <f>G10+G11</f>
        <v>29705390</v>
      </c>
      <c r="H9" s="246">
        <v>18660191</v>
      </c>
    </row>
    <row r="10" spans="2:11" s="79" customFormat="1" ht="13.5" customHeight="1">
      <c r="B10" s="71"/>
      <c r="C10" s="68"/>
      <c r="D10" s="75" t="s">
        <v>115</v>
      </c>
      <c r="E10" s="76" t="s">
        <v>29</v>
      </c>
      <c r="F10" s="77"/>
      <c r="G10" s="271">
        <v>29705390</v>
      </c>
      <c r="H10" s="78">
        <v>18660191</v>
      </c>
    </row>
    <row r="11" spans="2:11" s="79" customFormat="1" ht="13.5" customHeight="1">
      <c r="B11" s="80"/>
      <c r="C11" s="68"/>
      <c r="D11" s="75" t="s">
        <v>115</v>
      </c>
      <c r="E11" s="76" t="s">
        <v>30</v>
      </c>
      <c r="F11" s="77"/>
      <c r="G11" s="271"/>
      <c r="H11" s="78"/>
      <c r="K11" s="237"/>
    </row>
    <row r="12" spans="2:11" s="70" customFormat="1" ht="13.5" customHeight="1">
      <c r="B12" s="80"/>
      <c r="C12" s="68">
        <v>2</v>
      </c>
      <c r="D12" s="72" t="s">
        <v>146</v>
      </c>
      <c r="E12" s="73"/>
      <c r="F12" s="74"/>
      <c r="G12" s="272"/>
      <c r="H12" s="69"/>
      <c r="K12" s="195"/>
    </row>
    <row r="13" spans="2:11" s="70" customFormat="1" ht="13.5" customHeight="1">
      <c r="B13" s="71"/>
      <c r="C13" s="68">
        <v>3</v>
      </c>
      <c r="D13" s="72" t="s">
        <v>147</v>
      </c>
      <c r="E13" s="73"/>
      <c r="F13" s="74"/>
      <c r="G13" s="270">
        <f>G14+G15+G16+G17+G18+G19+G20</f>
        <v>2480992.3200000036</v>
      </c>
      <c r="H13" s="246">
        <v>209336</v>
      </c>
    </row>
    <row r="14" spans="2:11" s="79" customFormat="1" ht="13.5" customHeight="1">
      <c r="B14" s="71"/>
      <c r="C14" s="81"/>
      <c r="D14" s="75" t="s">
        <v>115</v>
      </c>
      <c r="E14" s="76" t="s">
        <v>148</v>
      </c>
      <c r="F14" s="77"/>
      <c r="G14" s="271"/>
      <c r="H14" s="78"/>
    </row>
    <row r="15" spans="2:11" s="79" customFormat="1" ht="13.5" customHeight="1">
      <c r="B15" s="80"/>
      <c r="C15" s="82"/>
      <c r="D15" s="83" t="s">
        <v>115</v>
      </c>
      <c r="E15" s="76" t="s">
        <v>262</v>
      </c>
      <c r="F15" s="77"/>
      <c r="G15" s="271"/>
      <c r="H15" s="78"/>
    </row>
    <row r="16" spans="2:11" s="79" customFormat="1" ht="13.5" customHeight="1">
      <c r="B16" s="80"/>
      <c r="C16" s="82"/>
      <c r="D16" s="83" t="s">
        <v>115</v>
      </c>
      <c r="E16" s="76" t="s">
        <v>263</v>
      </c>
      <c r="F16" s="77"/>
      <c r="G16" s="271">
        <v>236815.70000000019</v>
      </c>
      <c r="H16" s="78"/>
    </row>
    <row r="17" spans="2:13" s="79" customFormat="1" ht="13.5" customHeight="1">
      <c r="B17" s="80"/>
      <c r="C17" s="82"/>
      <c r="D17" s="83" t="s">
        <v>115</v>
      </c>
      <c r="E17" s="76" t="s">
        <v>116</v>
      </c>
      <c r="F17" s="77"/>
      <c r="G17" s="271">
        <v>2244176.6200000034</v>
      </c>
      <c r="H17" s="78">
        <v>209336</v>
      </c>
      <c r="M17" s="151" t="s">
        <v>248</v>
      </c>
    </row>
    <row r="18" spans="2:13" s="79" customFormat="1" ht="13.5" customHeight="1">
      <c r="B18" s="80"/>
      <c r="C18" s="82"/>
      <c r="D18" s="83" t="s">
        <v>115</v>
      </c>
      <c r="E18" s="76" t="s">
        <v>118</v>
      </c>
      <c r="F18" s="77"/>
      <c r="G18" s="271"/>
      <c r="H18" s="78"/>
    </row>
    <row r="19" spans="2:13" s="79" customFormat="1" ht="13.5" customHeight="1">
      <c r="B19" s="80"/>
      <c r="C19" s="82"/>
      <c r="D19" s="83" t="s">
        <v>115</v>
      </c>
      <c r="E19" s="76" t="s">
        <v>223</v>
      </c>
      <c r="F19" s="77"/>
      <c r="G19" s="271"/>
      <c r="H19" s="78"/>
    </row>
    <row r="20" spans="2:13" s="79" customFormat="1" ht="13.5" customHeight="1">
      <c r="B20" s="80"/>
      <c r="C20" s="82"/>
      <c r="D20" s="83" t="s">
        <v>115</v>
      </c>
      <c r="E20" s="76"/>
      <c r="F20" s="77"/>
      <c r="G20" s="271"/>
      <c r="H20" s="78"/>
    </row>
    <row r="21" spans="2:13" s="70" customFormat="1" ht="17.100000000000001" customHeight="1">
      <c r="B21" s="80"/>
      <c r="C21" s="68">
        <v>4</v>
      </c>
      <c r="D21" s="72" t="s">
        <v>11</v>
      </c>
      <c r="E21" s="73"/>
      <c r="F21" s="74"/>
      <c r="G21" s="269">
        <f>G22+G23+G24+G25+G26+G27+G28</f>
        <v>12150</v>
      </c>
      <c r="H21" s="185">
        <v>17860</v>
      </c>
    </row>
    <row r="22" spans="2:13" s="79" customFormat="1" ht="17.100000000000001" customHeight="1">
      <c r="B22" s="71"/>
      <c r="C22" s="81"/>
      <c r="D22" s="75" t="s">
        <v>115</v>
      </c>
      <c r="E22" s="76" t="s">
        <v>12</v>
      </c>
      <c r="F22" s="77"/>
      <c r="G22" s="271"/>
      <c r="H22" s="78"/>
    </row>
    <row r="23" spans="2:13" s="79" customFormat="1" ht="17.100000000000001" customHeight="1">
      <c r="B23" s="80"/>
      <c r="C23" s="82"/>
      <c r="D23" s="83" t="s">
        <v>115</v>
      </c>
      <c r="E23" s="76" t="s">
        <v>117</v>
      </c>
      <c r="F23" s="77"/>
      <c r="G23" s="271"/>
      <c r="H23" s="78"/>
    </row>
    <row r="24" spans="2:13" s="79" customFormat="1" ht="17.100000000000001" customHeight="1">
      <c r="B24" s="80"/>
      <c r="C24" s="82"/>
      <c r="D24" s="83" t="s">
        <v>115</v>
      </c>
      <c r="E24" s="76" t="s">
        <v>13</v>
      </c>
      <c r="F24" s="77"/>
      <c r="G24" s="271"/>
      <c r="H24" s="78"/>
    </row>
    <row r="25" spans="2:13" s="79" customFormat="1" ht="17.100000000000001" customHeight="1">
      <c r="B25" s="80"/>
      <c r="C25" s="82"/>
      <c r="D25" s="83" t="s">
        <v>115</v>
      </c>
      <c r="E25" s="76" t="s">
        <v>149</v>
      </c>
      <c r="F25" s="77"/>
      <c r="G25" s="271"/>
      <c r="H25" s="78"/>
    </row>
    <row r="26" spans="2:13" s="79" customFormat="1" ht="17.100000000000001" customHeight="1">
      <c r="B26" s="80"/>
      <c r="C26" s="82"/>
      <c r="D26" s="83" t="s">
        <v>115</v>
      </c>
      <c r="E26" s="76" t="s">
        <v>14</v>
      </c>
      <c r="F26" s="77"/>
      <c r="G26" s="271">
        <v>12150</v>
      </c>
      <c r="H26" s="78">
        <v>17860</v>
      </c>
    </row>
    <row r="27" spans="2:13" s="79" customFormat="1" ht="17.100000000000001" customHeight="1">
      <c r="B27" s="80"/>
      <c r="C27" s="82"/>
      <c r="D27" s="83" t="s">
        <v>115</v>
      </c>
      <c r="E27" s="76" t="s">
        <v>15</v>
      </c>
      <c r="F27" s="77"/>
      <c r="G27" s="271"/>
      <c r="H27" s="78"/>
    </row>
    <row r="28" spans="2:13" s="79" customFormat="1" ht="17.100000000000001" customHeight="1">
      <c r="B28" s="80"/>
      <c r="C28" s="82"/>
      <c r="D28" s="83" t="s">
        <v>115</v>
      </c>
      <c r="E28" s="76"/>
      <c r="F28" s="77"/>
      <c r="G28" s="271"/>
      <c r="H28" s="78"/>
    </row>
    <row r="29" spans="2:13" s="70" customFormat="1" ht="17.100000000000001" customHeight="1">
      <c r="B29" s="80"/>
      <c r="C29" s="68">
        <v>5</v>
      </c>
      <c r="D29" s="72" t="s">
        <v>150</v>
      </c>
      <c r="E29" s="73"/>
      <c r="F29" s="74"/>
      <c r="G29" s="272"/>
      <c r="H29" s="69"/>
    </row>
    <row r="30" spans="2:13" s="70" customFormat="1" ht="17.100000000000001" customHeight="1">
      <c r="B30" s="71"/>
      <c r="C30" s="68">
        <v>6</v>
      </c>
      <c r="D30" s="72" t="s">
        <v>151</v>
      </c>
      <c r="E30" s="73"/>
      <c r="F30" s="74"/>
      <c r="G30" s="272"/>
      <c r="H30" s="69"/>
    </row>
    <row r="31" spans="2:13" s="70" customFormat="1" ht="17.100000000000001" customHeight="1">
      <c r="B31" s="71"/>
      <c r="C31" s="68">
        <v>7</v>
      </c>
      <c r="D31" s="72" t="s">
        <v>16</v>
      </c>
      <c r="E31" s="73"/>
      <c r="F31" s="74"/>
      <c r="G31" s="272"/>
      <c r="H31" s="69"/>
    </row>
    <row r="32" spans="2:13" s="70" customFormat="1" ht="17.100000000000001" customHeight="1">
      <c r="B32" s="71"/>
      <c r="C32" s="68"/>
      <c r="D32" s="75" t="s">
        <v>115</v>
      </c>
      <c r="E32" s="73" t="s">
        <v>152</v>
      </c>
      <c r="F32" s="74"/>
      <c r="G32" s="69"/>
      <c r="H32" s="69"/>
    </row>
    <row r="33" spans="2:12" s="70" customFormat="1" ht="17.100000000000001" customHeight="1">
      <c r="B33" s="71"/>
      <c r="C33" s="68"/>
      <c r="D33" s="75" t="s">
        <v>115</v>
      </c>
      <c r="E33" s="73"/>
      <c r="F33" s="74"/>
      <c r="G33" s="69"/>
      <c r="H33" s="69"/>
    </row>
    <row r="34" spans="2:12" s="70" customFormat="1" ht="24.95" customHeight="1">
      <c r="B34" s="159" t="s">
        <v>4</v>
      </c>
      <c r="C34" s="307" t="s">
        <v>17</v>
      </c>
      <c r="D34" s="308"/>
      <c r="E34" s="309"/>
      <c r="F34" s="160"/>
      <c r="G34" s="184">
        <f>G35+G36+G41+G42+G43+G44</f>
        <v>23560772.492399998</v>
      </c>
      <c r="H34" s="184">
        <v>14635469</v>
      </c>
    </row>
    <row r="35" spans="2:12" s="70" customFormat="1" ht="17.100000000000001" customHeight="1">
      <c r="B35" s="71"/>
      <c r="C35" s="68">
        <v>1</v>
      </c>
      <c r="D35" s="72" t="s">
        <v>18</v>
      </c>
      <c r="E35" s="73"/>
      <c r="F35" s="74"/>
      <c r="G35" s="69"/>
      <c r="H35" s="69"/>
    </row>
    <row r="36" spans="2:12" s="70" customFormat="1" ht="17.100000000000001" customHeight="1">
      <c r="B36" s="71"/>
      <c r="C36" s="68">
        <v>2</v>
      </c>
      <c r="D36" s="72" t="s">
        <v>19</v>
      </c>
      <c r="E36" s="84"/>
      <c r="F36" s="74"/>
      <c r="G36" s="69">
        <f>SUM(G37:G40)</f>
        <v>23560772.492399998</v>
      </c>
      <c r="H36" s="69">
        <v>14635469</v>
      </c>
    </row>
    <row r="37" spans="2:12" s="79" customFormat="1" ht="17.100000000000001" customHeight="1">
      <c r="B37" s="71"/>
      <c r="C37" s="81"/>
      <c r="D37" s="75" t="s">
        <v>115</v>
      </c>
      <c r="E37" s="76" t="s">
        <v>24</v>
      </c>
      <c r="F37" s="77"/>
      <c r="G37" s="78"/>
      <c r="H37" s="78"/>
    </row>
    <row r="38" spans="2:12" s="79" customFormat="1" ht="17.100000000000001" customHeight="1">
      <c r="B38" s="80"/>
      <c r="C38" s="82"/>
      <c r="D38" s="83" t="s">
        <v>115</v>
      </c>
      <c r="E38" s="76" t="s">
        <v>5</v>
      </c>
      <c r="F38" s="77"/>
      <c r="G38" s="78"/>
      <c r="H38" s="78"/>
      <c r="K38" s="237"/>
    </row>
    <row r="39" spans="2:12" s="79" customFormat="1" ht="17.100000000000001" customHeight="1">
      <c r="B39" s="80"/>
      <c r="C39" s="82"/>
      <c r="D39" s="83" t="s">
        <v>115</v>
      </c>
      <c r="E39" s="76" t="s">
        <v>222</v>
      </c>
      <c r="F39" s="77"/>
      <c r="G39" s="78"/>
      <c r="H39" s="78"/>
      <c r="K39" s="237"/>
    </row>
    <row r="40" spans="2:12" s="79" customFormat="1" ht="17.100000000000001" customHeight="1">
      <c r="B40" s="80"/>
      <c r="C40" s="82"/>
      <c r="D40" s="83" t="s">
        <v>115</v>
      </c>
      <c r="E40" s="76" t="s">
        <v>258</v>
      </c>
      <c r="F40" s="77"/>
      <c r="G40" s="78">
        <f>'Pasq.per AAM 1'!G46</f>
        <v>23560772.492399998</v>
      </c>
      <c r="H40" s="78">
        <v>14635469</v>
      </c>
      <c r="L40" s="237"/>
    </row>
    <row r="41" spans="2:12" s="70" customFormat="1" ht="17.100000000000001" customHeight="1">
      <c r="B41" s="80"/>
      <c r="C41" s="68">
        <v>3</v>
      </c>
      <c r="D41" s="72" t="s">
        <v>20</v>
      </c>
      <c r="E41" s="73"/>
      <c r="F41" s="74"/>
      <c r="G41" s="69"/>
      <c r="H41" s="69"/>
    </row>
    <row r="42" spans="2:12" s="70" customFormat="1" ht="17.100000000000001" customHeight="1">
      <c r="B42" s="71"/>
      <c r="C42" s="68">
        <v>4</v>
      </c>
      <c r="D42" s="72" t="s">
        <v>21</v>
      </c>
      <c r="E42" s="73"/>
      <c r="F42" s="74"/>
      <c r="G42" s="69"/>
      <c r="H42" s="69"/>
    </row>
    <row r="43" spans="2:12" s="70" customFormat="1" ht="17.100000000000001" customHeight="1">
      <c r="B43" s="71"/>
      <c r="C43" s="68">
        <v>5</v>
      </c>
      <c r="D43" s="72" t="s">
        <v>22</v>
      </c>
      <c r="E43" s="73"/>
      <c r="F43" s="74"/>
      <c r="G43" s="69"/>
      <c r="H43" s="69"/>
    </row>
    <row r="44" spans="2:12" s="70" customFormat="1" ht="17.100000000000001" customHeight="1">
      <c r="B44" s="71"/>
      <c r="C44" s="68">
        <v>6</v>
      </c>
      <c r="D44" s="72" t="s">
        <v>23</v>
      </c>
      <c r="E44" s="73"/>
      <c r="F44" s="74"/>
      <c r="G44" s="69"/>
      <c r="H44" s="69"/>
    </row>
    <row r="45" spans="2:12" s="70" customFormat="1" ht="30" customHeight="1">
      <c r="B45" s="160"/>
      <c r="C45" s="307" t="s">
        <v>51</v>
      </c>
      <c r="D45" s="308"/>
      <c r="E45" s="309"/>
      <c r="F45" s="160"/>
      <c r="G45" s="190">
        <f>G34+G8</f>
        <v>55759304.812399998</v>
      </c>
      <c r="H45" s="190">
        <v>33522856</v>
      </c>
    </row>
    <row r="46" spans="2:12" s="70" customFormat="1" ht="15.95" customHeight="1">
      <c r="B46" s="85"/>
      <c r="C46" s="85"/>
      <c r="D46" s="85"/>
      <c r="E46" s="85" t="s">
        <v>249</v>
      </c>
      <c r="F46" s="86"/>
      <c r="G46" s="87"/>
      <c r="H46" s="87"/>
    </row>
    <row r="47" spans="2:12">
      <c r="E47" s="89" t="s">
        <v>254</v>
      </c>
    </row>
  </sheetData>
  <mergeCells count="8">
    <mergeCell ref="B6:B7"/>
    <mergeCell ref="C8:E8"/>
    <mergeCell ref="G2:H2"/>
    <mergeCell ref="B4:H4"/>
    <mergeCell ref="C34:E34"/>
    <mergeCell ref="C45:E45"/>
    <mergeCell ref="F6:F7"/>
    <mergeCell ref="C6:E7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2:L56"/>
  <sheetViews>
    <sheetView workbookViewId="0">
      <selection activeCell="L50" sqref="L50"/>
    </sheetView>
  </sheetViews>
  <sheetFormatPr defaultRowHeight="12.75"/>
  <cols>
    <col min="1" max="1" width="7.5703125" style="88" customWidth="1"/>
    <col min="2" max="2" width="3.7109375" style="89" customWidth="1"/>
    <col min="3" max="3" width="2.7109375" style="89" customWidth="1"/>
    <col min="4" max="4" width="4" style="89" customWidth="1"/>
    <col min="5" max="5" width="40.5703125" style="88" customWidth="1"/>
    <col min="6" max="6" width="8.28515625" style="88" customWidth="1"/>
    <col min="7" max="8" width="15.7109375" style="90" customWidth="1"/>
    <col min="9" max="9" width="1.42578125" style="88" customWidth="1"/>
    <col min="10" max="16384" width="9.140625" style="88"/>
  </cols>
  <sheetData>
    <row r="2" spans="2:8" s="63" customFormat="1" ht="18">
      <c r="B2" s="60"/>
      <c r="C2" s="61"/>
      <c r="D2" s="61"/>
      <c r="E2" s="62"/>
      <c r="G2" s="310"/>
      <c r="H2" s="310"/>
    </row>
    <row r="3" spans="2:8" s="63" customFormat="1" ht="6" customHeight="1">
      <c r="B3" s="60"/>
      <c r="C3" s="61"/>
      <c r="D3" s="61"/>
      <c r="E3" s="62"/>
      <c r="G3" s="64"/>
      <c r="H3" s="64"/>
    </row>
    <row r="4" spans="2:8" s="91" customFormat="1" ht="18" customHeight="1">
      <c r="B4" s="311" t="s">
        <v>273</v>
      </c>
      <c r="C4" s="311"/>
      <c r="D4" s="311"/>
      <c r="E4" s="311"/>
      <c r="F4" s="311"/>
      <c r="G4" s="311"/>
      <c r="H4" s="311"/>
    </row>
    <row r="5" spans="2:8" s="27" customFormat="1" ht="6.75" customHeight="1">
      <c r="B5" s="92"/>
      <c r="C5" s="92"/>
      <c r="D5" s="92"/>
      <c r="G5" s="93"/>
      <c r="H5" s="93"/>
    </row>
    <row r="6" spans="2:8" s="91" customFormat="1" ht="15.95" customHeight="1">
      <c r="B6" s="318" t="s">
        <v>2</v>
      </c>
      <c r="C6" s="320" t="s">
        <v>47</v>
      </c>
      <c r="D6" s="321"/>
      <c r="E6" s="322"/>
      <c r="F6" s="318" t="s">
        <v>9</v>
      </c>
      <c r="G6" s="164" t="s">
        <v>142</v>
      </c>
      <c r="H6" s="164" t="s">
        <v>142</v>
      </c>
    </row>
    <row r="7" spans="2:8" s="91" customFormat="1" ht="15.95" customHeight="1">
      <c r="B7" s="319"/>
      <c r="C7" s="323"/>
      <c r="D7" s="324"/>
      <c r="E7" s="325"/>
      <c r="F7" s="319"/>
      <c r="G7" s="165" t="s">
        <v>143</v>
      </c>
      <c r="H7" s="166" t="s">
        <v>160</v>
      </c>
    </row>
    <row r="8" spans="2:8" s="70" customFormat="1" ht="24.95" customHeight="1">
      <c r="B8" s="159" t="s">
        <v>3</v>
      </c>
      <c r="C8" s="307" t="s">
        <v>144</v>
      </c>
      <c r="D8" s="308"/>
      <c r="E8" s="309"/>
      <c r="F8" s="160" t="s">
        <v>231</v>
      </c>
      <c r="G8" s="184">
        <f>G9+G10+G13+G24+G25</f>
        <v>39001158.450000003</v>
      </c>
      <c r="H8" s="184">
        <v>22003738</v>
      </c>
    </row>
    <row r="9" spans="2:8" s="70" customFormat="1" ht="15.95" customHeight="1">
      <c r="B9" s="71"/>
      <c r="C9" s="68">
        <v>1</v>
      </c>
      <c r="D9" s="72" t="s">
        <v>25</v>
      </c>
      <c r="E9" s="73"/>
      <c r="F9" s="74"/>
      <c r="G9" s="69"/>
      <c r="H9" s="69"/>
    </row>
    <row r="10" spans="2:8" s="70" customFormat="1" ht="15.95" customHeight="1">
      <c r="B10" s="71"/>
      <c r="C10" s="68">
        <v>2</v>
      </c>
      <c r="D10" s="72" t="s">
        <v>26</v>
      </c>
      <c r="E10" s="73"/>
      <c r="F10" s="74"/>
      <c r="G10" s="262">
        <f>G11+G12</f>
        <v>0</v>
      </c>
      <c r="H10" s="262">
        <v>0</v>
      </c>
    </row>
    <row r="11" spans="2:8" s="79" customFormat="1" ht="15.95" customHeight="1">
      <c r="B11" s="71"/>
      <c r="C11" s="81"/>
      <c r="D11" s="75" t="s">
        <v>115</v>
      </c>
      <c r="E11" s="76" t="s">
        <v>119</v>
      </c>
      <c r="F11" s="77"/>
      <c r="G11" s="78"/>
      <c r="H11" s="78"/>
    </row>
    <row r="12" spans="2:8" s="79" customFormat="1" ht="15.95" customHeight="1">
      <c r="B12" s="80"/>
      <c r="C12" s="82"/>
      <c r="D12" s="83" t="s">
        <v>115</v>
      </c>
      <c r="E12" s="76" t="s">
        <v>145</v>
      </c>
      <c r="F12" s="77"/>
      <c r="G12" s="78"/>
      <c r="H12" s="78"/>
    </row>
    <row r="13" spans="2:8" s="70" customFormat="1" ht="15.95" customHeight="1">
      <c r="B13" s="80"/>
      <c r="C13" s="68">
        <v>3</v>
      </c>
      <c r="D13" s="72" t="s">
        <v>27</v>
      </c>
      <c r="E13" s="73"/>
      <c r="F13" s="74"/>
      <c r="G13" s="246">
        <f>G14+G15+G16+G17+G18+G19+G20+G21+G22+G23</f>
        <v>39001158.450000003</v>
      </c>
      <c r="H13" s="246">
        <v>22003738</v>
      </c>
    </row>
    <row r="14" spans="2:8" s="79" customFormat="1" ht="15.95" customHeight="1">
      <c r="B14" s="71"/>
      <c r="C14" s="81"/>
      <c r="D14" s="75" t="s">
        <v>115</v>
      </c>
      <c r="E14" s="76" t="s">
        <v>153</v>
      </c>
      <c r="F14" s="77"/>
      <c r="G14" s="271">
        <v>9605350</v>
      </c>
      <c r="H14" s="78"/>
    </row>
    <row r="15" spans="2:8" s="79" customFormat="1" ht="15.95" customHeight="1">
      <c r="B15" s="80"/>
      <c r="C15" s="82"/>
      <c r="D15" s="83" t="s">
        <v>115</v>
      </c>
      <c r="E15" s="76" t="s">
        <v>154</v>
      </c>
      <c r="F15" s="77"/>
      <c r="G15" s="271">
        <v>0</v>
      </c>
      <c r="H15" s="78">
        <v>224785</v>
      </c>
    </row>
    <row r="16" spans="2:8" s="79" customFormat="1" ht="15.95" customHeight="1">
      <c r="B16" s="80"/>
      <c r="C16" s="82"/>
      <c r="D16" s="83" t="s">
        <v>115</v>
      </c>
      <c r="E16" s="76" t="s">
        <v>120</v>
      </c>
      <c r="F16" s="77"/>
      <c r="G16" s="271">
        <v>26784.45000000007</v>
      </c>
      <c r="H16" s="78">
        <v>66960</v>
      </c>
    </row>
    <row r="17" spans="2:8" s="79" customFormat="1" ht="15.95" customHeight="1">
      <c r="B17" s="80"/>
      <c r="C17" s="82"/>
      <c r="D17" s="83" t="s">
        <v>115</v>
      </c>
      <c r="E17" s="76" t="s">
        <v>121</v>
      </c>
      <c r="F17" s="77"/>
      <c r="G17" s="271"/>
      <c r="H17" s="78"/>
    </row>
    <row r="18" spans="2:8" s="79" customFormat="1" ht="15.95" customHeight="1">
      <c r="B18" s="80"/>
      <c r="C18" s="82"/>
      <c r="D18" s="83" t="s">
        <v>115</v>
      </c>
      <c r="E18" s="76" t="s">
        <v>122</v>
      </c>
      <c r="F18" s="77"/>
      <c r="G18" s="271"/>
      <c r="H18" s="78">
        <v>431993</v>
      </c>
    </row>
    <row r="19" spans="2:8" s="79" customFormat="1" ht="15.95" customHeight="1">
      <c r="B19" s="80"/>
      <c r="C19" s="82"/>
      <c r="D19" s="83" t="s">
        <v>115</v>
      </c>
      <c r="E19" s="76" t="s">
        <v>123</v>
      </c>
      <c r="F19" s="77"/>
      <c r="G19" s="271"/>
      <c r="H19" s="78"/>
    </row>
    <row r="20" spans="2:8" s="79" customFormat="1" ht="15.95" customHeight="1">
      <c r="B20" s="80"/>
      <c r="C20" s="82"/>
      <c r="D20" s="83" t="s">
        <v>115</v>
      </c>
      <c r="E20" s="76" t="s">
        <v>124</v>
      </c>
      <c r="F20" s="77"/>
      <c r="G20" s="271"/>
      <c r="H20" s="78"/>
    </row>
    <row r="21" spans="2:8" s="79" customFormat="1" ht="15.95" customHeight="1">
      <c r="B21" s="80"/>
      <c r="C21" s="82"/>
      <c r="D21" s="83" t="s">
        <v>115</v>
      </c>
      <c r="E21" s="76" t="s">
        <v>267</v>
      </c>
      <c r="F21" s="77"/>
      <c r="G21" s="271">
        <v>29369024</v>
      </c>
      <c r="H21" s="78">
        <v>21280000</v>
      </c>
    </row>
    <row r="22" spans="2:8" s="79" customFormat="1" ht="15.95" customHeight="1">
      <c r="B22" s="80"/>
      <c r="C22" s="82"/>
      <c r="D22" s="83" t="s">
        <v>115</v>
      </c>
      <c r="E22" s="76" t="s">
        <v>126</v>
      </c>
      <c r="F22" s="77"/>
      <c r="G22" s="271"/>
      <c r="H22" s="78"/>
    </row>
    <row r="23" spans="2:8" s="79" customFormat="1" ht="15.95" customHeight="1">
      <c r="B23" s="80"/>
      <c r="C23" s="82"/>
      <c r="D23" s="83" t="s">
        <v>115</v>
      </c>
      <c r="E23" s="76" t="s">
        <v>125</v>
      </c>
      <c r="F23" s="77"/>
      <c r="G23" s="271"/>
      <c r="H23" s="78"/>
    </row>
    <row r="24" spans="2:8" s="70" customFormat="1" ht="15.95" customHeight="1">
      <c r="B24" s="80"/>
      <c r="C24" s="68">
        <v>4</v>
      </c>
      <c r="D24" s="72" t="s">
        <v>28</v>
      </c>
      <c r="E24" s="73"/>
      <c r="F24" s="74"/>
      <c r="G24" s="69"/>
      <c r="H24" s="69"/>
    </row>
    <row r="25" spans="2:8" s="70" customFormat="1" ht="15.95" customHeight="1">
      <c r="B25" s="71"/>
      <c r="C25" s="68">
        <v>5</v>
      </c>
      <c r="D25" s="72" t="s">
        <v>155</v>
      </c>
      <c r="E25" s="73"/>
      <c r="F25" s="74"/>
      <c r="G25" s="69"/>
      <c r="H25" s="69"/>
    </row>
    <row r="26" spans="2:8" s="70" customFormat="1" ht="24.75" customHeight="1">
      <c r="B26" s="159" t="s">
        <v>4</v>
      </c>
      <c r="C26" s="307" t="s">
        <v>48</v>
      </c>
      <c r="D26" s="308"/>
      <c r="E26" s="309"/>
      <c r="F26" s="160"/>
      <c r="G26" s="161">
        <f>G27+G30+G31+G32</f>
        <v>0</v>
      </c>
      <c r="H26" s="161">
        <v>0</v>
      </c>
    </row>
    <row r="27" spans="2:8" s="70" customFormat="1" ht="15.95" customHeight="1">
      <c r="B27" s="71"/>
      <c r="C27" s="68">
        <v>1</v>
      </c>
      <c r="D27" s="72" t="s">
        <v>33</v>
      </c>
      <c r="E27" s="84"/>
      <c r="F27" s="74"/>
      <c r="G27" s="69">
        <f>G28+G29</f>
        <v>0</v>
      </c>
      <c r="H27" s="69">
        <v>0</v>
      </c>
    </row>
    <row r="28" spans="2:8" s="79" customFormat="1" ht="15.95" customHeight="1">
      <c r="B28" s="71"/>
      <c r="C28" s="81"/>
      <c r="D28" s="75" t="s">
        <v>115</v>
      </c>
      <c r="E28" s="76" t="s">
        <v>34</v>
      </c>
      <c r="F28" s="77"/>
      <c r="G28" s="78"/>
      <c r="H28" s="78"/>
    </row>
    <row r="29" spans="2:8" s="79" customFormat="1" ht="15.95" customHeight="1">
      <c r="B29" s="80"/>
      <c r="C29" s="82"/>
      <c r="D29" s="83" t="s">
        <v>115</v>
      </c>
      <c r="E29" s="76" t="s">
        <v>31</v>
      </c>
      <c r="F29" s="77"/>
      <c r="G29" s="78"/>
      <c r="H29" s="78"/>
    </row>
    <row r="30" spans="2:8" s="70" customFormat="1" ht="15.95" customHeight="1">
      <c r="B30" s="80"/>
      <c r="C30" s="68">
        <v>2</v>
      </c>
      <c r="D30" s="72" t="s">
        <v>225</v>
      </c>
      <c r="E30" s="73"/>
      <c r="F30" s="74"/>
      <c r="G30" s="69"/>
      <c r="H30" s="69"/>
    </row>
    <row r="31" spans="2:8" s="70" customFormat="1" ht="15.95" customHeight="1">
      <c r="B31" s="71"/>
      <c r="C31" s="68">
        <v>3</v>
      </c>
      <c r="D31" s="72" t="s">
        <v>28</v>
      </c>
      <c r="E31" s="73"/>
      <c r="F31" s="74"/>
      <c r="G31" s="69"/>
      <c r="H31" s="69"/>
    </row>
    <row r="32" spans="2:8" s="70" customFormat="1" ht="15.95" customHeight="1">
      <c r="B32" s="71"/>
      <c r="C32" s="68">
        <v>4</v>
      </c>
      <c r="D32" s="72" t="s">
        <v>35</v>
      </c>
      <c r="E32" s="73"/>
      <c r="F32" s="74"/>
      <c r="G32" s="69"/>
      <c r="H32" s="69"/>
    </row>
    <row r="33" spans="2:12" s="70" customFormat="1" ht="24.75" customHeight="1">
      <c r="B33" s="167"/>
      <c r="C33" s="307" t="s">
        <v>50</v>
      </c>
      <c r="D33" s="308"/>
      <c r="E33" s="309"/>
      <c r="F33" s="160"/>
      <c r="G33" s="184">
        <f>G26+G8</f>
        <v>39001158.450000003</v>
      </c>
      <c r="H33" s="184">
        <v>22003738</v>
      </c>
    </row>
    <row r="34" spans="2:12" s="70" customFormat="1" ht="24.75" customHeight="1">
      <c r="B34" s="159" t="s">
        <v>36</v>
      </c>
      <c r="C34" s="307" t="s">
        <v>37</v>
      </c>
      <c r="D34" s="308"/>
      <c r="E34" s="309"/>
      <c r="F34" s="160"/>
      <c r="G34" s="247">
        <f>G35+G36+G37+G38+G39+G40+G41+G42+G43+G44</f>
        <v>16758146.408540001</v>
      </c>
      <c r="H34" s="247">
        <v>11519118.253875002</v>
      </c>
      <c r="J34" s="195"/>
    </row>
    <row r="35" spans="2:12" s="70" customFormat="1" ht="15.95" customHeight="1">
      <c r="B35" s="71"/>
      <c r="C35" s="68">
        <v>1</v>
      </c>
      <c r="D35" s="72" t="s">
        <v>38</v>
      </c>
      <c r="E35" s="73"/>
      <c r="F35" s="74"/>
      <c r="G35" s="69"/>
      <c r="H35" s="69"/>
    </row>
    <row r="36" spans="2:12" s="70" customFormat="1" ht="15.95" customHeight="1">
      <c r="B36" s="71"/>
      <c r="C36" s="94">
        <v>2</v>
      </c>
      <c r="D36" s="72" t="s">
        <v>39</v>
      </c>
      <c r="E36" s="73"/>
      <c r="F36" s="74"/>
      <c r="G36" s="69"/>
      <c r="H36" s="69"/>
    </row>
    <row r="37" spans="2:12" s="70" customFormat="1" ht="15.95" customHeight="1">
      <c r="B37" s="71"/>
      <c r="C37" s="68">
        <v>3</v>
      </c>
      <c r="D37" s="72" t="s">
        <v>278</v>
      </c>
      <c r="E37" s="73"/>
      <c r="F37" s="74"/>
      <c r="G37" s="69">
        <v>5644372</v>
      </c>
      <c r="H37" s="69">
        <v>5644372</v>
      </c>
    </row>
    <row r="38" spans="2:12" s="70" customFormat="1" ht="15.95" customHeight="1">
      <c r="B38" s="71"/>
      <c r="C38" s="94">
        <v>4</v>
      </c>
      <c r="D38" s="72" t="s">
        <v>41</v>
      </c>
      <c r="E38" s="73"/>
      <c r="F38" s="74"/>
      <c r="G38" s="69"/>
      <c r="H38" s="69"/>
    </row>
    <row r="39" spans="2:12" s="70" customFormat="1" ht="15.95" customHeight="1">
      <c r="B39" s="71"/>
      <c r="C39" s="68">
        <v>5</v>
      </c>
      <c r="D39" s="72" t="s">
        <v>127</v>
      </c>
      <c r="E39" s="73"/>
      <c r="F39" s="74"/>
      <c r="G39" s="69"/>
      <c r="H39" s="69"/>
    </row>
    <row r="40" spans="2:12" s="70" customFormat="1" ht="15.95" customHeight="1">
      <c r="B40" s="71"/>
      <c r="C40" s="94">
        <v>6</v>
      </c>
      <c r="D40" s="72" t="s">
        <v>42</v>
      </c>
      <c r="E40" s="73"/>
      <c r="F40" s="74"/>
      <c r="G40" s="69"/>
      <c r="H40" s="69"/>
    </row>
    <row r="41" spans="2:12" s="70" customFormat="1" ht="15.95" customHeight="1">
      <c r="B41" s="71"/>
      <c r="C41" s="68">
        <v>7</v>
      </c>
      <c r="D41" s="72" t="s">
        <v>43</v>
      </c>
      <c r="E41" s="73"/>
      <c r="F41" s="74"/>
      <c r="G41" s="69"/>
      <c r="H41" s="69"/>
    </row>
    <row r="42" spans="2:12" s="70" customFormat="1" ht="15.95" customHeight="1">
      <c r="B42" s="71"/>
      <c r="C42" s="94">
        <v>8</v>
      </c>
      <c r="D42" s="72" t="s">
        <v>44</v>
      </c>
      <c r="E42" s="73"/>
      <c r="F42" s="74"/>
      <c r="G42" s="69"/>
      <c r="H42" s="69"/>
    </row>
    <row r="43" spans="2:12" s="70" customFormat="1" ht="15.95" customHeight="1">
      <c r="B43" s="71"/>
      <c r="C43" s="68">
        <v>9</v>
      </c>
      <c r="D43" s="72" t="s">
        <v>45</v>
      </c>
      <c r="E43" s="73"/>
      <c r="F43" s="74"/>
      <c r="G43" s="69">
        <f>H43+H44</f>
        <v>5874746.2538750013</v>
      </c>
      <c r="H43" s="69">
        <v>803453</v>
      </c>
      <c r="K43" s="195"/>
      <c r="L43" s="195"/>
    </row>
    <row r="44" spans="2:12" s="70" customFormat="1" ht="15.95" customHeight="1">
      <c r="B44" s="71"/>
      <c r="C44" s="94">
        <v>10</v>
      </c>
      <c r="D44" s="72" t="s">
        <v>46</v>
      </c>
      <c r="E44" s="73"/>
      <c r="F44" s="74"/>
      <c r="G44" s="69">
        <f>Rez.1!F31</f>
        <v>5239028.1546649989</v>
      </c>
      <c r="H44" s="69">
        <v>5071293.2538750013</v>
      </c>
    </row>
    <row r="45" spans="2:12" s="70" customFormat="1" ht="24.75" customHeight="1">
      <c r="B45" s="167"/>
      <c r="C45" s="307" t="s">
        <v>49</v>
      </c>
      <c r="D45" s="308"/>
      <c r="E45" s="309"/>
      <c r="F45" s="160"/>
      <c r="G45" s="190">
        <f>G34+G33</f>
        <v>55759304.858540006</v>
      </c>
      <c r="H45" s="190">
        <v>33522856.253875002</v>
      </c>
      <c r="K45" s="195"/>
    </row>
    <row r="46" spans="2:12" s="70" customFormat="1" ht="15.95" customHeight="1">
      <c r="B46" s="85"/>
      <c r="C46" s="85"/>
      <c r="D46" s="95"/>
      <c r="E46" s="86"/>
      <c r="F46" s="86"/>
      <c r="G46" s="87"/>
      <c r="H46" s="87"/>
    </row>
    <row r="47" spans="2:12" s="70" customFormat="1" ht="15.95" customHeight="1">
      <c r="B47" s="85"/>
      <c r="C47" s="85"/>
      <c r="D47" s="95"/>
      <c r="E47" s="85" t="s">
        <v>249</v>
      </c>
      <c r="F47" s="86"/>
      <c r="G47" s="87"/>
      <c r="H47" s="87"/>
      <c r="K47" s="70" t="s">
        <v>248</v>
      </c>
    </row>
    <row r="48" spans="2:12" s="70" customFormat="1" ht="15.95" customHeight="1">
      <c r="B48" s="85"/>
      <c r="C48" s="85"/>
      <c r="D48" s="95"/>
      <c r="E48" s="85" t="s">
        <v>255</v>
      </c>
      <c r="F48" s="86"/>
      <c r="G48" s="87"/>
      <c r="H48" s="87"/>
    </row>
    <row r="49" spans="2:8" s="70" customFormat="1" ht="15.95" customHeight="1">
      <c r="B49" s="85"/>
      <c r="C49" s="85"/>
      <c r="D49" s="95"/>
      <c r="E49" s="86"/>
      <c r="F49" s="86"/>
      <c r="G49" s="87"/>
      <c r="H49" s="87"/>
    </row>
    <row r="50" spans="2:8" s="70" customFormat="1" ht="15.95" customHeight="1">
      <c r="B50" s="85"/>
      <c r="C50" s="85"/>
      <c r="D50" s="95"/>
      <c r="E50" s="86"/>
      <c r="F50" s="86"/>
      <c r="G50" s="87"/>
      <c r="H50" s="87"/>
    </row>
    <row r="51" spans="2:8" s="70" customFormat="1" ht="15.95" customHeight="1">
      <c r="B51" s="85"/>
      <c r="C51" s="85"/>
      <c r="D51" s="95"/>
      <c r="E51" s="86"/>
      <c r="F51" s="86"/>
      <c r="G51" s="87"/>
      <c r="H51" s="87"/>
    </row>
    <row r="52" spans="2:8" s="70" customFormat="1" ht="15.95" customHeight="1">
      <c r="B52" s="85"/>
      <c r="C52" s="85"/>
      <c r="D52" s="95"/>
      <c r="E52" s="86"/>
      <c r="F52" s="86"/>
      <c r="G52" s="87"/>
      <c r="H52" s="87"/>
    </row>
    <row r="53" spans="2:8" s="70" customFormat="1" ht="15.95" customHeight="1">
      <c r="B53" s="85"/>
      <c r="C53" s="85"/>
      <c r="D53" s="95"/>
      <c r="E53" s="86"/>
      <c r="F53" s="86"/>
      <c r="G53" s="87"/>
      <c r="H53" s="87"/>
    </row>
    <row r="54" spans="2:8" s="70" customFormat="1" ht="15.95" customHeight="1">
      <c r="B54" s="85"/>
      <c r="C54" s="85"/>
      <c r="D54" s="95"/>
      <c r="E54" s="86"/>
      <c r="F54" s="86"/>
      <c r="G54" s="87"/>
      <c r="H54" s="87"/>
    </row>
    <row r="55" spans="2:8" s="70" customFormat="1" ht="15.95" customHeight="1">
      <c r="B55" s="85"/>
      <c r="C55" s="85"/>
      <c r="D55" s="85"/>
      <c r="E55" s="85"/>
      <c r="F55" s="86"/>
      <c r="G55" s="87"/>
      <c r="H55" s="87"/>
    </row>
    <row r="56" spans="2:8">
      <c r="B56" s="96"/>
      <c r="C56" s="96"/>
      <c r="D56" s="97"/>
      <c r="E56" s="98"/>
      <c r="F56" s="98"/>
      <c r="G56" s="99"/>
      <c r="H56" s="99"/>
    </row>
  </sheetData>
  <mergeCells count="10">
    <mergeCell ref="C45:E45"/>
    <mergeCell ref="B6:B7"/>
    <mergeCell ref="C6:E7"/>
    <mergeCell ref="C26:E26"/>
    <mergeCell ref="C34:E34"/>
    <mergeCell ref="G2:H2"/>
    <mergeCell ref="B4:H4"/>
    <mergeCell ref="C33:E33"/>
    <mergeCell ref="C8:E8"/>
    <mergeCell ref="F6:F7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B2:I43"/>
  <sheetViews>
    <sheetView workbookViewId="0">
      <selection activeCell="J19" sqref="J19"/>
    </sheetView>
  </sheetViews>
  <sheetFormatPr defaultRowHeight="12.75"/>
  <cols>
    <col min="1" max="1" width="7.5703125" style="27" customWidth="1"/>
    <col min="2" max="2" width="3.7109375" style="92" customWidth="1"/>
    <col min="3" max="3" width="5.28515625" style="92" customWidth="1"/>
    <col min="4" max="4" width="2.7109375" style="92" customWidth="1"/>
    <col min="5" max="5" width="51.7109375" style="27" customWidth="1"/>
    <col min="6" max="6" width="14.85546875" style="93" customWidth="1"/>
    <col min="7" max="7" width="14" style="93" customWidth="1"/>
    <col min="8" max="8" width="1.42578125" style="27" customWidth="1"/>
    <col min="9" max="16384" width="9.140625" style="27"/>
  </cols>
  <sheetData>
    <row r="2" spans="2:9" s="91" customFormat="1" ht="18">
      <c r="B2" s="60"/>
      <c r="C2" s="60"/>
      <c r="D2" s="61"/>
      <c r="E2" s="62"/>
      <c r="F2" s="63"/>
      <c r="G2" s="100"/>
      <c r="H2" s="63"/>
      <c r="I2" s="63"/>
    </row>
    <row r="3" spans="2:9" s="91" customFormat="1" ht="7.5" customHeight="1">
      <c r="B3" s="60"/>
      <c r="C3" s="60"/>
      <c r="D3" s="61"/>
      <c r="E3" s="62"/>
      <c r="F3" s="64"/>
      <c r="G3" s="100"/>
      <c r="H3" s="63"/>
      <c r="I3" s="63"/>
    </row>
    <row r="4" spans="2:9" s="91" customFormat="1" ht="29.25" customHeight="1">
      <c r="B4" s="335" t="s">
        <v>279</v>
      </c>
      <c r="C4" s="335"/>
      <c r="D4" s="335"/>
      <c r="E4" s="335"/>
      <c r="F4" s="335"/>
      <c r="G4" s="335"/>
      <c r="H4" s="101"/>
      <c r="I4" s="101"/>
    </row>
    <row r="5" spans="2:9" s="91" customFormat="1" ht="18.75" customHeight="1">
      <c r="B5" s="326" t="s">
        <v>140</v>
      </c>
      <c r="C5" s="326"/>
      <c r="D5" s="326"/>
      <c r="E5" s="326"/>
      <c r="F5" s="326"/>
      <c r="G5" s="326"/>
      <c r="H5" s="65"/>
      <c r="I5" s="65"/>
    </row>
    <row r="6" spans="2:9" ht="7.5" customHeight="1">
      <c r="B6" s="10"/>
      <c r="C6" s="10"/>
      <c r="D6" s="10"/>
      <c r="E6" s="22"/>
      <c r="F6" s="273"/>
      <c r="G6" s="273"/>
    </row>
    <row r="7" spans="2:9" s="91" customFormat="1" ht="15.95" customHeight="1">
      <c r="B7" s="342" t="s">
        <v>2</v>
      </c>
      <c r="C7" s="336" t="s">
        <v>141</v>
      </c>
      <c r="D7" s="337"/>
      <c r="E7" s="338"/>
      <c r="F7" s="168" t="s">
        <v>142</v>
      </c>
      <c r="G7" s="168" t="s">
        <v>142</v>
      </c>
      <c r="H7" s="70"/>
      <c r="I7" s="70"/>
    </row>
    <row r="8" spans="2:9" s="91" customFormat="1" ht="14.25" customHeight="1">
      <c r="B8" s="343"/>
      <c r="C8" s="339"/>
      <c r="D8" s="340"/>
      <c r="E8" s="341"/>
      <c r="F8" s="169" t="s">
        <v>143</v>
      </c>
      <c r="G8" s="170" t="s">
        <v>160</v>
      </c>
      <c r="H8" s="70"/>
      <c r="I8" s="70"/>
    </row>
    <row r="9" spans="2:9" s="91" customFormat="1" ht="24.95" customHeight="1">
      <c r="B9" s="274">
        <v>1</v>
      </c>
      <c r="C9" s="332" t="s">
        <v>259</v>
      </c>
      <c r="D9" s="333"/>
      <c r="E9" s="334"/>
      <c r="F9" s="275">
        <v>26698746</v>
      </c>
      <c r="G9" s="262">
        <v>27387244</v>
      </c>
    </row>
    <row r="10" spans="2:9" s="91" customFormat="1" ht="18.75" customHeight="1">
      <c r="B10" s="274">
        <v>2</v>
      </c>
      <c r="C10" s="332" t="s">
        <v>260</v>
      </c>
      <c r="D10" s="333"/>
      <c r="E10" s="334"/>
      <c r="F10" s="275"/>
      <c r="G10" s="276"/>
    </row>
    <row r="11" spans="2:9" s="91" customFormat="1" ht="18.75" customHeight="1">
      <c r="B11" s="267">
        <v>3</v>
      </c>
      <c r="C11" s="332" t="s">
        <v>156</v>
      </c>
      <c r="D11" s="333"/>
      <c r="E11" s="334"/>
      <c r="F11" s="277"/>
      <c r="G11" s="278"/>
    </row>
    <row r="12" spans="2:9" s="91" customFormat="1" ht="24.95" customHeight="1">
      <c r="B12" s="267">
        <v>4</v>
      </c>
      <c r="C12" s="332" t="s">
        <v>128</v>
      </c>
      <c r="D12" s="333"/>
      <c r="E12" s="334"/>
      <c r="F12" s="279">
        <v>6860005.7000000002</v>
      </c>
      <c r="G12" s="280">
        <v>6627140.9999999981</v>
      </c>
    </row>
    <row r="13" spans="2:9" s="91" customFormat="1" ht="24.95" customHeight="1">
      <c r="B13" s="267">
        <v>5</v>
      </c>
      <c r="C13" s="332" t="s">
        <v>129</v>
      </c>
      <c r="D13" s="333"/>
      <c r="E13" s="334"/>
      <c r="F13" s="279">
        <f>F14+F15</f>
        <v>3864578.85</v>
      </c>
      <c r="G13" s="280">
        <v>3952279</v>
      </c>
    </row>
    <row r="14" spans="2:9" s="91" customFormat="1" ht="24.95" customHeight="1">
      <c r="B14" s="267"/>
      <c r="C14" s="266"/>
      <c r="D14" s="327" t="s">
        <v>130</v>
      </c>
      <c r="E14" s="328"/>
      <c r="F14" s="279">
        <v>3311550</v>
      </c>
      <c r="G14" s="280">
        <v>3386700</v>
      </c>
      <c r="H14" s="79"/>
      <c r="I14" s="79"/>
    </row>
    <row r="15" spans="2:9" s="91" customFormat="1" ht="24.95" customHeight="1">
      <c r="B15" s="267"/>
      <c r="C15" s="266"/>
      <c r="D15" s="327" t="s">
        <v>131</v>
      </c>
      <c r="E15" s="328"/>
      <c r="F15" s="279">
        <v>553028.85</v>
      </c>
      <c r="G15" s="280">
        <v>565579</v>
      </c>
      <c r="H15" s="79"/>
      <c r="I15" s="79"/>
    </row>
    <row r="16" spans="2:9" s="91" customFormat="1" ht="24.95" customHeight="1">
      <c r="B16" s="274">
        <v>6</v>
      </c>
      <c r="C16" s="332" t="s">
        <v>132</v>
      </c>
      <c r="D16" s="333"/>
      <c r="E16" s="334"/>
      <c r="F16" s="281">
        <v>1475772.9150999999</v>
      </c>
      <c r="G16" s="276">
        <v>3688127.8425000003</v>
      </c>
    </row>
    <row r="17" spans="2:9" s="91" customFormat="1" ht="24.95" customHeight="1">
      <c r="B17" s="274">
        <v>7</v>
      </c>
      <c r="C17" s="332" t="s">
        <v>285</v>
      </c>
      <c r="D17" s="333"/>
      <c r="E17" s="334"/>
      <c r="F17" s="281">
        <v>7511163</v>
      </c>
      <c r="G17" s="276">
        <v>7320540</v>
      </c>
    </row>
    <row r="18" spans="2:9" s="91" customFormat="1" ht="39.950000000000003" customHeight="1">
      <c r="B18" s="282">
        <v>8</v>
      </c>
      <c r="C18" s="307" t="s">
        <v>133</v>
      </c>
      <c r="D18" s="308"/>
      <c r="E18" s="309"/>
      <c r="F18" s="283">
        <f>F12+F13+F16+F17</f>
        <v>19711520.465100002</v>
      </c>
      <c r="G18" s="283">
        <v>21588087.842499997</v>
      </c>
      <c r="H18" s="70"/>
      <c r="I18" s="70"/>
    </row>
    <row r="19" spans="2:9" s="91" customFormat="1" ht="31.5" customHeight="1">
      <c r="B19" s="274">
        <v>9</v>
      </c>
      <c r="C19" s="329" t="s">
        <v>134</v>
      </c>
      <c r="D19" s="330"/>
      <c r="E19" s="331"/>
      <c r="F19" s="262">
        <f>(F9+F10)-F18</f>
        <v>6987225.5348999985</v>
      </c>
      <c r="G19" s="262">
        <v>5799156.1575000025</v>
      </c>
      <c r="H19" s="70"/>
      <c r="I19" s="70"/>
    </row>
    <row r="20" spans="2:9" s="91" customFormat="1" ht="24.95" customHeight="1">
      <c r="B20" s="274">
        <v>10</v>
      </c>
      <c r="C20" s="332" t="s">
        <v>52</v>
      </c>
      <c r="D20" s="333"/>
      <c r="E20" s="334"/>
      <c r="F20" s="276"/>
      <c r="G20" s="276"/>
    </row>
    <row r="21" spans="2:9" s="91" customFormat="1" ht="24.95" customHeight="1">
      <c r="B21" s="274">
        <v>11</v>
      </c>
      <c r="C21" s="332" t="s">
        <v>135</v>
      </c>
      <c r="D21" s="333"/>
      <c r="E21" s="334"/>
      <c r="F21" s="276"/>
      <c r="G21" s="276"/>
    </row>
    <row r="22" spans="2:9" s="91" customFormat="1" ht="24.95" customHeight="1">
      <c r="B22" s="274">
        <v>12</v>
      </c>
      <c r="C22" s="332" t="s">
        <v>53</v>
      </c>
      <c r="D22" s="333"/>
      <c r="E22" s="334"/>
      <c r="F22" s="276">
        <f>F23+F24+F25+F26</f>
        <v>823663</v>
      </c>
      <c r="G22" s="276">
        <v>167071.19999999925</v>
      </c>
    </row>
    <row r="23" spans="2:9" s="91" customFormat="1" ht="24.95" customHeight="1">
      <c r="B23" s="274"/>
      <c r="C23" s="284">
        <v>121</v>
      </c>
      <c r="D23" s="327" t="s">
        <v>54</v>
      </c>
      <c r="E23" s="328"/>
      <c r="F23" s="276"/>
      <c r="G23" s="276"/>
      <c r="H23" s="79"/>
      <c r="I23" s="79"/>
    </row>
    <row r="24" spans="2:9" s="91" customFormat="1" ht="24.95" customHeight="1">
      <c r="B24" s="274"/>
      <c r="C24" s="266">
        <v>122</v>
      </c>
      <c r="D24" s="327" t="s">
        <v>136</v>
      </c>
      <c r="E24" s="328"/>
      <c r="F24" s="276">
        <v>-2127</v>
      </c>
      <c r="G24" s="276">
        <v>-92381</v>
      </c>
      <c r="H24" s="79"/>
      <c r="I24" s="79"/>
    </row>
    <row r="25" spans="2:9" s="91" customFormat="1" ht="24.95" customHeight="1">
      <c r="B25" s="274"/>
      <c r="C25" s="266">
        <v>123</v>
      </c>
      <c r="D25" s="327" t="s">
        <v>55</v>
      </c>
      <c r="E25" s="328"/>
      <c r="F25" s="276">
        <v>825790</v>
      </c>
      <c r="G25" s="276">
        <v>259452.19999999925</v>
      </c>
      <c r="H25" s="79"/>
      <c r="I25" s="79"/>
    </row>
    <row r="26" spans="2:9" s="91" customFormat="1" ht="24.95" customHeight="1">
      <c r="B26" s="274"/>
      <c r="C26" s="266">
        <v>124</v>
      </c>
      <c r="D26" s="327" t="s">
        <v>56</v>
      </c>
      <c r="E26" s="328"/>
      <c r="F26" s="276"/>
      <c r="G26" s="276"/>
      <c r="H26" s="79"/>
      <c r="I26" s="79"/>
    </row>
    <row r="27" spans="2:9" s="91" customFormat="1" ht="29.25" customHeight="1">
      <c r="B27" s="274">
        <v>13</v>
      </c>
      <c r="C27" s="329" t="s">
        <v>57</v>
      </c>
      <c r="D27" s="330"/>
      <c r="E27" s="331"/>
      <c r="F27" s="276">
        <f>F22+F21+F20</f>
        <v>823663</v>
      </c>
      <c r="G27" s="276">
        <v>167071.19999999925</v>
      </c>
      <c r="H27" s="70"/>
      <c r="I27" s="70"/>
    </row>
    <row r="28" spans="2:9" s="91" customFormat="1" ht="26.25" customHeight="1">
      <c r="B28" s="274">
        <v>14</v>
      </c>
      <c r="C28" s="329" t="s">
        <v>237</v>
      </c>
      <c r="D28" s="330"/>
      <c r="E28" s="331"/>
      <c r="F28" s="276"/>
      <c r="G28" s="276"/>
      <c r="H28" s="70"/>
      <c r="I28" s="70"/>
    </row>
    <row r="29" spans="2:9" s="91" customFormat="1" ht="23.25" customHeight="1">
      <c r="B29" s="274">
        <v>15</v>
      </c>
      <c r="C29" s="329" t="s">
        <v>138</v>
      </c>
      <c r="D29" s="330"/>
      <c r="E29" s="331"/>
      <c r="F29" s="276">
        <f>F19-F27</f>
        <v>6163562.5348999985</v>
      </c>
      <c r="G29" s="276">
        <v>5966227.3575000018</v>
      </c>
      <c r="H29" s="70"/>
      <c r="I29" s="70"/>
    </row>
    <row r="30" spans="2:9" s="91" customFormat="1" ht="24.95" customHeight="1">
      <c r="B30" s="274">
        <v>16</v>
      </c>
      <c r="C30" s="332" t="s">
        <v>58</v>
      </c>
      <c r="D30" s="333"/>
      <c r="E30" s="334"/>
      <c r="F30" s="276">
        <f>F29*0.15</f>
        <v>924534.3802349997</v>
      </c>
      <c r="G30" s="276">
        <v>894934.10362500022</v>
      </c>
    </row>
    <row r="31" spans="2:9" s="91" customFormat="1" ht="24" customHeight="1">
      <c r="B31" s="274">
        <v>17</v>
      </c>
      <c r="C31" s="329" t="s">
        <v>139</v>
      </c>
      <c r="D31" s="330"/>
      <c r="E31" s="331"/>
      <c r="F31" s="262">
        <f>F29+F28-F30</f>
        <v>5239028.1546649989</v>
      </c>
      <c r="G31" s="262">
        <v>5071293.2538750013</v>
      </c>
      <c r="H31" s="70"/>
      <c r="I31" s="70"/>
    </row>
    <row r="32" spans="2:9" s="91" customFormat="1" ht="24.95" customHeight="1">
      <c r="B32" s="274">
        <v>18</v>
      </c>
      <c r="C32" s="332" t="s">
        <v>137</v>
      </c>
      <c r="D32" s="333"/>
      <c r="E32" s="334"/>
      <c r="F32" s="276"/>
      <c r="G32" s="276"/>
    </row>
    <row r="33" spans="2:9" s="91" customFormat="1" ht="15.95" customHeight="1">
      <c r="B33" s="285"/>
      <c r="C33" s="285"/>
      <c r="D33" s="285"/>
      <c r="E33" s="286"/>
      <c r="F33" s="287"/>
      <c r="G33" s="287"/>
    </row>
    <row r="34" spans="2:9" s="91" customFormat="1" ht="15.95" customHeight="1">
      <c r="B34" s="285"/>
      <c r="C34" s="285"/>
      <c r="D34" s="285"/>
      <c r="E34" s="285" t="s">
        <v>249</v>
      </c>
      <c r="F34" s="287"/>
      <c r="G34" s="287"/>
    </row>
    <row r="35" spans="2:9" s="91" customFormat="1" ht="15.95" customHeight="1">
      <c r="B35" s="285"/>
      <c r="C35" s="285"/>
      <c r="D35" s="285"/>
      <c r="E35" s="285" t="s">
        <v>254</v>
      </c>
      <c r="F35" s="287"/>
      <c r="G35" s="287"/>
    </row>
    <row r="36" spans="2:9" s="91" customFormat="1" ht="15.95" customHeight="1">
      <c r="B36" s="103"/>
      <c r="C36" s="103"/>
      <c r="D36" s="103"/>
      <c r="E36" s="104"/>
      <c r="F36" s="105"/>
      <c r="G36" s="105"/>
    </row>
    <row r="37" spans="2:9" s="91" customFormat="1" ht="15.95" customHeight="1">
      <c r="B37" s="103"/>
      <c r="C37" s="103"/>
      <c r="D37" s="103"/>
      <c r="E37" s="104"/>
      <c r="F37" s="105"/>
      <c r="G37" s="105"/>
    </row>
    <row r="38" spans="2:9" s="91" customFormat="1" ht="15.95" customHeight="1">
      <c r="B38" s="103"/>
      <c r="C38" s="103"/>
      <c r="D38" s="103"/>
      <c r="E38" s="104"/>
      <c r="F38" s="105"/>
      <c r="G38" s="105"/>
      <c r="I38" s="151" t="s">
        <v>248</v>
      </c>
    </row>
    <row r="39" spans="2:9" s="91" customFormat="1" ht="15.95" customHeight="1">
      <c r="B39" s="103"/>
      <c r="C39" s="103"/>
      <c r="D39" s="103"/>
      <c r="E39" s="104"/>
      <c r="F39" s="105"/>
      <c r="G39" s="105"/>
    </row>
    <row r="40" spans="2:9" s="91" customFormat="1" ht="15.95" customHeight="1">
      <c r="B40" s="103"/>
      <c r="C40" s="103"/>
      <c r="D40" s="103"/>
      <c r="E40" s="104"/>
      <c r="F40" s="105"/>
      <c r="G40" s="105"/>
    </row>
    <row r="41" spans="2:9" s="91" customFormat="1" ht="15.95" customHeight="1">
      <c r="B41" s="103"/>
      <c r="C41" s="103"/>
      <c r="D41" s="103"/>
      <c r="E41" s="104"/>
      <c r="F41" s="105"/>
      <c r="G41" s="105"/>
    </row>
    <row r="42" spans="2:9" s="91" customFormat="1" ht="15.95" customHeight="1">
      <c r="B42" s="103"/>
      <c r="C42" s="103"/>
      <c r="D42" s="103"/>
      <c r="E42" s="103"/>
      <c r="F42" s="105"/>
      <c r="G42" s="105"/>
    </row>
    <row r="43" spans="2:9">
      <c r="B43" s="106"/>
      <c r="C43" s="106"/>
      <c r="D43" s="106"/>
      <c r="E43" s="47"/>
      <c r="F43" s="107"/>
      <c r="G43" s="107"/>
    </row>
  </sheetData>
  <mergeCells count="28">
    <mergeCell ref="B4:G4"/>
    <mergeCell ref="C27:E27"/>
    <mergeCell ref="C7:E8"/>
    <mergeCell ref="B7:B8"/>
    <mergeCell ref="C18:E18"/>
    <mergeCell ref="C19:E19"/>
    <mergeCell ref="C9:E9"/>
    <mergeCell ref="C10:E10"/>
    <mergeCell ref="C11:E11"/>
    <mergeCell ref="C12:E12"/>
    <mergeCell ref="C21:E21"/>
    <mergeCell ref="C32:E32"/>
    <mergeCell ref="C31:E31"/>
    <mergeCell ref="C13:E13"/>
    <mergeCell ref="D14:E14"/>
    <mergeCell ref="D15:E15"/>
    <mergeCell ref="C16:E16"/>
    <mergeCell ref="C28:E28"/>
    <mergeCell ref="B5:G5"/>
    <mergeCell ref="D26:E26"/>
    <mergeCell ref="C29:E29"/>
    <mergeCell ref="C30:E30"/>
    <mergeCell ref="C22:E22"/>
    <mergeCell ref="D23:E23"/>
    <mergeCell ref="D24:E24"/>
    <mergeCell ref="D25:E25"/>
    <mergeCell ref="C17:E17"/>
    <mergeCell ref="C20:E20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B1:I44"/>
  <sheetViews>
    <sheetView topLeftCell="A25" workbookViewId="0">
      <selection activeCell="K13" sqref="K13"/>
    </sheetView>
  </sheetViews>
  <sheetFormatPr defaultRowHeight="12.75"/>
  <cols>
    <col min="1" max="1" width="8.7109375" style="88" customWidth="1"/>
    <col min="2" max="3" width="3.7109375" style="89" customWidth="1"/>
    <col min="4" max="4" width="3.5703125" style="89" customWidth="1"/>
    <col min="5" max="5" width="44.42578125" style="88" customWidth="1"/>
    <col min="6" max="7" width="15.42578125" style="90" customWidth="1"/>
    <col min="8" max="8" width="1.42578125" style="88" customWidth="1"/>
    <col min="9" max="16384" width="9.140625" style="88"/>
  </cols>
  <sheetData>
    <row r="1" spans="2:7" s="101" customFormat="1" ht="18" customHeight="1">
      <c r="B1" s="335" t="s">
        <v>280</v>
      </c>
      <c r="C1" s="335"/>
      <c r="D1" s="335"/>
      <c r="E1" s="335"/>
      <c r="F1" s="335"/>
      <c r="G1" s="335"/>
    </row>
    <row r="2" spans="2:7" s="112" customFormat="1" ht="6.75" customHeight="1">
      <c r="B2" s="110"/>
      <c r="C2" s="110"/>
      <c r="D2" s="110"/>
      <c r="F2" s="111"/>
      <c r="G2" s="111"/>
    </row>
    <row r="3" spans="2:7" s="70" customFormat="1" ht="16.5" customHeight="1">
      <c r="B3" s="354" t="s">
        <v>2</v>
      </c>
      <c r="C3" s="344" t="s">
        <v>93</v>
      </c>
      <c r="D3" s="350"/>
      <c r="E3" s="351"/>
      <c r="F3" s="191" t="s">
        <v>142</v>
      </c>
      <c r="G3" s="191"/>
    </row>
    <row r="4" spans="2:7" s="70" customFormat="1" ht="16.5" customHeight="1">
      <c r="B4" s="348"/>
      <c r="C4" s="345"/>
      <c r="D4" s="352"/>
      <c r="E4" s="353"/>
      <c r="F4" s="191" t="s">
        <v>143</v>
      </c>
      <c r="G4" s="191"/>
    </row>
    <row r="5" spans="2:7" s="70" customFormat="1" ht="16.5" customHeight="1">
      <c r="B5" s="71"/>
      <c r="C5" s="108" t="s">
        <v>73</v>
      </c>
      <c r="D5" s="109"/>
      <c r="E5" s="84"/>
      <c r="F5" s="191"/>
      <c r="G5" s="69"/>
    </row>
    <row r="6" spans="2:7" s="70" customFormat="1" ht="16.5" customHeight="1">
      <c r="B6" s="71"/>
      <c r="C6" s="108"/>
      <c r="D6" s="73" t="s">
        <v>233</v>
      </c>
      <c r="E6" s="73"/>
      <c r="F6" s="191">
        <f>Rez.1!F19</f>
        <v>6987225.5348999985</v>
      </c>
      <c r="G6" s="191"/>
    </row>
    <row r="7" spans="2:7" s="70" customFormat="1" ht="16.5" customHeight="1">
      <c r="B7" s="71"/>
      <c r="C7" s="115"/>
      <c r="D7" s="116" t="s">
        <v>94</v>
      </c>
      <c r="F7" s="191"/>
      <c r="G7" s="69"/>
    </row>
    <row r="8" spans="2:7" s="70" customFormat="1" ht="16.5" customHeight="1">
      <c r="B8" s="228"/>
      <c r="C8" s="229"/>
      <c r="D8" s="230"/>
      <c r="E8" s="231" t="s">
        <v>103</v>
      </c>
      <c r="F8" s="232">
        <f>Rez.1!F16</f>
        <v>1475772.9150999999</v>
      </c>
      <c r="G8" s="241"/>
    </row>
    <row r="9" spans="2:7" s="70" customFormat="1" ht="16.5" customHeight="1">
      <c r="B9" s="71"/>
      <c r="C9" s="108"/>
      <c r="D9" s="109"/>
      <c r="E9" s="117" t="s">
        <v>104</v>
      </c>
      <c r="F9" s="191"/>
      <c r="G9" s="242"/>
    </row>
    <row r="10" spans="2:7" s="70" customFormat="1" ht="16.5" customHeight="1">
      <c r="B10" s="71"/>
      <c r="C10" s="108"/>
      <c r="D10" s="109"/>
      <c r="E10" s="117" t="s">
        <v>105</v>
      </c>
      <c r="F10" s="191"/>
      <c r="G10" s="242"/>
    </row>
    <row r="11" spans="2:7" s="70" customFormat="1" ht="16.5" customHeight="1">
      <c r="B11" s="228"/>
      <c r="C11" s="229"/>
      <c r="D11" s="230"/>
      <c r="E11" s="231" t="s">
        <v>106</v>
      </c>
      <c r="F11" s="232">
        <f>-Rez.1!F27</f>
        <v>-823663</v>
      </c>
      <c r="G11" s="241"/>
    </row>
    <row r="12" spans="2:7" s="86" customFormat="1" ht="16.5" customHeight="1">
      <c r="B12" s="355"/>
      <c r="C12" s="344"/>
      <c r="D12" s="118" t="s">
        <v>95</v>
      </c>
      <c r="F12" s="349">
        <f>Aktivet!H13-Aktivet!G13</f>
        <v>-2271656.3200000036</v>
      </c>
      <c r="G12" s="346"/>
    </row>
    <row r="13" spans="2:7" s="86" customFormat="1" ht="16.5" customHeight="1">
      <c r="B13" s="356"/>
      <c r="C13" s="345"/>
      <c r="D13" s="119" t="s">
        <v>96</v>
      </c>
      <c r="F13" s="349"/>
      <c r="G13" s="346"/>
    </row>
    <row r="14" spans="2:7" s="70" customFormat="1" ht="16.5" customHeight="1">
      <c r="B14" s="114"/>
      <c r="C14" s="108"/>
      <c r="D14" s="73" t="s">
        <v>97</v>
      </c>
      <c r="E14" s="73"/>
      <c r="F14" s="191">
        <f>Aktivet!H21-Aktivet!G21</f>
        <v>5710</v>
      </c>
      <c r="G14" s="241"/>
    </row>
    <row r="15" spans="2:7" s="70" customFormat="1" ht="16.5" customHeight="1">
      <c r="B15" s="347"/>
      <c r="C15" s="344"/>
      <c r="D15" s="118" t="s">
        <v>98</v>
      </c>
      <c r="E15" s="118"/>
      <c r="F15" s="349">
        <f>Pasivet!G13-Pasivet!H13</f>
        <v>16997420.450000003</v>
      </c>
      <c r="G15" s="346"/>
    </row>
    <row r="16" spans="2:7" s="70" customFormat="1" ht="16.5" customHeight="1">
      <c r="B16" s="348"/>
      <c r="C16" s="345"/>
      <c r="D16" s="116" t="s">
        <v>99</v>
      </c>
      <c r="E16" s="116"/>
      <c r="F16" s="349"/>
      <c r="G16" s="346"/>
    </row>
    <row r="17" spans="2:7" s="70" customFormat="1" ht="16.5" customHeight="1">
      <c r="B17" s="114"/>
      <c r="C17" s="94"/>
      <c r="D17" s="113" t="s">
        <v>236</v>
      </c>
      <c r="E17" s="116"/>
      <c r="F17" s="191">
        <f>Aktivet!H31-Aktivet!G31</f>
        <v>0</v>
      </c>
      <c r="G17" s="241"/>
    </row>
    <row r="18" spans="2:7" s="70" customFormat="1" ht="16.5" customHeight="1">
      <c r="B18" s="71"/>
      <c r="C18" s="108"/>
      <c r="D18" s="143" t="s">
        <v>100</v>
      </c>
      <c r="E18" s="143"/>
      <c r="F18" s="192">
        <f>F6+F12+F14+F15+F17</f>
        <v>21718699.664899997</v>
      </c>
      <c r="G18" s="243"/>
    </row>
    <row r="19" spans="2:7" s="70" customFormat="1" ht="20.100000000000001" customHeight="1">
      <c r="B19" s="71"/>
      <c r="C19" s="108"/>
      <c r="D19" s="73" t="s">
        <v>77</v>
      </c>
      <c r="E19" s="73"/>
      <c r="F19" s="191">
        <f>F11</f>
        <v>-823663</v>
      </c>
      <c r="G19" s="241"/>
    </row>
    <row r="20" spans="2:7" s="70" customFormat="1" ht="20.100000000000001" customHeight="1">
      <c r="B20" s="71"/>
      <c r="C20" s="108"/>
      <c r="D20" s="73" t="s">
        <v>78</v>
      </c>
      <c r="E20" s="73"/>
      <c r="F20" s="191">
        <f>Rez.1!F30</f>
        <v>924534.3802349997</v>
      </c>
      <c r="G20" s="241"/>
    </row>
    <row r="21" spans="2:7" s="79" customFormat="1" ht="20.100000000000001" customHeight="1">
      <c r="B21" s="71"/>
      <c r="C21" s="108"/>
      <c r="D21" s="144" t="s">
        <v>101</v>
      </c>
      <c r="E21" s="143"/>
      <c r="F21" s="192">
        <f>F18-F20-F19</f>
        <v>21617828.284664996</v>
      </c>
      <c r="G21" s="243"/>
    </row>
    <row r="22" spans="2:7" s="70" customFormat="1" ht="24.95" customHeight="1">
      <c r="B22" s="80"/>
      <c r="C22" s="121" t="s">
        <v>79</v>
      </c>
      <c r="D22" s="109"/>
      <c r="E22" s="73"/>
      <c r="F22" s="191"/>
      <c r="G22" s="242"/>
    </row>
    <row r="23" spans="2:7" s="70" customFormat="1" ht="20.100000000000001" customHeight="1">
      <c r="B23" s="71"/>
      <c r="C23" s="108"/>
      <c r="D23" s="73" t="s">
        <v>80</v>
      </c>
      <c r="E23" s="73"/>
      <c r="F23" s="191"/>
      <c r="G23" s="242"/>
    </row>
    <row r="24" spans="2:7" s="70" customFormat="1" ht="20.100000000000001" customHeight="1">
      <c r="B24" s="71"/>
      <c r="C24" s="108"/>
      <c r="D24" s="73" t="s">
        <v>232</v>
      </c>
      <c r="E24" s="73"/>
      <c r="F24" s="191">
        <f>Aktivet!H34-Aktivet!G34</f>
        <v>-8925303.492399998</v>
      </c>
      <c r="G24" s="242"/>
    </row>
    <row r="25" spans="2:7" s="70" customFormat="1" ht="20.100000000000001" customHeight="1">
      <c r="B25" s="71"/>
      <c r="C25" s="102"/>
      <c r="D25" s="73" t="s">
        <v>81</v>
      </c>
      <c r="E25" s="73"/>
      <c r="F25" s="191"/>
      <c r="G25" s="242"/>
    </row>
    <row r="26" spans="2:7" s="70" customFormat="1" ht="20.100000000000001" customHeight="1">
      <c r="B26" s="71"/>
      <c r="C26" s="81"/>
      <c r="D26" s="73" t="s">
        <v>82</v>
      </c>
      <c r="E26" s="73"/>
      <c r="F26" s="191"/>
      <c r="G26" s="242"/>
    </row>
    <row r="27" spans="2:7" s="70" customFormat="1" ht="20.100000000000001" customHeight="1">
      <c r="B27" s="71"/>
      <c r="C27" s="81"/>
      <c r="D27" s="73" t="s">
        <v>83</v>
      </c>
      <c r="E27" s="73"/>
      <c r="F27" s="191"/>
      <c r="G27" s="242"/>
    </row>
    <row r="28" spans="2:7" s="79" customFormat="1" ht="20.100000000000001" customHeight="1">
      <c r="B28" s="71"/>
      <c r="C28" s="81"/>
      <c r="D28" s="76" t="s">
        <v>84</v>
      </c>
      <c r="E28" s="120"/>
      <c r="F28" s="192">
        <f>SUM(F23:F27)</f>
        <v>-8925303.492399998</v>
      </c>
      <c r="G28" s="243"/>
    </row>
    <row r="29" spans="2:7" s="70" customFormat="1" ht="24.95" customHeight="1">
      <c r="B29" s="80"/>
      <c r="C29" s="108" t="s">
        <v>85</v>
      </c>
      <c r="D29" s="122"/>
      <c r="E29" s="73"/>
      <c r="F29" s="191"/>
      <c r="G29" s="242"/>
    </row>
    <row r="30" spans="2:7" s="70" customFormat="1" ht="20.100000000000001" customHeight="1">
      <c r="B30" s="71"/>
      <c r="C30" s="81"/>
      <c r="D30" s="73" t="s">
        <v>92</v>
      </c>
      <c r="E30" s="73"/>
      <c r="F30" s="191">
        <v>0</v>
      </c>
      <c r="G30" s="242"/>
    </row>
    <row r="31" spans="2:7" s="70" customFormat="1" ht="20.100000000000001" customHeight="1">
      <c r="B31" s="71"/>
      <c r="C31" s="81"/>
      <c r="D31" s="73" t="s">
        <v>241</v>
      </c>
      <c r="E31" s="73"/>
      <c r="F31" s="191">
        <f>Pasivet!G10-Pasivet!H10</f>
        <v>0</v>
      </c>
      <c r="G31" s="242"/>
    </row>
    <row r="32" spans="2:7" s="70" customFormat="1" ht="20.100000000000001" customHeight="1">
      <c r="B32" s="71"/>
      <c r="C32" s="81"/>
      <c r="D32" s="73" t="s">
        <v>86</v>
      </c>
      <c r="E32" s="73"/>
      <c r="F32" s="191">
        <f>Pasivet!G26-Pasivet!H26</f>
        <v>0</v>
      </c>
      <c r="G32" s="242"/>
    </row>
    <row r="33" spans="2:9" s="70" customFormat="1" ht="20.100000000000001" customHeight="1">
      <c r="B33" s="71"/>
      <c r="C33" s="81"/>
      <c r="D33" s="73" t="s">
        <v>87</v>
      </c>
      <c r="E33" s="73"/>
      <c r="F33" s="191"/>
      <c r="G33" s="242"/>
    </row>
    <row r="34" spans="2:9" s="70" customFormat="1" ht="20.100000000000001" customHeight="1">
      <c r="B34" s="71"/>
      <c r="C34" s="81"/>
      <c r="D34" s="73" t="s">
        <v>88</v>
      </c>
      <c r="E34" s="73"/>
      <c r="F34" s="191"/>
      <c r="G34" s="242"/>
    </row>
    <row r="35" spans="2:9" s="70" customFormat="1" ht="20.100000000000001" customHeight="1">
      <c r="B35" s="71"/>
      <c r="C35" s="81"/>
      <c r="D35" s="73" t="s">
        <v>238</v>
      </c>
      <c r="E35" s="73"/>
      <c r="F35" s="191"/>
      <c r="G35" s="242"/>
    </row>
    <row r="36" spans="2:9" s="79" customFormat="1" ht="20.100000000000001" customHeight="1">
      <c r="B36" s="71"/>
      <c r="C36" s="81"/>
      <c r="D36" s="76" t="s">
        <v>102</v>
      </c>
      <c r="E36" s="120"/>
      <c r="F36" s="192">
        <f>SUM(F30:F35)</f>
        <v>0</v>
      </c>
      <c r="G36" s="244"/>
    </row>
    <row r="37" spans="2:9" ht="25.5" customHeight="1">
      <c r="B37" s="123"/>
      <c r="C37" s="121" t="s">
        <v>89</v>
      </c>
      <c r="D37" s="124"/>
      <c r="E37" s="125"/>
      <c r="F37" s="193">
        <v>11045199</v>
      </c>
      <c r="G37" s="222"/>
      <c r="H37" s="210"/>
      <c r="I37" s="210"/>
    </row>
    <row r="38" spans="2:9" ht="25.5" customHeight="1">
      <c r="B38" s="124"/>
      <c r="C38" s="121" t="s">
        <v>90</v>
      </c>
      <c r="D38" s="124"/>
      <c r="E38" s="125"/>
      <c r="F38" s="194">
        <f>Aktivet!H9</f>
        <v>18660191</v>
      </c>
      <c r="G38" s="222"/>
    </row>
    <row r="39" spans="2:9" ht="25.5" customHeight="1">
      <c r="B39" s="124"/>
      <c r="C39" s="121" t="s">
        <v>91</v>
      </c>
      <c r="D39" s="124"/>
      <c r="E39" s="125"/>
      <c r="F39" s="233">
        <f>F37+F38</f>
        <v>29705390</v>
      </c>
      <c r="G39" s="245">
        <f>Aktivet!H9</f>
        <v>18660191</v>
      </c>
    </row>
    <row r="41" spans="2:9">
      <c r="E41" s="89" t="s">
        <v>249</v>
      </c>
    </row>
    <row r="42" spans="2:9">
      <c r="E42" s="89" t="s">
        <v>254</v>
      </c>
    </row>
    <row r="43" spans="2:9">
      <c r="F43" s="99"/>
    </row>
    <row r="44" spans="2:9">
      <c r="F44" s="87"/>
    </row>
  </sheetData>
  <mergeCells count="11">
    <mergeCell ref="B12:B13"/>
    <mergeCell ref="C12:C13"/>
    <mergeCell ref="G15:G16"/>
    <mergeCell ref="C15:C16"/>
    <mergeCell ref="B15:B16"/>
    <mergeCell ref="F15:F16"/>
    <mergeCell ref="B1:G1"/>
    <mergeCell ref="C3:E4"/>
    <mergeCell ref="B3:B4"/>
    <mergeCell ref="F12:F13"/>
    <mergeCell ref="G12:G1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J50"/>
  <sheetViews>
    <sheetView workbookViewId="0">
      <selection activeCell="K35" sqref="K35"/>
    </sheetView>
  </sheetViews>
  <sheetFormatPr defaultRowHeight="12.75"/>
  <cols>
    <col min="1" max="1" width="3.5703125" customWidth="1"/>
    <col min="2" max="2" width="26.28515625" customWidth="1"/>
    <col min="3" max="3" width="6.85546875" customWidth="1"/>
    <col min="4" max="4" width="11.5703125" customWidth="1"/>
    <col min="5" max="5" width="11" customWidth="1"/>
    <col min="6" max="6" width="12" customWidth="1"/>
    <col min="7" max="7" width="13.42578125" customWidth="1"/>
    <col min="8" max="8" width="6.28515625" customWidth="1"/>
    <col min="9" max="11" width="10.85546875" customWidth="1"/>
    <col min="12" max="12" width="11.28515625" customWidth="1"/>
    <col min="13" max="13" width="10.42578125" customWidth="1"/>
    <col min="15" max="15" width="7.28515625" customWidth="1"/>
    <col min="16" max="16" width="19" customWidth="1"/>
    <col min="22" max="22" width="10.42578125" customWidth="1"/>
    <col min="23" max="23" width="10.7109375" customWidth="1"/>
    <col min="24" max="24" width="10.42578125" customWidth="1"/>
    <col min="25" max="25" width="11.140625" customWidth="1"/>
    <col min="26" max="26" width="13.7109375" customWidth="1"/>
  </cols>
  <sheetData>
    <row r="2" spans="1:10" ht="18">
      <c r="B2" s="250" t="s">
        <v>256</v>
      </c>
    </row>
    <row r="3" spans="1:10" ht="18" customHeight="1">
      <c r="B3" s="357" t="s">
        <v>274</v>
      </c>
      <c r="C3" s="357"/>
      <c r="D3" s="357"/>
      <c r="E3" s="357"/>
      <c r="F3" s="357"/>
      <c r="G3" s="357"/>
    </row>
    <row r="5" spans="1:10" s="22" customFormat="1" ht="15" customHeight="1">
      <c r="A5" s="358" t="s">
        <v>2</v>
      </c>
      <c r="B5" s="362" t="s">
        <v>63</v>
      </c>
      <c r="C5" s="358" t="s">
        <v>212</v>
      </c>
      <c r="D5" s="186" t="s">
        <v>213</v>
      </c>
      <c r="E5" s="358" t="s">
        <v>214</v>
      </c>
      <c r="F5" s="358" t="s">
        <v>215</v>
      </c>
      <c r="G5" s="186" t="s">
        <v>213</v>
      </c>
    </row>
    <row r="6" spans="1:10" s="22" customFormat="1" ht="15" customHeight="1">
      <c r="A6" s="359"/>
      <c r="B6" s="363"/>
      <c r="C6" s="359"/>
      <c r="D6" s="206">
        <v>4.2569444444444444E-2</v>
      </c>
      <c r="E6" s="359"/>
      <c r="F6" s="359"/>
      <c r="G6" s="189" t="s">
        <v>275</v>
      </c>
    </row>
    <row r="7" spans="1:10">
      <c r="A7" s="213">
        <v>1</v>
      </c>
      <c r="B7" s="214" t="s">
        <v>239</v>
      </c>
      <c r="C7" s="215"/>
      <c r="D7" s="251"/>
      <c r="E7" s="252">
        <v>0</v>
      </c>
      <c r="F7" s="253">
        <v>0</v>
      </c>
      <c r="G7" s="254">
        <f t="shared" ref="G7:G13" si="0">D7+E7-F7</f>
        <v>0</v>
      </c>
    </row>
    <row r="8" spans="1:10">
      <c r="A8" s="234">
        <v>2</v>
      </c>
      <c r="B8" s="235" t="s">
        <v>242</v>
      </c>
      <c r="C8" s="236"/>
      <c r="D8" s="255"/>
      <c r="E8" s="253"/>
      <c r="F8" s="253">
        <v>0</v>
      </c>
      <c r="G8" s="256">
        <f t="shared" si="0"/>
        <v>0</v>
      </c>
    </row>
    <row r="9" spans="1:10">
      <c r="A9" s="216">
        <v>3</v>
      </c>
      <c r="B9" s="217" t="s">
        <v>234</v>
      </c>
      <c r="C9" s="218"/>
      <c r="D9" s="253">
        <v>3920000</v>
      </c>
      <c r="E9" s="253">
        <v>10401076</v>
      </c>
      <c r="F9" s="253">
        <v>0</v>
      </c>
      <c r="G9" s="256">
        <f t="shared" si="0"/>
        <v>14321076</v>
      </c>
    </row>
    <row r="10" spans="1:10">
      <c r="A10" s="216">
        <v>4</v>
      </c>
      <c r="B10" s="217" t="s">
        <v>240</v>
      </c>
      <c r="C10" s="218"/>
      <c r="D10" s="253">
        <v>0</v>
      </c>
      <c r="E10" s="253">
        <v>0</v>
      </c>
      <c r="F10" s="253">
        <v>0</v>
      </c>
      <c r="G10" s="256">
        <f t="shared" si="0"/>
        <v>0</v>
      </c>
    </row>
    <row r="11" spans="1:10">
      <c r="A11" s="216">
        <v>5</v>
      </c>
      <c r="B11" s="217" t="s">
        <v>235</v>
      </c>
      <c r="C11" s="218"/>
      <c r="D11" s="253">
        <v>19742139</v>
      </c>
      <c r="E11" s="253">
        <v>0</v>
      </c>
      <c r="F11" s="253">
        <v>0</v>
      </c>
      <c r="G11" s="256">
        <f t="shared" si="0"/>
        <v>19742139</v>
      </c>
    </row>
    <row r="12" spans="1:10">
      <c r="A12" s="216">
        <v>6</v>
      </c>
      <c r="B12" s="217" t="s">
        <v>243</v>
      </c>
      <c r="C12" s="218"/>
      <c r="D12" s="253"/>
      <c r="E12" s="253">
        <v>0</v>
      </c>
      <c r="F12" s="253">
        <v>0</v>
      </c>
      <c r="G12" s="256">
        <f t="shared" si="0"/>
        <v>0</v>
      </c>
    </row>
    <row r="13" spans="1:10">
      <c r="A13" s="216">
        <v>7</v>
      </c>
      <c r="B13" s="217" t="s">
        <v>247</v>
      </c>
      <c r="C13" s="218"/>
      <c r="D13" s="253"/>
      <c r="E13" s="253">
        <v>0</v>
      </c>
      <c r="F13" s="253">
        <v>0</v>
      </c>
      <c r="G13" s="256">
        <f t="shared" si="0"/>
        <v>0</v>
      </c>
    </row>
    <row r="14" spans="1:10">
      <c r="A14" s="219"/>
      <c r="B14" s="220"/>
      <c r="C14" s="221"/>
      <c r="D14" s="257"/>
      <c r="E14" s="257"/>
      <c r="F14" s="257"/>
      <c r="G14" s="258"/>
    </row>
    <row r="15" spans="1:10" s="151" customFormat="1" ht="30" customHeight="1">
      <c r="A15" s="207"/>
      <c r="B15" s="208" t="s">
        <v>216</v>
      </c>
      <c r="C15" s="209"/>
      <c r="D15" s="188">
        <f>SUM(D7:D14)</f>
        <v>23662139</v>
      </c>
      <c r="E15" s="188">
        <f>SUM(E7:E14)</f>
        <v>10401076</v>
      </c>
      <c r="F15" s="188">
        <f>SUM(F7:F14)</f>
        <v>0</v>
      </c>
      <c r="G15" s="188">
        <f>SUM(G7:G14)</f>
        <v>34063215</v>
      </c>
      <c r="J15" s="268"/>
    </row>
    <row r="18" spans="1:10" ht="15">
      <c r="B18" s="360" t="s">
        <v>276</v>
      </c>
      <c r="C18" s="360"/>
      <c r="D18" s="360"/>
      <c r="E18" s="360"/>
      <c r="F18" s="360"/>
      <c r="G18" s="360"/>
    </row>
    <row r="19" spans="1:10" ht="12.75" customHeight="1"/>
    <row r="20" spans="1:10" ht="12.75" customHeight="1">
      <c r="A20" s="358" t="s">
        <v>2</v>
      </c>
      <c r="B20" s="362" t="s">
        <v>63</v>
      </c>
      <c r="C20" s="358" t="s">
        <v>212</v>
      </c>
      <c r="D20" s="186" t="s">
        <v>213</v>
      </c>
      <c r="E20" s="358" t="s">
        <v>214</v>
      </c>
      <c r="F20" s="358" t="s">
        <v>215</v>
      </c>
      <c r="G20" s="186" t="s">
        <v>213</v>
      </c>
    </row>
    <row r="21" spans="1:10">
      <c r="A21" s="359"/>
      <c r="B21" s="363"/>
      <c r="C21" s="359"/>
      <c r="D21" s="206">
        <f>D6</f>
        <v>4.2569444444444444E-2</v>
      </c>
      <c r="E21" s="359"/>
      <c r="F21" s="359"/>
      <c r="G21" s="189" t="str">
        <f>G6</f>
        <v>31.12.18</v>
      </c>
    </row>
    <row r="22" spans="1:10">
      <c r="A22" s="213">
        <v>1</v>
      </c>
      <c r="B22" s="214" t="s">
        <v>239</v>
      </c>
      <c r="C22" s="215"/>
      <c r="D22" s="251">
        <v>0</v>
      </c>
      <c r="E22" s="255">
        <v>0</v>
      </c>
      <c r="F22" s="253">
        <v>0</v>
      </c>
      <c r="G22" s="256">
        <v>0</v>
      </c>
    </row>
    <row r="23" spans="1:10">
      <c r="A23" s="234">
        <v>2</v>
      </c>
      <c r="B23" s="235" t="s">
        <v>242</v>
      </c>
      <c r="C23" s="236"/>
      <c r="D23" s="253">
        <v>0</v>
      </c>
      <c r="E23" s="255">
        <v>0</v>
      </c>
      <c r="F23" s="253">
        <v>0</v>
      </c>
      <c r="G23" s="256">
        <v>0</v>
      </c>
    </row>
    <row r="24" spans="1:10">
      <c r="A24" s="216">
        <v>3</v>
      </c>
      <c r="B24" s="217" t="s">
        <v>234</v>
      </c>
      <c r="C24" s="218"/>
      <c r="D24" s="253">
        <v>1142308.0625</v>
      </c>
      <c r="E24" s="255">
        <v>527150.71750000003</v>
      </c>
      <c r="F24" s="253">
        <v>0</v>
      </c>
      <c r="G24" s="256">
        <f>D24+E24-F24</f>
        <v>1669458.78</v>
      </c>
    </row>
    <row r="25" spans="1:10">
      <c r="A25" s="216">
        <v>4</v>
      </c>
      <c r="B25" s="217" t="s">
        <v>240</v>
      </c>
      <c r="C25" s="218"/>
      <c r="D25" s="253">
        <v>0</v>
      </c>
      <c r="E25" s="255">
        <v>0</v>
      </c>
      <c r="F25" s="253">
        <v>0</v>
      </c>
      <c r="G25" s="256">
        <f>D25+E25-F25</f>
        <v>0</v>
      </c>
    </row>
    <row r="26" spans="1:10">
      <c r="A26" s="216">
        <v>5</v>
      </c>
      <c r="B26" s="217" t="s">
        <v>235</v>
      </c>
      <c r="C26" s="218"/>
      <c r="D26" s="253">
        <v>7884361.5300000003</v>
      </c>
      <c r="E26" s="255">
        <v>948622.19759999996</v>
      </c>
      <c r="F26" s="253">
        <v>0</v>
      </c>
      <c r="G26" s="256">
        <f>D26+E26-F26</f>
        <v>8832983.7276000008</v>
      </c>
    </row>
    <row r="27" spans="1:10">
      <c r="A27" s="216">
        <v>6</v>
      </c>
      <c r="B27" s="217" t="s">
        <v>243</v>
      </c>
      <c r="C27" s="218"/>
      <c r="D27" s="253">
        <v>0</v>
      </c>
      <c r="E27" s="255">
        <v>0</v>
      </c>
      <c r="F27" s="253">
        <v>0</v>
      </c>
      <c r="G27" s="256">
        <f>D27+E27-F27</f>
        <v>0</v>
      </c>
    </row>
    <row r="28" spans="1:10">
      <c r="A28" s="216">
        <v>7</v>
      </c>
      <c r="B28" s="217" t="s">
        <v>247</v>
      </c>
      <c r="C28" s="218"/>
      <c r="D28" s="253">
        <v>0</v>
      </c>
      <c r="E28" s="255">
        <v>0</v>
      </c>
      <c r="F28" s="253">
        <v>0</v>
      </c>
      <c r="G28" s="256">
        <f>D28+E28-F28</f>
        <v>0</v>
      </c>
    </row>
    <row r="29" spans="1:10" ht="16.5" customHeight="1">
      <c r="A29" s="219"/>
      <c r="B29" s="220"/>
      <c r="C29" s="221"/>
      <c r="D29" s="257"/>
      <c r="E29" s="257"/>
      <c r="F29" s="257"/>
      <c r="G29" s="258"/>
    </row>
    <row r="30" spans="1:10">
      <c r="A30" s="207"/>
      <c r="B30" s="208" t="s">
        <v>216</v>
      </c>
      <c r="C30" s="188">
        <f>SUM(C22:C29)</f>
        <v>0</v>
      </c>
      <c r="D30" s="188">
        <f>SUM(D22:D29)</f>
        <v>9026669.5925000012</v>
      </c>
      <c r="E30" s="188">
        <f>SUM(E22:E29)</f>
        <v>1475772.9150999999</v>
      </c>
      <c r="F30" s="188">
        <f>SUM(F22:F29)</f>
        <v>0</v>
      </c>
      <c r="G30" s="188">
        <f>SUM(G22:G29)</f>
        <v>10502442.5076</v>
      </c>
      <c r="J30" s="153"/>
    </row>
    <row r="31" spans="1:10">
      <c r="E31" s="263">
        <f>N162</f>
        <v>0</v>
      </c>
    </row>
    <row r="32" spans="1:10">
      <c r="E32" s="153"/>
    </row>
    <row r="33" spans="1:10" ht="12.75" customHeight="1">
      <c r="B33" s="360" t="s">
        <v>277</v>
      </c>
      <c r="C33" s="360"/>
      <c r="D33" s="360"/>
      <c r="E33" s="360"/>
      <c r="F33" s="360"/>
      <c r="G33" s="360"/>
    </row>
    <row r="34" spans="1:10" ht="12.75" customHeight="1"/>
    <row r="35" spans="1:10">
      <c r="A35" s="358" t="s">
        <v>2</v>
      </c>
      <c r="B35" s="362" t="s">
        <v>63</v>
      </c>
      <c r="C35" s="358" t="s">
        <v>212</v>
      </c>
      <c r="D35" s="186" t="s">
        <v>213</v>
      </c>
      <c r="E35" s="358" t="s">
        <v>214</v>
      </c>
      <c r="F35" s="358" t="s">
        <v>215</v>
      </c>
      <c r="G35" s="186" t="s">
        <v>213</v>
      </c>
    </row>
    <row r="36" spans="1:10">
      <c r="A36" s="359"/>
      <c r="B36" s="363"/>
      <c r="C36" s="359"/>
      <c r="D36" s="238">
        <f>D6</f>
        <v>4.2569444444444444E-2</v>
      </c>
      <c r="E36" s="359"/>
      <c r="F36" s="359"/>
      <c r="G36" s="189" t="str">
        <f>G6</f>
        <v>31.12.18</v>
      </c>
    </row>
    <row r="37" spans="1:10">
      <c r="A37" s="213">
        <v>1</v>
      </c>
      <c r="B37" s="214" t="s">
        <v>239</v>
      </c>
      <c r="C37" s="215"/>
      <c r="D37" s="253">
        <f>D7-D22</f>
        <v>0</v>
      </c>
      <c r="E37" s="252">
        <f>E7-E22</f>
        <v>0</v>
      </c>
      <c r="F37" s="252">
        <f>F7-F22</f>
        <v>0</v>
      </c>
      <c r="G37" s="254">
        <f t="shared" ref="G37:G44" si="1">D37+E37-F37</f>
        <v>0</v>
      </c>
    </row>
    <row r="38" spans="1:10">
      <c r="A38" s="216">
        <v>2</v>
      </c>
      <c r="B38" s="235" t="s">
        <v>242</v>
      </c>
      <c r="C38" s="218"/>
      <c r="D38" s="253">
        <f t="shared" ref="D38:D43" si="2">D8-D23</f>
        <v>0</v>
      </c>
      <c r="E38" s="253">
        <f t="shared" ref="E38:E44" si="3">E8</f>
        <v>0</v>
      </c>
      <c r="F38" s="253">
        <f t="shared" ref="F38:F44" si="4">E23</f>
        <v>0</v>
      </c>
      <c r="G38" s="256">
        <f t="shared" si="1"/>
        <v>0</v>
      </c>
    </row>
    <row r="39" spans="1:10">
      <c r="A39" s="216">
        <v>3</v>
      </c>
      <c r="B39" s="217" t="s">
        <v>234</v>
      </c>
      <c r="C39" s="218"/>
      <c r="D39" s="253">
        <f t="shared" si="2"/>
        <v>2777691.9375</v>
      </c>
      <c r="E39" s="253">
        <f t="shared" si="3"/>
        <v>10401076</v>
      </c>
      <c r="F39" s="253">
        <f t="shared" si="4"/>
        <v>527150.71750000003</v>
      </c>
      <c r="G39" s="256">
        <f t="shared" si="1"/>
        <v>12651617.220000001</v>
      </c>
    </row>
    <row r="40" spans="1:10">
      <c r="A40" s="216">
        <v>4</v>
      </c>
      <c r="B40" s="217" t="s">
        <v>240</v>
      </c>
      <c r="C40" s="218"/>
      <c r="D40" s="253">
        <f t="shared" si="2"/>
        <v>0</v>
      </c>
      <c r="E40" s="253">
        <f t="shared" si="3"/>
        <v>0</v>
      </c>
      <c r="F40" s="253">
        <f t="shared" si="4"/>
        <v>0</v>
      </c>
      <c r="G40" s="256">
        <f t="shared" si="1"/>
        <v>0</v>
      </c>
    </row>
    <row r="41" spans="1:10">
      <c r="A41" s="216">
        <v>5</v>
      </c>
      <c r="B41" s="217" t="s">
        <v>235</v>
      </c>
      <c r="C41" s="218"/>
      <c r="D41" s="253">
        <f t="shared" si="2"/>
        <v>11857777.469999999</v>
      </c>
      <c r="E41" s="253">
        <f t="shared" si="3"/>
        <v>0</v>
      </c>
      <c r="F41" s="253">
        <f t="shared" si="4"/>
        <v>948622.19759999996</v>
      </c>
      <c r="G41" s="256">
        <f t="shared" si="1"/>
        <v>10909155.272399999</v>
      </c>
    </row>
    <row r="42" spans="1:10">
      <c r="A42" s="216">
        <v>6</v>
      </c>
      <c r="B42" s="217" t="s">
        <v>243</v>
      </c>
      <c r="C42" s="218"/>
      <c r="D42" s="259">
        <f t="shared" si="2"/>
        <v>0</v>
      </c>
      <c r="E42" s="253">
        <f t="shared" si="3"/>
        <v>0</v>
      </c>
      <c r="F42" s="253">
        <f t="shared" si="4"/>
        <v>0</v>
      </c>
      <c r="G42" s="256">
        <f t="shared" si="1"/>
        <v>0</v>
      </c>
    </row>
    <row r="43" spans="1:10">
      <c r="A43" s="216">
        <v>7</v>
      </c>
      <c r="B43" s="217" t="s">
        <v>247</v>
      </c>
      <c r="C43" s="218"/>
      <c r="D43" s="253">
        <f t="shared" si="2"/>
        <v>0</v>
      </c>
      <c r="E43" s="253">
        <f t="shared" si="3"/>
        <v>0</v>
      </c>
      <c r="F43" s="253">
        <f t="shared" si="4"/>
        <v>0</v>
      </c>
      <c r="G43" s="256">
        <f t="shared" si="1"/>
        <v>0</v>
      </c>
    </row>
    <row r="44" spans="1:10" ht="12.75" customHeight="1">
      <c r="A44" s="216"/>
      <c r="B44" s="217"/>
      <c r="C44" s="218"/>
      <c r="D44" s="253"/>
      <c r="E44" s="253">
        <f t="shared" si="3"/>
        <v>0</v>
      </c>
      <c r="F44" s="253">
        <f t="shared" si="4"/>
        <v>0</v>
      </c>
      <c r="G44" s="256">
        <f t="shared" si="1"/>
        <v>0</v>
      </c>
    </row>
    <row r="45" spans="1:10">
      <c r="A45" s="219"/>
      <c r="B45" s="220"/>
      <c r="C45" s="221"/>
      <c r="D45" s="257"/>
      <c r="E45" s="257"/>
      <c r="F45" s="257"/>
      <c r="G45" s="258"/>
    </row>
    <row r="46" spans="1:10">
      <c r="A46" s="207"/>
      <c r="B46" s="208" t="s">
        <v>216</v>
      </c>
      <c r="C46" s="209"/>
      <c r="D46" s="188">
        <f>SUM(D37:D45)</f>
        <v>14635469.407499999</v>
      </c>
      <c r="E46" s="188">
        <f>SUM(E37:E45)</f>
        <v>10401076</v>
      </c>
      <c r="F46" s="188">
        <f>SUM(F37:F45)</f>
        <v>1475772.9150999999</v>
      </c>
      <c r="G46" s="188">
        <f>SUM(G37:G45)</f>
        <v>23560772.492399998</v>
      </c>
      <c r="J46" s="153"/>
    </row>
    <row r="48" spans="1:10" ht="15">
      <c r="C48" t="s">
        <v>248</v>
      </c>
      <c r="F48" s="146" t="s">
        <v>217</v>
      </c>
    </row>
    <row r="50" spans="5:7">
      <c r="E50" s="361" t="s">
        <v>254</v>
      </c>
      <c r="F50" s="361"/>
      <c r="G50" s="361"/>
    </row>
  </sheetData>
  <mergeCells count="19">
    <mergeCell ref="B35:B36"/>
    <mergeCell ref="C35:C36"/>
    <mergeCell ref="E35:E36"/>
    <mergeCell ref="F35:F36"/>
    <mergeCell ref="A20:A21"/>
    <mergeCell ref="B20:B21"/>
    <mergeCell ref="C20:C21"/>
    <mergeCell ref="E20:E21"/>
    <mergeCell ref="F20:F21"/>
    <mergeCell ref="B3:G3"/>
    <mergeCell ref="F5:F6"/>
    <mergeCell ref="B18:G18"/>
    <mergeCell ref="B33:G33"/>
    <mergeCell ref="E50:G50"/>
    <mergeCell ref="A5:A6"/>
    <mergeCell ref="B5:B6"/>
    <mergeCell ref="C5:C6"/>
    <mergeCell ref="E5:E6"/>
    <mergeCell ref="A35:A36"/>
  </mergeCells>
  <phoneticPr fontId="0" type="noConversion"/>
  <printOptions horizontalCentered="1"/>
  <pageMargins left="0" right="0" top="0.22" bottom="0.23" header="0.38" footer="0.19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4:M27"/>
  <sheetViews>
    <sheetView workbookViewId="0">
      <selection activeCell="Q18" sqref="Q18"/>
    </sheetView>
  </sheetViews>
  <sheetFormatPr defaultRowHeight="12.75"/>
  <cols>
    <col min="1" max="1" width="3.5703125" customWidth="1"/>
    <col min="2" max="2" width="22.28515625" customWidth="1"/>
    <col min="3" max="3" width="6" customWidth="1"/>
    <col min="4" max="4" width="10.42578125" customWidth="1"/>
    <col min="5" max="5" width="10.28515625" customWidth="1"/>
    <col min="6" max="6" width="7.140625" customWidth="1"/>
    <col min="7" max="7" width="10.42578125" customWidth="1"/>
    <col min="8" max="8" width="9.140625" customWidth="1"/>
    <col min="9" max="9" width="9.85546875" customWidth="1"/>
    <col min="10" max="10" width="9.5703125" customWidth="1"/>
    <col min="11" max="11" width="10" customWidth="1"/>
    <col min="12" max="12" width="10.85546875" customWidth="1"/>
    <col min="13" max="13" width="12.28515625" style="153" customWidth="1"/>
    <col min="14" max="14" width="6.28515625" customWidth="1"/>
    <col min="15" max="15" width="19.85546875" customWidth="1"/>
    <col min="16" max="16" width="6.5703125" customWidth="1"/>
    <col min="17" max="17" width="10" customWidth="1"/>
    <col min="20" max="20" width="10.5703125" customWidth="1"/>
    <col min="21" max="23" width="10.85546875" customWidth="1"/>
    <col min="24" max="24" width="11.28515625" customWidth="1"/>
    <col min="25" max="25" width="10.42578125" customWidth="1"/>
    <col min="27" max="27" width="7.28515625" customWidth="1"/>
    <col min="28" max="28" width="19" customWidth="1"/>
    <col min="34" max="34" width="10.42578125" customWidth="1"/>
    <col min="35" max="35" width="10.7109375" customWidth="1"/>
    <col min="36" max="36" width="10.42578125" customWidth="1"/>
    <col min="37" max="37" width="11.140625" customWidth="1"/>
    <col min="38" max="38" width="13.7109375" customWidth="1"/>
  </cols>
  <sheetData>
    <row r="4" spans="1:13" ht="18">
      <c r="A4" s="22"/>
      <c r="B4" s="250" t="s">
        <v>256</v>
      </c>
      <c r="C4" s="152"/>
      <c r="D4" s="22"/>
      <c r="E4" s="22"/>
      <c r="F4" s="264" t="s">
        <v>282</v>
      </c>
      <c r="G4" s="22"/>
      <c r="H4" s="22"/>
      <c r="I4" s="22"/>
      <c r="J4" s="22"/>
      <c r="K4" s="22"/>
      <c r="L4" s="22"/>
      <c r="M4" s="273"/>
    </row>
    <row r="5" spans="1:1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73"/>
    </row>
    <row r="6" spans="1:13" s="22" customFormat="1" ht="15" customHeight="1">
      <c r="A6" s="365" t="s">
        <v>2</v>
      </c>
      <c r="B6" s="367" t="s">
        <v>63</v>
      </c>
      <c r="C6" s="365" t="s">
        <v>212</v>
      </c>
      <c r="D6" s="147" t="s">
        <v>213</v>
      </c>
      <c r="E6" s="365" t="s">
        <v>214</v>
      </c>
      <c r="F6" s="365" t="s">
        <v>215</v>
      </c>
      <c r="G6" s="147" t="s">
        <v>213</v>
      </c>
      <c r="H6" s="147" t="s">
        <v>210</v>
      </c>
      <c r="I6" s="186" t="s">
        <v>211</v>
      </c>
      <c r="J6" s="186" t="s">
        <v>218</v>
      </c>
      <c r="K6" s="186" t="s">
        <v>211</v>
      </c>
      <c r="L6" s="154" t="s">
        <v>210</v>
      </c>
      <c r="M6" s="155" t="s">
        <v>219</v>
      </c>
    </row>
    <row r="7" spans="1:13" s="22" customFormat="1" ht="15" customHeight="1">
      <c r="A7" s="366"/>
      <c r="B7" s="368"/>
      <c r="C7" s="366"/>
      <c r="D7" s="148">
        <f>'Pasq.per AAM 1'!D6</f>
        <v>4.2569444444444444E-2</v>
      </c>
      <c r="E7" s="366"/>
      <c r="F7" s="366"/>
      <c r="G7" s="149" t="str">
        <f>'Pasq.per AAM 1'!G6</f>
        <v>31.12.18</v>
      </c>
      <c r="H7" s="148">
        <f>D7</f>
        <v>4.2569444444444444E-2</v>
      </c>
      <c r="I7" s="206">
        <f>D7</f>
        <v>4.2569444444444444E-2</v>
      </c>
      <c r="J7" s="187" t="s">
        <v>281</v>
      </c>
      <c r="K7" s="189" t="str">
        <f>G7</f>
        <v>31.12.18</v>
      </c>
      <c r="L7" s="149" t="str">
        <f>G7</f>
        <v>31.12.18</v>
      </c>
      <c r="M7" s="156" t="s">
        <v>265</v>
      </c>
    </row>
    <row r="8" spans="1:13">
      <c r="A8" s="288">
        <v>1</v>
      </c>
      <c r="B8" s="289" t="s">
        <v>239</v>
      </c>
      <c r="C8" s="288"/>
      <c r="D8" s="260">
        <v>0</v>
      </c>
      <c r="E8" s="260">
        <v>0</v>
      </c>
      <c r="F8" s="260">
        <v>0</v>
      </c>
      <c r="G8" s="260">
        <v>0</v>
      </c>
      <c r="H8" s="260">
        <v>0</v>
      </c>
      <c r="I8" s="261">
        <v>0</v>
      </c>
      <c r="J8" s="261">
        <v>0</v>
      </c>
      <c r="K8" s="290">
        <v>0</v>
      </c>
      <c r="L8" s="291">
        <v>0</v>
      </c>
      <c r="M8" s="291">
        <v>0</v>
      </c>
    </row>
    <row r="9" spans="1:13">
      <c r="A9" s="288">
        <v>2</v>
      </c>
      <c r="B9" s="292" t="s">
        <v>242</v>
      </c>
      <c r="C9" s="288"/>
      <c r="D9" s="260">
        <v>0</v>
      </c>
      <c r="E9" s="260"/>
      <c r="F9" s="260"/>
      <c r="G9" s="260">
        <v>0</v>
      </c>
      <c r="H9" s="260">
        <v>0</v>
      </c>
      <c r="I9" s="261">
        <v>0</v>
      </c>
      <c r="J9" s="261">
        <v>0</v>
      </c>
      <c r="K9" s="290">
        <v>0</v>
      </c>
      <c r="L9" s="291">
        <v>0</v>
      </c>
      <c r="M9" s="291"/>
    </row>
    <row r="10" spans="1:13">
      <c r="A10" s="288">
        <v>3</v>
      </c>
      <c r="B10" s="292" t="s">
        <v>244</v>
      </c>
      <c r="C10" s="288"/>
      <c r="D10" s="260"/>
      <c r="E10" s="260">
        <v>0</v>
      </c>
      <c r="F10" s="260"/>
      <c r="G10" s="260">
        <v>0</v>
      </c>
      <c r="H10" s="260">
        <v>0</v>
      </c>
      <c r="I10" s="261">
        <v>0</v>
      </c>
      <c r="J10" s="261"/>
      <c r="K10" s="290">
        <v>0</v>
      </c>
      <c r="L10" s="291">
        <v>0</v>
      </c>
      <c r="M10" s="291"/>
    </row>
    <row r="11" spans="1:13">
      <c r="A11" s="288">
        <v>4</v>
      </c>
      <c r="B11" s="292"/>
      <c r="C11" s="288"/>
      <c r="D11" s="260"/>
      <c r="E11" s="260"/>
      <c r="F11" s="260"/>
      <c r="G11" s="260">
        <v>0</v>
      </c>
      <c r="H11" s="260">
        <v>0</v>
      </c>
      <c r="I11" s="261">
        <v>0</v>
      </c>
      <c r="J11" s="261"/>
      <c r="K11" s="290">
        <v>0</v>
      </c>
      <c r="L11" s="291">
        <v>0</v>
      </c>
      <c r="M11" s="291">
        <v>0</v>
      </c>
    </row>
    <row r="12" spans="1:13">
      <c r="A12" s="288">
        <v>5</v>
      </c>
      <c r="B12" s="292"/>
      <c r="C12" s="288"/>
      <c r="D12" s="260"/>
      <c r="E12" s="260"/>
      <c r="F12" s="260"/>
      <c r="G12" s="260">
        <v>0</v>
      </c>
      <c r="H12" s="260"/>
      <c r="I12" s="261">
        <v>0</v>
      </c>
      <c r="J12" s="261"/>
      <c r="K12" s="290">
        <v>0</v>
      </c>
      <c r="L12" s="291">
        <v>0</v>
      </c>
      <c r="M12" s="291">
        <v>0</v>
      </c>
    </row>
    <row r="13" spans="1:13" s="151" customFormat="1" ht="24.95" customHeight="1">
      <c r="A13" s="150" t="s">
        <v>220</v>
      </c>
      <c r="B13" s="150" t="s">
        <v>226</v>
      </c>
      <c r="C13" s="274"/>
      <c r="D13" s="293">
        <v>0</v>
      </c>
      <c r="E13" s="293">
        <v>0</v>
      </c>
      <c r="F13" s="293"/>
      <c r="G13" s="293">
        <v>0</v>
      </c>
      <c r="H13" s="293">
        <v>0</v>
      </c>
      <c r="I13" s="294">
        <v>0</v>
      </c>
      <c r="J13" s="294">
        <v>0</v>
      </c>
      <c r="K13" s="283">
        <v>0</v>
      </c>
      <c r="L13" s="276">
        <v>0</v>
      </c>
      <c r="M13" s="276">
        <v>0</v>
      </c>
    </row>
    <row r="14" spans="1:13">
      <c r="A14" s="288">
        <v>3</v>
      </c>
      <c r="B14" s="292" t="s">
        <v>224</v>
      </c>
      <c r="C14" s="288"/>
      <c r="D14" s="260">
        <v>0</v>
      </c>
      <c r="E14" s="260">
        <v>0</v>
      </c>
      <c r="F14" s="260"/>
      <c r="G14" s="260">
        <v>0</v>
      </c>
      <c r="H14" s="260">
        <v>0</v>
      </c>
      <c r="I14" s="261">
        <v>0</v>
      </c>
      <c r="J14" s="261">
        <v>0</v>
      </c>
      <c r="K14" s="290">
        <v>0</v>
      </c>
      <c r="L14" s="291">
        <v>0</v>
      </c>
      <c r="M14" s="291"/>
    </row>
    <row r="15" spans="1:13">
      <c r="A15" s="288">
        <v>4</v>
      </c>
      <c r="B15" s="292" t="s">
        <v>234</v>
      </c>
      <c r="C15" s="288"/>
      <c r="D15" s="260">
        <f>'Pasq.per AAM 1'!D9</f>
        <v>3920000</v>
      </c>
      <c r="E15" s="260">
        <f>'Pasq.per AAM 1'!E9</f>
        <v>10401076</v>
      </c>
      <c r="F15" s="260"/>
      <c r="G15" s="260">
        <f>D15+E15-F15</f>
        <v>14321076</v>
      </c>
      <c r="H15" s="260">
        <f>'Pasq.per AAM 1'!D24</f>
        <v>1142308.0625</v>
      </c>
      <c r="I15" s="261">
        <f>G15-H15</f>
        <v>13178767.9375</v>
      </c>
      <c r="J15" s="261">
        <f>'Pasq.per AAM 1'!E24</f>
        <v>527150.71750000003</v>
      </c>
      <c r="K15" s="290">
        <f>I15-J15</f>
        <v>12651617.220000001</v>
      </c>
      <c r="L15" s="291">
        <f>H15+J15</f>
        <v>1669458.78</v>
      </c>
      <c r="M15" s="291">
        <f>J15</f>
        <v>527150.71750000003</v>
      </c>
    </row>
    <row r="16" spans="1:13">
      <c r="A16" s="288">
        <v>3</v>
      </c>
      <c r="B16" s="292" t="s">
        <v>235</v>
      </c>
      <c r="C16" s="288"/>
      <c r="D16" s="260">
        <f>'Pasq.per AAM 1'!D11</f>
        <v>19742139</v>
      </c>
      <c r="E16" s="260"/>
      <c r="F16" s="260"/>
      <c r="G16" s="260">
        <f>D16+E16-F16</f>
        <v>19742139</v>
      </c>
      <c r="H16" s="260">
        <f>'Pasq.per AAM 1'!D26</f>
        <v>7884361.5300000003</v>
      </c>
      <c r="I16" s="261">
        <f>G16-H16</f>
        <v>11857777.469999999</v>
      </c>
      <c r="J16" s="261">
        <f>'Pasq.per AAM 1'!E26</f>
        <v>948622.19759999996</v>
      </c>
      <c r="K16" s="290">
        <f>I16-J16</f>
        <v>10909155.272399999</v>
      </c>
      <c r="L16" s="291">
        <f>H16+J16</f>
        <v>8832983.7276000008</v>
      </c>
      <c r="M16" s="291">
        <f>J16</f>
        <v>948622.19759999996</v>
      </c>
    </row>
    <row r="17" spans="1:13">
      <c r="A17" s="288">
        <v>1</v>
      </c>
      <c r="B17" s="292" t="s">
        <v>245</v>
      </c>
      <c r="C17" s="288"/>
      <c r="D17" s="260">
        <v>0</v>
      </c>
      <c r="E17" s="260"/>
      <c r="F17" s="260"/>
      <c r="G17" s="260">
        <f>D17+E17-F17</f>
        <v>0</v>
      </c>
      <c r="H17" s="260">
        <v>0</v>
      </c>
      <c r="I17" s="261">
        <f>G17-H17</f>
        <v>0</v>
      </c>
      <c r="J17" s="261">
        <v>0</v>
      </c>
      <c r="K17" s="290">
        <f>I17-J17</f>
        <v>0</v>
      </c>
      <c r="L17" s="291">
        <f>H17+J17</f>
        <v>0</v>
      </c>
      <c r="M17" s="291">
        <f>J17</f>
        <v>0</v>
      </c>
    </row>
    <row r="18" spans="1:13" s="151" customFormat="1" ht="24.95" customHeight="1">
      <c r="A18" s="150" t="s">
        <v>221</v>
      </c>
      <c r="B18" s="295" t="s">
        <v>246</v>
      </c>
      <c r="C18" s="274"/>
      <c r="D18" s="293">
        <f>SUM(D14:D17)</f>
        <v>23662139</v>
      </c>
      <c r="E18" s="293">
        <f>SUM(E14:E17)</f>
        <v>10401076</v>
      </c>
      <c r="F18" s="293"/>
      <c r="G18" s="293">
        <f t="shared" ref="G18:M18" si="0">SUM(G14:G17)</f>
        <v>34063215</v>
      </c>
      <c r="H18" s="293">
        <f t="shared" si="0"/>
        <v>9026669.5925000012</v>
      </c>
      <c r="I18" s="294">
        <f t="shared" si="0"/>
        <v>25036545.407499999</v>
      </c>
      <c r="J18" s="294">
        <f t="shared" si="0"/>
        <v>1475772.9150999999</v>
      </c>
      <c r="K18" s="283">
        <f t="shared" si="0"/>
        <v>23560772.492399998</v>
      </c>
      <c r="L18" s="276">
        <f t="shared" si="0"/>
        <v>10502442.5076</v>
      </c>
      <c r="M18" s="276">
        <f t="shared" si="0"/>
        <v>1475772.9150999999</v>
      </c>
    </row>
    <row r="19" spans="1:13" s="151" customFormat="1" ht="31.5" customHeight="1">
      <c r="A19" s="150"/>
      <c r="B19" s="121" t="s">
        <v>216</v>
      </c>
      <c r="C19" s="274"/>
      <c r="D19" s="293">
        <f t="shared" ref="D19:M19" si="1">D13+D18</f>
        <v>23662139</v>
      </c>
      <c r="E19" s="293">
        <f t="shared" si="1"/>
        <v>10401076</v>
      </c>
      <c r="F19" s="293">
        <f t="shared" si="1"/>
        <v>0</v>
      </c>
      <c r="G19" s="293">
        <f t="shared" si="1"/>
        <v>34063215</v>
      </c>
      <c r="H19" s="293">
        <f t="shared" si="1"/>
        <v>9026669.5925000012</v>
      </c>
      <c r="I19" s="294">
        <f t="shared" si="1"/>
        <v>25036545.407499999</v>
      </c>
      <c r="J19" s="294">
        <f t="shared" si="1"/>
        <v>1475772.9150999999</v>
      </c>
      <c r="K19" s="294">
        <f t="shared" si="1"/>
        <v>23560772.492399998</v>
      </c>
      <c r="L19" s="293">
        <f t="shared" si="1"/>
        <v>10502442.5076</v>
      </c>
      <c r="M19" s="293">
        <f t="shared" si="1"/>
        <v>1475772.9150999999</v>
      </c>
    </row>
    <row r="20" spans="1:1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73"/>
      <c r="L20" s="22"/>
      <c r="M20" s="273"/>
    </row>
    <row r="21" spans="1:13" ht="1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146" t="s">
        <v>217</v>
      </c>
      <c r="L21" s="22"/>
      <c r="M21" s="273"/>
    </row>
    <row r="22" spans="1:13" ht="1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146"/>
      <c r="L22" s="22"/>
      <c r="M22" s="273"/>
    </row>
    <row r="23" spans="1:13">
      <c r="A23" s="22"/>
      <c r="B23" s="22"/>
      <c r="C23" s="22"/>
      <c r="D23" s="22"/>
      <c r="E23" s="22"/>
      <c r="F23" s="22"/>
      <c r="G23" s="22"/>
      <c r="H23" s="22"/>
      <c r="I23" s="22"/>
      <c r="J23" s="364" t="s">
        <v>254</v>
      </c>
      <c r="K23" s="364"/>
      <c r="L23" s="364"/>
      <c r="M23" s="273"/>
    </row>
    <row r="25" spans="1:13">
      <c r="G25" s="153"/>
      <c r="K25" s="153"/>
    </row>
    <row r="26" spans="1:13">
      <c r="K26" s="153"/>
    </row>
    <row r="27" spans="1:13">
      <c r="H27" s="151"/>
    </row>
  </sheetData>
  <mergeCells count="6">
    <mergeCell ref="J23:L23"/>
    <mergeCell ref="F6:F7"/>
    <mergeCell ref="A6:A7"/>
    <mergeCell ref="B6:B7"/>
    <mergeCell ref="C6:C7"/>
    <mergeCell ref="E6:E7"/>
  </mergeCells>
  <phoneticPr fontId="0" type="noConversion"/>
  <printOptions horizontalCentered="1"/>
  <pageMargins left="0" right="0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1"/>
  </sheetPr>
  <dimension ref="A2:L103"/>
  <sheetViews>
    <sheetView topLeftCell="A9" workbookViewId="0">
      <selection activeCell="J21" sqref="J21:K21"/>
    </sheetView>
  </sheetViews>
  <sheetFormatPr defaultColWidth="17.7109375" defaultRowHeight="12.75"/>
  <cols>
    <col min="1" max="1" width="2.85546875" customWidth="1"/>
    <col min="2" max="2" width="31.28515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11" ht="15.75">
      <c r="B2" s="240" t="s">
        <v>257</v>
      </c>
    </row>
    <row r="3" spans="1:11" ht="6.75" customHeight="1"/>
    <row r="4" spans="1:11" ht="25.5" customHeight="1">
      <c r="A4" s="369" t="s">
        <v>283</v>
      </c>
      <c r="B4" s="369"/>
      <c r="C4" s="369"/>
      <c r="D4" s="369"/>
      <c r="E4" s="369"/>
      <c r="F4" s="369"/>
      <c r="G4" s="369"/>
      <c r="H4" s="369"/>
    </row>
    <row r="5" spans="1:11" ht="6.75" customHeight="1"/>
    <row r="6" spans="1:11" ht="12.75" customHeight="1">
      <c r="B6" s="19" t="s">
        <v>65</v>
      </c>
      <c r="G6" s="9"/>
    </row>
    <row r="7" spans="1:11" ht="6.75" customHeight="1" thickBot="1"/>
    <row r="8" spans="1:11" s="10" customFormat="1" ht="24.95" customHeight="1" thickTop="1">
      <c r="A8" s="370"/>
      <c r="B8" s="371"/>
      <c r="C8" s="196" t="s">
        <v>40</v>
      </c>
      <c r="D8" s="196" t="s">
        <v>41</v>
      </c>
      <c r="E8" s="197" t="s">
        <v>67</v>
      </c>
      <c r="F8" s="197" t="s">
        <v>66</v>
      </c>
      <c r="G8" s="196" t="s">
        <v>68</v>
      </c>
      <c r="H8" s="198" t="s">
        <v>60</v>
      </c>
    </row>
    <row r="9" spans="1:11" s="15" customFormat="1" ht="30" customHeight="1">
      <c r="A9" s="24" t="s">
        <v>3</v>
      </c>
      <c r="B9" s="199" t="s">
        <v>266</v>
      </c>
      <c r="C9" s="200">
        <f>Pasivet!H37</f>
        <v>5644372</v>
      </c>
      <c r="D9" s="200"/>
      <c r="E9" s="200"/>
      <c r="F9" s="200">
        <f>Pasivet!H41</f>
        <v>0</v>
      </c>
      <c r="G9" s="200">
        <f>Pasivet!H43</f>
        <v>803453</v>
      </c>
      <c r="H9" s="211">
        <f>C9+D9+E9+F9+G9</f>
        <v>6447825</v>
      </c>
    </row>
    <row r="10" spans="1:11" s="15" customFormat="1" ht="20.100000000000001" customHeight="1">
      <c r="A10" s="11" t="s">
        <v>157</v>
      </c>
      <c r="B10" s="12" t="s">
        <v>61</v>
      </c>
      <c r="C10" s="13"/>
      <c r="D10" s="13"/>
      <c r="E10" s="13"/>
      <c r="F10" s="13">
        <v>0</v>
      </c>
      <c r="G10" s="13"/>
      <c r="H10" s="14">
        <f t="shared" ref="H10:H20" si="0">C10+D10+E10+F10+G10</f>
        <v>0</v>
      </c>
    </row>
    <row r="11" spans="1:11" s="15" customFormat="1" ht="20.100000000000001" customHeight="1">
      <c r="A11" s="24" t="s">
        <v>158</v>
      </c>
      <c r="B11" s="23" t="s">
        <v>59</v>
      </c>
      <c r="C11" s="13"/>
      <c r="D11" s="13"/>
      <c r="E11" s="13"/>
      <c r="F11" s="13">
        <v>0</v>
      </c>
      <c r="G11" s="13"/>
      <c r="H11" s="14">
        <f t="shared" si="0"/>
        <v>0</v>
      </c>
    </row>
    <row r="12" spans="1:11" s="15" customFormat="1" ht="20.100000000000001" customHeight="1">
      <c r="A12" s="18">
        <v>1</v>
      </c>
      <c r="B12" s="16" t="s">
        <v>64</v>
      </c>
      <c r="C12" s="17"/>
      <c r="D12" s="17"/>
      <c r="E12" s="17"/>
      <c r="F12" s="17">
        <v>0</v>
      </c>
      <c r="G12" s="17"/>
      <c r="H12" s="14">
        <f t="shared" si="0"/>
        <v>0</v>
      </c>
    </row>
    <row r="13" spans="1:11" s="15" customFormat="1" ht="20.100000000000001" customHeight="1">
      <c r="A13" s="18">
        <v>2</v>
      </c>
      <c r="B13" s="16" t="s">
        <v>62</v>
      </c>
      <c r="C13" s="17"/>
      <c r="D13" s="17"/>
      <c r="E13" s="17"/>
      <c r="F13" s="17">
        <v>0</v>
      </c>
      <c r="G13" s="17"/>
      <c r="H13" s="14">
        <f t="shared" si="0"/>
        <v>0</v>
      </c>
    </row>
    <row r="14" spans="1:11" s="15" customFormat="1" ht="20.100000000000001" customHeight="1">
      <c r="A14" s="18">
        <v>3</v>
      </c>
      <c r="B14" s="16" t="s">
        <v>69</v>
      </c>
      <c r="C14" s="17">
        <f>Pasivet!H44</f>
        <v>5071293.2538750013</v>
      </c>
      <c r="D14" s="17"/>
      <c r="E14" s="17"/>
      <c r="F14" s="17">
        <v>0</v>
      </c>
      <c r="G14" s="17"/>
      <c r="H14" s="14">
        <f t="shared" si="0"/>
        <v>5071293.2538750013</v>
      </c>
    </row>
    <row r="15" spans="1:11" s="15" customFormat="1" ht="20.100000000000001" customHeight="1">
      <c r="A15" s="18">
        <v>4</v>
      </c>
      <c r="B15" s="16" t="s">
        <v>70</v>
      </c>
      <c r="C15" s="17"/>
      <c r="D15" s="17"/>
      <c r="E15" s="17"/>
      <c r="F15" s="17">
        <v>0</v>
      </c>
      <c r="G15" s="17"/>
      <c r="H15" s="14">
        <f t="shared" si="0"/>
        <v>0</v>
      </c>
    </row>
    <row r="16" spans="1:11" s="15" customFormat="1" ht="30" customHeight="1">
      <c r="A16" s="201" t="s">
        <v>4</v>
      </c>
      <c r="B16" s="199" t="s">
        <v>268</v>
      </c>
      <c r="C16" s="202">
        <f>SUM(C9:C15)</f>
        <v>10715665.253875002</v>
      </c>
      <c r="D16" s="202"/>
      <c r="E16" s="202"/>
      <c r="F16" s="202">
        <f>SUM(F9:F15)</f>
        <v>0</v>
      </c>
      <c r="G16" s="202">
        <f>SUM(G9:G15)</f>
        <v>803453</v>
      </c>
      <c r="H16" s="211">
        <f t="shared" si="0"/>
        <v>11519118.253875002</v>
      </c>
      <c r="J16" s="249"/>
      <c r="K16" s="249"/>
    </row>
    <row r="17" spans="1:12" s="15" customFormat="1" ht="20.100000000000001" customHeight="1">
      <c r="A17" s="11">
        <v>1</v>
      </c>
      <c r="B17" s="16" t="s">
        <v>64</v>
      </c>
      <c r="C17" s="17"/>
      <c r="D17" s="17"/>
      <c r="E17" s="17"/>
      <c r="F17" s="17">
        <v>0</v>
      </c>
      <c r="G17" s="17">
        <f>Pasivet!G44</f>
        <v>5239028.1546649989</v>
      </c>
      <c r="H17" s="14">
        <f t="shared" si="0"/>
        <v>5239028.1546649989</v>
      </c>
    </row>
    <row r="18" spans="1:12" s="15" customFormat="1" ht="20.100000000000001" customHeight="1">
      <c r="A18" s="11">
        <v>2</v>
      </c>
      <c r="B18" s="16" t="s">
        <v>62</v>
      </c>
      <c r="C18" s="17"/>
      <c r="D18" s="17"/>
      <c r="E18" s="17"/>
      <c r="F18" s="17">
        <v>0</v>
      </c>
      <c r="G18" s="17"/>
      <c r="H18" s="14">
        <f t="shared" si="0"/>
        <v>0</v>
      </c>
    </row>
    <row r="19" spans="1:12" s="15" customFormat="1" ht="20.100000000000001" customHeight="1">
      <c r="A19" s="11">
        <v>3</v>
      </c>
      <c r="B19" s="16" t="s">
        <v>71</v>
      </c>
      <c r="C19" s="17"/>
      <c r="D19" s="17"/>
      <c r="E19" s="17"/>
      <c r="F19" s="17">
        <v>0</v>
      </c>
      <c r="G19" s="17"/>
      <c r="H19" s="14">
        <f t="shared" si="0"/>
        <v>0</v>
      </c>
    </row>
    <row r="20" spans="1:12" s="15" customFormat="1" ht="20.100000000000001" customHeight="1">
      <c r="A20" s="11">
        <v>4</v>
      </c>
      <c r="B20" s="16" t="s">
        <v>159</v>
      </c>
      <c r="C20" s="17"/>
      <c r="D20" s="17"/>
      <c r="E20" s="17"/>
      <c r="F20" s="17">
        <v>0</v>
      </c>
      <c r="G20" s="17"/>
      <c r="H20" s="14">
        <f t="shared" si="0"/>
        <v>0</v>
      </c>
    </row>
    <row r="21" spans="1:12" s="15" customFormat="1" ht="30" customHeight="1" thickBot="1">
      <c r="A21" s="203" t="s">
        <v>36</v>
      </c>
      <c r="B21" s="204" t="s">
        <v>284</v>
      </c>
      <c r="C21" s="205">
        <f>SUM(C16:C20)</f>
        <v>10715665.253875002</v>
      </c>
      <c r="D21" s="205"/>
      <c r="E21" s="205"/>
      <c r="F21" s="205">
        <f>SUM(F16:F20)</f>
        <v>0</v>
      </c>
      <c r="G21" s="205">
        <f>SUM(G16:G20)</f>
        <v>6042481.1546649989</v>
      </c>
      <c r="H21" s="212">
        <f>SUM(H16:H20)</f>
        <v>16758146.408540001</v>
      </c>
      <c r="J21" s="249"/>
      <c r="K21" s="249"/>
      <c r="L21" s="249"/>
    </row>
    <row r="22" spans="1:12" ht="14.1" customHeight="1" thickTop="1"/>
    <row r="23" spans="1:12" ht="14.1" customHeight="1">
      <c r="F23" s="239" t="s">
        <v>249</v>
      </c>
      <c r="H23" s="153"/>
    </row>
    <row r="24" spans="1:12" ht="14.1" customHeight="1">
      <c r="F24" s="239" t="s">
        <v>254</v>
      </c>
    </row>
    <row r="25" spans="1:12" ht="14.1" customHeight="1"/>
    <row r="26" spans="1:12" ht="14.1" customHeight="1"/>
    <row r="27" spans="1:12" ht="14.1" customHeight="1"/>
    <row r="28" spans="1:12" ht="14.1" customHeight="1"/>
    <row r="29" spans="1:12" ht="14.1" customHeight="1"/>
    <row r="30" spans="1:12" ht="14.1" customHeight="1"/>
    <row r="31" spans="1:12" ht="14.1" customHeight="1"/>
    <row r="32" spans="1:12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</sheetData>
  <mergeCells count="3">
    <mergeCell ref="A4:H4"/>
    <mergeCell ref="A8"/>
    <mergeCell ref="B8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B2:J52"/>
  <sheetViews>
    <sheetView tabSelected="1" topLeftCell="A31" workbookViewId="0">
      <selection activeCell="Q41" sqref="Q41"/>
    </sheetView>
  </sheetViews>
  <sheetFormatPr defaultColWidth="4.7109375" defaultRowHeight="12.75"/>
  <cols>
    <col min="1" max="1" width="11.5703125" customWidth="1"/>
    <col min="2" max="2" width="4.5703125" customWidth="1"/>
    <col min="3" max="3" width="8.5703125" customWidth="1"/>
    <col min="4" max="4" width="3.5703125" customWidth="1"/>
    <col min="5" max="5" width="13.7109375" customWidth="1"/>
    <col min="6" max="7" width="8.7109375" customWidth="1"/>
    <col min="8" max="8" width="9.28515625" customWidth="1"/>
    <col min="9" max="9" width="29" customWidth="1"/>
    <col min="10" max="10" width="6" customWidth="1"/>
    <col min="11" max="11" width="2.140625" customWidth="1"/>
  </cols>
  <sheetData>
    <row r="2" spans="2:10" s="8" customFormat="1" ht="33" customHeight="1">
      <c r="B2" s="374" t="s">
        <v>72</v>
      </c>
      <c r="C2" s="375"/>
      <c r="D2" s="375"/>
      <c r="E2" s="375"/>
      <c r="F2" s="375"/>
      <c r="G2" s="375"/>
      <c r="H2" s="375"/>
      <c r="I2" s="375"/>
      <c r="J2" s="376"/>
    </row>
    <row r="3" spans="2:10" s="133" customFormat="1">
      <c r="B3" s="128"/>
      <c r="C3" s="142" t="s">
        <v>163</v>
      </c>
      <c r="D3" s="129"/>
      <c r="E3" s="129"/>
      <c r="F3" s="129"/>
      <c r="G3" s="130"/>
      <c r="H3" s="130"/>
      <c r="I3" s="131"/>
      <c r="J3" s="132"/>
    </row>
    <row r="4" spans="2:10" s="133" customFormat="1" ht="11.25">
      <c r="B4" s="128"/>
      <c r="C4" s="134"/>
      <c r="D4" s="127" t="s">
        <v>164</v>
      </c>
      <c r="E4" s="127"/>
      <c r="F4" s="127"/>
      <c r="G4" s="127"/>
      <c r="H4" s="127"/>
      <c r="I4" s="135"/>
      <c r="J4" s="132"/>
    </row>
    <row r="5" spans="2:10" s="133" customFormat="1" ht="11.25">
      <c r="B5" s="128"/>
      <c r="C5" s="134"/>
      <c r="D5" s="127" t="s">
        <v>166</v>
      </c>
      <c r="E5" s="127"/>
      <c r="F5" s="127"/>
      <c r="G5" s="127"/>
      <c r="H5" s="127"/>
      <c r="I5" s="135"/>
      <c r="J5" s="132"/>
    </row>
    <row r="6" spans="2:10" s="133" customFormat="1" ht="11.25">
      <c r="B6" s="128"/>
      <c r="C6" s="134" t="s">
        <v>167</v>
      </c>
      <c r="D6" s="136"/>
      <c r="E6" s="136"/>
      <c r="F6" s="136"/>
      <c r="G6" s="136"/>
      <c r="H6" s="136"/>
      <c r="I6" s="135"/>
      <c r="J6" s="132"/>
    </row>
    <row r="7" spans="2:10" s="133" customFormat="1" ht="11.25">
      <c r="B7" s="128"/>
      <c r="C7" s="134"/>
      <c r="D7" s="127"/>
      <c r="E7" s="127" t="s">
        <v>165</v>
      </c>
      <c r="F7" s="127"/>
      <c r="G7" s="136"/>
      <c r="H7" s="136"/>
      <c r="I7" s="135"/>
      <c r="J7" s="132"/>
    </row>
    <row r="8" spans="2:10" s="133" customFormat="1" ht="11.25">
      <c r="B8" s="128"/>
      <c r="C8" s="137"/>
      <c r="D8" s="138"/>
      <c r="E8" s="127" t="s">
        <v>168</v>
      </c>
      <c r="F8" s="127"/>
      <c r="G8" s="136"/>
      <c r="H8" s="136"/>
      <c r="I8" s="135"/>
      <c r="J8" s="132"/>
    </row>
    <row r="9" spans="2:10" s="133" customFormat="1" ht="11.25">
      <c r="B9" s="128"/>
      <c r="C9" s="139"/>
      <c r="D9" s="140"/>
      <c r="E9" s="140" t="s">
        <v>169</v>
      </c>
      <c r="F9" s="140"/>
      <c r="G9" s="140"/>
      <c r="H9" s="140"/>
      <c r="I9" s="141"/>
      <c r="J9" s="132"/>
    </row>
    <row r="10" spans="2:10">
      <c r="B10" s="224" t="s">
        <v>170</v>
      </c>
      <c r="C10" s="182" t="s">
        <v>171</v>
      </c>
      <c r="D10" s="2"/>
      <c r="E10" s="2"/>
      <c r="F10" s="2"/>
      <c r="G10" s="2"/>
      <c r="H10" s="2"/>
      <c r="I10" s="2"/>
      <c r="J10" s="3"/>
    </row>
    <row r="11" spans="2:10">
      <c r="B11" s="225"/>
      <c r="C11" s="181"/>
      <c r="D11" s="223"/>
      <c r="E11" s="223"/>
      <c r="F11" s="126"/>
      <c r="G11" s="377"/>
      <c r="H11" s="377"/>
      <c r="I11" s="377"/>
      <c r="J11" s="3"/>
    </row>
    <row r="12" spans="2:10">
      <c r="B12" s="226">
        <v>1</v>
      </c>
      <c r="C12" s="183" t="s">
        <v>172</v>
      </c>
      <c r="D12" s="223"/>
      <c r="E12" s="223"/>
      <c r="F12" s="126"/>
      <c r="G12" s="126"/>
      <c r="H12" s="126"/>
      <c r="I12" s="126"/>
      <c r="J12" s="3"/>
    </row>
    <row r="13" spans="2:10">
      <c r="B13" s="226">
        <v>2</v>
      </c>
      <c r="C13" s="181" t="s">
        <v>173</v>
      </c>
      <c r="D13" s="127"/>
      <c r="E13" s="127"/>
      <c r="F13" s="127"/>
      <c r="G13" s="127"/>
      <c r="H13" s="127"/>
      <c r="I13" s="127"/>
      <c r="J13" s="3"/>
    </row>
    <row r="14" spans="2:10">
      <c r="B14" s="180">
        <v>3</v>
      </c>
      <c r="C14" s="181" t="s">
        <v>174</v>
      </c>
      <c r="D14" s="127"/>
      <c r="E14" s="127"/>
      <c r="F14" s="127"/>
      <c r="G14" s="127"/>
      <c r="H14" s="127"/>
      <c r="I14" s="127"/>
      <c r="J14" s="3"/>
    </row>
    <row r="15" spans="2:10">
      <c r="B15" s="180">
        <v>4</v>
      </c>
      <c r="C15" s="181" t="s">
        <v>175</v>
      </c>
      <c r="D15" s="127"/>
      <c r="E15" s="127"/>
      <c r="F15" s="127"/>
      <c r="G15" s="127"/>
      <c r="H15" s="127"/>
      <c r="I15" s="127"/>
      <c r="J15" s="3"/>
    </row>
    <row r="16" spans="2:10">
      <c r="B16" s="180"/>
      <c r="C16" s="183" t="s">
        <v>176</v>
      </c>
      <c r="D16" s="2"/>
      <c r="E16" s="2"/>
      <c r="F16" s="2"/>
      <c r="G16" s="2"/>
      <c r="H16" s="2"/>
      <c r="I16" s="2"/>
      <c r="J16" s="3"/>
    </row>
    <row r="17" spans="2:10">
      <c r="B17" s="180" t="s">
        <v>177</v>
      </c>
      <c r="C17" s="181"/>
      <c r="D17" s="2"/>
      <c r="E17" s="2"/>
      <c r="F17" s="2"/>
      <c r="G17" s="2"/>
      <c r="H17" s="2"/>
      <c r="I17" s="2"/>
      <c r="J17" s="3"/>
    </row>
    <row r="18" spans="2:10">
      <c r="B18" s="180"/>
      <c r="C18" s="183" t="s">
        <v>178</v>
      </c>
      <c r="D18" s="2"/>
      <c r="E18" s="2"/>
      <c r="F18" s="2"/>
      <c r="G18" s="2"/>
      <c r="H18" s="2"/>
      <c r="I18" s="2"/>
      <c r="J18" s="3"/>
    </row>
    <row r="19" spans="2:10">
      <c r="B19" s="180" t="s">
        <v>179</v>
      </c>
      <c r="C19" s="181"/>
      <c r="D19" s="2"/>
      <c r="E19" s="2"/>
      <c r="F19" s="2"/>
      <c r="G19" s="2"/>
      <c r="H19" s="2"/>
      <c r="I19" s="2"/>
      <c r="J19" s="3"/>
    </row>
    <row r="20" spans="2:10">
      <c r="B20" s="180"/>
      <c r="C20" s="183" t="s">
        <v>180</v>
      </c>
      <c r="D20" s="2"/>
      <c r="E20" s="2"/>
      <c r="F20" s="2"/>
      <c r="G20" s="2"/>
      <c r="H20" s="2"/>
      <c r="I20" s="2"/>
      <c r="J20" s="3"/>
    </row>
    <row r="21" spans="2:10">
      <c r="B21" s="180" t="s">
        <v>181</v>
      </c>
      <c r="C21" s="181"/>
      <c r="D21" s="2"/>
      <c r="E21" s="2"/>
      <c r="F21" s="2"/>
      <c r="G21" s="2"/>
      <c r="H21" s="2"/>
      <c r="I21" s="2"/>
      <c r="J21" s="3"/>
    </row>
    <row r="22" spans="2:10">
      <c r="B22" s="180"/>
      <c r="C22" s="181" t="s">
        <v>182</v>
      </c>
      <c r="D22" s="2"/>
      <c r="E22" s="2"/>
      <c r="F22" s="2"/>
      <c r="G22" s="2"/>
      <c r="H22" s="2"/>
      <c r="I22" s="2"/>
      <c r="J22" s="3"/>
    </row>
    <row r="23" spans="2:10">
      <c r="B23" s="180" t="s">
        <v>183</v>
      </c>
      <c r="C23" s="181"/>
      <c r="D23" s="2"/>
      <c r="E23" s="2"/>
      <c r="F23" s="2"/>
      <c r="G23" s="2"/>
      <c r="H23" s="2"/>
      <c r="I23" s="2"/>
      <c r="J23" s="3"/>
    </row>
    <row r="24" spans="2:10">
      <c r="B24" s="227" t="s">
        <v>184</v>
      </c>
      <c r="C24" s="181"/>
      <c r="D24" s="2"/>
      <c r="E24" s="2"/>
      <c r="F24" s="2"/>
      <c r="G24" s="2"/>
      <c r="H24" s="2"/>
      <c r="I24" s="2"/>
      <c r="J24" s="3"/>
    </row>
    <row r="25" spans="2:10">
      <c r="B25" s="180"/>
      <c r="C25" s="181" t="s">
        <v>185</v>
      </c>
      <c r="D25" s="2"/>
      <c r="E25" s="2"/>
      <c r="F25" s="2"/>
      <c r="G25" s="2"/>
      <c r="H25" s="2"/>
      <c r="I25" s="2"/>
      <c r="J25" s="3"/>
    </row>
    <row r="26" spans="2:10">
      <c r="B26" s="227" t="s">
        <v>186</v>
      </c>
      <c r="C26" s="181"/>
      <c r="D26" s="2"/>
      <c r="E26" s="2"/>
      <c r="F26" s="2"/>
      <c r="G26" s="2"/>
      <c r="H26" s="2"/>
      <c r="I26" s="2"/>
      <c r="J26" s="3"/>
    </row>
    <row r="27" spans="2:10">
      <c r="B27" s="180"/>
      <c r="C27" s="181" t="s">
        <v>187</v>
      </c>
      <c r="D27" s="2"/>
      <c r="E27" s="2"/>
      <c r="F27" s="2"/>
      <c r="G27" s="2"/>
      <c r="H27" s="2"/>
      <c r="I27" s="2"/>
      <c r="J27" s="3"/>
    </row>
    <row r="28" spans="2:10">
      <c r="B28" s="227" t="s">
        <v>188</v>
      </c>
      <c r="C28" s="181"/>
      <c r="D28" s="2"/>
      <c r="E28" s="2"/>
      <c r="F28" s="2"/>
      <c r="G28" s="2"/>
      <c r="H28" s="2"/>
      <c r="I28" s="2"/>
      <c r="J28" s="3"/>
    </row>
    <row r="29" spans="2:10">
      <c r="B29" s="180" t="s">
        <v>189</v>
      </c>
      <c r="C29" s="181" t="s">
        <v>190</v>
      </c>
      <c r="D29" s="2"/>
      <c r="E29" s="2"/>
      <c r="F29" s="2"/>
      <c r="G29" s="2"/>
      <c r="H29" s="2"/>
      <c r="I29" s="2"/>
      <c r="J29" s="3"/>
    </row>
    <row r="30" spans="2:10">
      <c r="B30" s="180"/>
      <c r="C30" s="183" t="s">
        <v>191</v>
      </c>
      <c r="D30" s="2"/>
      <c r="E30" s="2"/>
      <c r="F30" s="2"/>
      <c r="G30" s="2"/>
      <c r="H30" s="2"/>
      <c r="I30" s="2"/>
      <c r="J30" s="3"/>
    </row>
    <row r="31" spans="2:10">
      <c r="B31" s="180"/>
      <c r="C31" s="183" t="s">
        <v>192</v>
      </c>
      <c r="D31" s="2"/>
      <c r="E31" s="2"/>
      <c r="F31" s="2"/>
      <c r="G31" s="2"/>
      <c r="H31" s="2"/>
      <c r="I31" s="2"/>
      <c r="J31" s="3"/>
    </row>
    <row r="32" spans="2:10">
      <c r="B32" s="180"/>
      <c r="C32" s="183" t="s">
        <v>193</v>
      </c>
      <c r="D32" s="2"/>
      <c r="E32" s="2"/>
      <c r="F32" s="2"/>
      <c r="G32" s="2"/>
      <c r="H32" s="2"/>
      <c r="I32" s="2"/>
      <c r="J32" s="3"/>
    </row>
    <row r="33" spans="2:10">
      <c r="B33" s="180"/>
      <c r="C33" s="183" t="s">
        <v>194</v>
      </c>
      <c r="D33" s="2"/>
      <c r="E33" s="2"/>
      <c r="F33" s="2"/>
      <c r="G33" s="2"/>
      <c r="H33" s="2"/>
      <c r="I33" s="2"/>
      <c r="J33" s="3"/>
    </row>
    <row r="34" spans="2:10">
      <c r="B34" s="180"/>
      <c r="C34" s="183" t="s">
        <v>195</v>
      </c>
      <c r="D34" s="2"/>
      <c r="E34" s="2"/>
      <c r="F34" s="2"/>
      <c r="G34" s="2"/>
      <c r="H34" s="2"/>
      <c r="I34" s="2"/>
      <c r="J34" s="3"/>
    </row>
    <row r="35" spans="2:10">
      <c r="B35" s="180"/>
      <c r="C35" s="183" t="s">
        <v>196</v>
      </c>
      <c r="D35" s="2"/>
      <c r="E35" s="2"/>
      <c r="F35" s="2"/>
      <c r="G35" s="2"/>
      <c r="H35" s="2"/>
      <c r="I35" s="2"/>
      <c r="J35" s="3"/>
    </row>
    <row r="36" spans="2:10">
      <c r="B36" s="224" t="s">
        <v>197</v>
      </c>
      <c r="C36" s="182" t="s">
        <v>198</v>
      </c>
      <c r="D36" s="2"/>
      <c r="E36" s="2"/>
      <c r="F36" s="2"/>
      <c r="G36" s="2"/>
      <c r="H36" s="2"/>
      <c r="I36" s="2"/>
      <c r="J36" s="3"/>
    </row>
    <row r="37" spans="2:10">
      <c r="B37" s="180"/>
      <c r="C37" s="183" t="s">
        <v>227</v>
      </c>
      <c r="D37" s="2"/>
      <c r="E37" s="2"/>
      <c r="F37" s="2"/>
      <c r="G37" s="2"/>
      <c r="H37" s="2"/>
      <c r="I37" s="2"/>
      <c r="J37" s="3"/>
    </row>
    <row r="38" spans="2:10">
      <c r="B38" s="180" t="s">
        <v>228</v>
      </c>
      <c r="C38" s="181"/>
      <c r="D38" s="2"/>
      <c r="E38" s="2"/>
      <c r="F38" s="2"/>
      <c r="G38" s="2"/>
      <c r="H38" s="2"/>
      <c r="I38" s="2"/>
      <c r="J38" s="3"/>
    </row>
    <row r="39" spans="2:10">
      <c r="B39" s="180"/>
      <c r="C39" s="181" t="s">
        <v>199</v>
      </c>
      <c r="D39" s="2"/>
      <c r="E39" s="2"/>
      <c r="F39" s="2"/>
      <c r="G39" s="2"/>
      <c r="H39" s="2"/>
      <c r="I39" s="2"/>
      <c r="J39" s="3"/>
    </row>
    <row r="40" spans="2:10">
      <c r="B40" s="180" t="s">
        <v>200</v>
      </c>
      <c r="C40" s="181"/>
      <c r="D40" s="2"/>
      <c r="E40" s="2"/>
      <c r="F40" s="2"/>
      <c r="G40" s="2"/>
      <c r="H40" s="2"/>
      <c r="I40" s="2"/>
      <c r="J40" s="3"/>
    </row>
    <row r="41" spans="2:10">
      <c r="B41" s="180"/>
      <c r="C41" s="181" t="s">
        <v>201</v>
      </c>
      <c r="D41" s="2"/>
      <c r="E41" s="2"/>
      <c r="F41" s="2"/>
      <c r="G41" s="2"/>
      <c r="H41" s="2"/>
      <c r="I41" s="2"/>
      <c r="J41" s="3"/>
    </row>
    <row r="42" spans="2:10">
      <c r="B42" s="180" t="s">
        <v>202</v>
      </c>
      <c r="C42" s="181"/>
      <c r="D42" s="2"/>
      <c r="E42" s="2"/>
      <c r="F42" s="2"/>
      <c r="G42" s="2"/>
      <c r="H42" s="2"/>
      <c r="I42" s="2"/>
      <c r="J42" s="3"/>
    </row>
    <row r="43" spans="2:10">
      <c r="B43" s="180"/>
      <c r="C43" s="181" t="s">
        <v>203</v>
      </c>
      <c r="D43" s="2"/>
      <c r="E43" s="2"/>
      <c r="F43" s="2"/>
      <c r="G43" s="2"/>
      <c r="H43" s="2"/>
      <c r="I43" s="2"/>
      <c r="J43" s="3"/>
    </row>
    <row r="44" spans="2:10" s="22" customFormat="1">
      <c r="B44" s="180" t="s">
        <v>204</v>
      </c>
      <c r="C44" s="181"/>
      <c r="D44" s="20"/>
      <c r="E44" s="20"/>
      <c r="F44" s="20"/>
      <c r="G44" s="20"/>
      <c r="H44" s="20"/>
      <c r="I44" s="20"/>
      <c r="J44" s="21"/>
    </row>
    <row r="45" spans="2:10" s="22" customFormat="1" ht="15">
      <c r="B45" s="180"/>
      <c r="C45" s="181" t="s">
        <v>205</v>
      </c>
      <c r="D45" s="20"/>
      <c r="E45" s="7"/>
      <c r="F45" s="7"/>
      <c r="G45" s="7"/>
      <c r="H45" s="7"/>
      <c r="I45" s="7"/>
      <c r="J45" s="21"/>
    </row>
    <row r="46" spans="2:10" s="22" customFormat="1" ht="15">
      <c r="B46" s="180" t="s">
        <v>206</v>
      </c>
      <c r="C46" s="181"/>
      <c r="D46" s="20"/>
      <c r="E46" s="7"/>
      <c r="F46" s="7"/>
      <c r="G46" s="7"/>
      <c r="H46" s="7"/>
      <c r="I46" s="7"/>
      <c r="J46" s="21"/>
    </row>
    <row r="47" spans="2:10" s="22" customFormat="1" ht="15">
      <c r="B47" s="180" t="s">
        <v>207</v>
      </c>
      <c r="C47" s="181"/>
      <c r="D47" s="20"/>
      <c r="E47" s="7"/>
      <c r="F47" s="7"/>
      <c r="G47" s="7"/>
      <c r="H47" s="7"/>
      <c r="I47" s="7"/>
      <c r="J47" s="21"/>
    </row>
    <row r="48" spans="2:10" s="22" customFormat="1" ht="15">
      <c r="B48" s="180" t="s">
        <v>208</v>
      </c>
      <c r="C48" s="181"/>
      <c r="D48" s="20"/>
      <c r="E48" s="7"/>
      <c r="F48" s="7"/>
      <c r="G48" s="7"/>
      <c r="H48" s="7"/>
      <c r="I48" s="7"/>
      <c r="J48" s="21"/>
    </row>
    <row r="49" spans="2:10" s="22" customFormat="1" ht="15">
      <c r="B49" s="180"/>
      <c r="C49" s="181" t="s">
        <v>264</v>
      </c>
      <c r="D49" s="20"/>
      <c r="E49" s="7"/>
      <c r="F49" s="7"/>
      <c r="G49" s="20"/>
      <c r="H49" s="20"/>
      <c r="I49" s="20"/>
      <c r="J49" s="21"/>
    </row>
    <row r="50" spans="2:10" ht="15">
      <c r="B50" s="1"/>
      <c r="C50" s="2"/>
      <c r="D50" s="2"/>
      <c r="E50" s="2"/>
      <c r="F50" s="2"/>
      <c r="G50" s="372" t="s">
        <v>74</v>
      </c>
      <c r="H50" s="372"/>
      <c r="I50" s="372"/>
      <c r="J50" s="3"/>
    </row>
    <row r="51" spans="2:10" ht="15">
      <c r="B51" s="1"/>
      <c r="C51" s="2"/>
      <c r="D51" s="2"/>
      <c r="E51" s="2"/>
      <c r="F51" s="2"/>
      <c r="G51" s="373" t="s">
        <v>255</v>
      </c>
      <c r="H51" s="373"/>
      <c r="I51" s="373"/>
      <c r="J51" s="3"/>
    </row>
    <row r="52" spans="2:10">
      <c r="B52" s="4"/>
      <c r="C52" s="5"/>
      <c r="D52" s="5"/>
      <c r="E52" s="5"/>
      <c r="F52" s="5"/>
      <c r="G52" s="5"/>
      <c r="H52" s="5"/>
      <c r="I52" s="5"/>
      <c r="J52" s="6"/>
    </row>
  </sheetData>
  <mergeCells count="4">
    <mergeCell ref="G50:I50"/>
    <mergeCell ref="G51:I51"/>
    <mergeCell ref="B2:J2"/>
    <mergeCell ref="G11:I11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Kop.</vt:lpstr>
      <vt:lpstr>Aktivet</vt:lpstr>
      <vt:lpstr>Pasivet</vt:lpstr>
      <vt:lpstr>Rez.1</vt:lpstr>
      <vt:lpstr>Fluksi 2</vt:lpstr>
      <vt:lpstr>Pasq.per AAM 1</vt:lpstr>
      <vt:lpstr>Pasq.per AAM 2</vt:lpstr>
      <vt:lpstr>Kapitali 2</vt:lpstr>
      <vt:lpstr>Shenimet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Flori Server</cp:lastModifiedBy>
  <cp:lastPrinted>2019-03-25T15:30:24Z</cp:lastPrinted>
  <dcterms:created xsi:type="dcterms:W3CDTF">2002-02-16T18:16:52Z</dcterms:created>
  <dcterms:modified xsi:type="dcterms:W3CDTF">2019-06-30T18:04:42Z</dcterms:modified>
</cp:coreProperties>
</file>