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2\Desktop\BILANCE 2022\senka 2021\"/>
    </mc:Choice>
  </mc:AlternateContent>
  <xr:revisionPtr revIDLastSave="0" documentId="13_ncr:1_{26773E6C-B06E-4FAC-9B7C-746648485A41}" xr6:coauthVersionLast="36" xr6:coauthVersionMax="47" xr10:uidLastSave="{00000000-0000-0000-0000-000000000000}"/>
  <bookViews>
    <workbookView xWindow="-120" yWindow="-120" windowWidth="29040" windowHeight="15840" tabRatio="801" activeTab="1" xr2:uid="{00000000-000D-0000-FFFF-FFFF00000000}"/>
  </bookViews>
  <sheets>
    <sheet name="Kopertina" sheetId="23" r:id="rId1"/>
    <sheet name="1-Pasqyra e Pozicioni Financiar" sheetId="17" r:id="rId2"/>
    <sheet name="2.1-Pasqyra e Perform. (natyra)" sheetId="18" r:id="rId3"/>
    <sheet name="2.2-Pasqyra e Perform.(funks)" sheetId="20" state="hidden" r:id="rId4"/>
    <sheet name="3.1-CashFlow (indirekt)" sheetId="22" state="hidden" r:id="rId5"/>
    <sheet name="3.2-CashFlow (direkt)" sheetId="21" r:id="rId6"/>
    <sheet name="4-Pasq. e Levizjeve ne Kapital" sheetId="19" r:id="rId7"/>
    <sheet name="Amortizimi" sheetId="24" r:id="rId8"/>
    <sheet name="fund" sheetId="25" r:id="rId9"/>
  </sheets>
  <externalReferences>
    <externalReference r:id="rId10"/>
    <externalReference r:id="rId11"/>
  </externalReferences>
  <definedNames>
    <definedName name="_xlnm.Print_Area" localSheetId="1">'1-Pasqyra e Pozicioni Financiar'!$A$1:$D$116</definedName>
    <definedName name="Z_181386F5_8DAB_4E85_A3D6_B3649233DDF4_.wvu.Cols" localSheetId="1" hidden="1">'1-Pasqyra e Pozicioni Financiar'!#REF!,'1-Pasqyra e Pozicioni Financiar'!#REF!</definedName>
  </definedNames>
  <calcPr calcId="1790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7" i="18" l="1"/>
  <c r="D47" i="18"/>
  <c r="B101" i="17"/>
  <c r="D65" i="21" l="1"/>
  <c r="Z10" i="24" l="1"/>
  <c r="X10" i="24"/>
  <c r="Z9" i="24" s="1"/>
  <c r="X9" i="24"/>
  <c r="Z11" i="24"/>
  <c r="Z12" i="24"/>
  <c r="Z7" i="24"/>
  <c r="X7" i="24"/>
  <c r="Y13" i="24"/>
  <c r="X13" i="24" l="1"/>
  <c r="Z8" i="24"/>
  <c r="Z13" i="24" s="1"/>
  <c r="F21" i="18" l="1"/>
  <c r="F20" i="18"/>
  <c r="B42" i="18" l="1"/>
  <c r="B55" i="17" l="1"/>
  <c r="B33" i="17" l="1"/>
  <c r="B57" i="17" s="1"/>
  <c r="B75" i="17"/>
  <c r="B94" i="17" s="1"/>
  <c r="G42" i="18"/>
  <c r="F42" i="18"/>
  <c r="B47" i="18" l="1"/>
  <c r="V13" i="24"/>
  <c r="U13" i="24"/>
  <c r="S13" i="24"/>
  <c r="R13" i="24"/>
  <c r="P13" i="24"/>
  <c r="O13" i="24"/>
  <c r="M13" i="24"/>
  <c r="L13" i="24"/>
  <c r="Q12" i="24"/>
  <c r="T12" i="24" s="1"/>
  <c r="W12" i="24" s="1"/>
  <c r="N11" i="24"/>
  <c r="Q11" i="24" s="1"/>
  <c r="T11" i="24" s="1"/>
  <c r="W11" i="24" s="1"/>
  <c r="N10" i="24"/>
  <c r="Q10" i="24" s="1"/>
  <c r="T10" i="24" s="1"/>
  <c r="W10" i="24" s="1"/>
  <c r="N9" i="24"/>
  <c r="Q9" i="24" s="1"/>
  <c r="T9" i="24" s="1"/>
  <c r="N8" i="24"/>
  <c r="Q8" i="24" s="1"/>
  <c r="N7" i="24"/>
  <c r="D63" i="21"/>
  <c r="D22" i="21"/>
  <c r="D24" i="21" s="1"/>
  <c r="D61" i="21" s="1"/>
  <c r="D39" i="21"/>
  <c r="C14" i="22"/>
  <c r="E11" i="22"/>
  <c r="C11" i="22"/>
  <c r="D38" i="20"/>
  <c r="D20" i="20"/>
  <c r="D16" i="20"/>
  <c r="B20" i="20"/>
  <c r="B16" i="20"/>
  <c r="N13" i="24" l="1"/>
  <c r="B57" i="18"/>
  <c r="B107" i="17" s="1"/>
  <c r="B109" i="17" s="1"/>
  <c r="B111" i="17" s="1"/>
  <c r="B38" i="20"/>
  <c r="T8" i="24"/>
  <c r="W8" i="24" s="1"/>
  <c r="Q13" i="24"/>
  <c r="T13" i="24" s="1"/>
  <c r="W13" i="24" s="1"/>
  <c r="Q7" i="24"/>
  <c r="B113" i="17" l="1"/>
  <c r="B11" i="20" l="1"/>
  <c r="D17" i="20" l="1"/>
  <c r="D36" i="20" s="1"/>
  <c r="D41" i="20" s="1"/>
  <c r="B17" i="20"/>
  <c r="B36" i="20" s="1"/>
  <c r="B41" i="20" s="1"/>
  <c r="C37" i="22"/>
  <c r="E37" i="22"/>
  <c r="C49" i="22"/>
  <c r="E49" i="22"/>
  <c r="C64" i="22"/>
  <c r="E64" i="22"/>
  <c r="B49" i="20"/>
  <c r="D49" i="20"/>
  <c r="B51" i="20" l="1"/>
  <c r="D51" i="20"/>
  <c r="E66" i="22"/>
  <c r="E69" i="22" s="1"/>
  <c r="E72" i="22" s="1"/>
  <c r="C66" i="22"/>
  <c r="C69" i="22" s="1"/>
  <c r="C72" i="22" s="1"/>
  <c r="J35" i="19" l="1"/>
  <c r="H35" i="19"/>
  <c r="G35" i="19"/>
  <c r="F35" i="19"/>
  <c r="E35" i="19"/>
  <c r="D35" i="19"/>
  <c r="C35" i="19"/>
  <c r="B35" i="19"/>
  <c r="I34" i="19"/>
  <c r="K34" i="19" s="1"/>
  <c r="I33" i="19"/>
  <c r="K33" i="19" s="1"/>
  <c r="I32" i="19"/>
  <c r="K32" i="19" s="1"/>
  <c r="I31" i="19"/>
  <c r="K31" i="19" s="1"/>
  <c r="G30" i="19"/>
  <c r="F30" i="19"/>
  <c r="E30" i="19"/>
  <c r="D30" i="19"/>
  <c r="C30" i="19"/>
  <c r="B30" i="19"/>
  <c r="I29" i="19"/>
  <c r="K29" i="19" s="1"/>
  <c r="I28" i="19"/>
  <c r="K28" i="19" s="1"/>
  <c r="J30" i="19"/>
  <c r="I27" i="19"/>
  <c r="K27" i="19" s="1"/>
  <c r="I26" i="19"/>
  <c r="K26" i="19" s="1"/>
  <c r="I25" i="19"/>
  <c r="K25" i="19" s="1"/>
  <c r="J22" i="19"/>
  <c r="H22" i="19"/>
  <c r="G22" i="19"/>
  <c r="F22" i="19"/>
  <c r="E22" i="19"/>
  <c r="D22" i="19"/>
  <c r="C22" i="19"/>
  <c r="B22" i="19"/>
  <c r="I21" i="19"/>
  <c r="K21" i="19" s="1"/>
  <c r="I20" i="19"/>
  <c r="K20" i="19" s="1"/>
  <c r="I19" i="19"/>
  <c r="K19" i="19" s="1"/>
  <c r="I18" i="19"/>
  <c r="K18" i="19" s="1"/>
  <c r="G17" i="19"/>
  <c r="F17" i="19"/>
  <c r="E17" i="19"/>
  <c r="D17" i="19"/>
  <c r="C17" i="19"/>
  <c r="B17" i="19"/>
  <c r="I16" i="19"/>
  <c r="K16" i="19" s="1"/>
  <c r="I15" i="19"/>
  <c r="K15" i="19" s="1"/>
  <c r="J17" i="19"/>
  <c r="I13" i="19"/>
  <c r="K13" i="19" s="1"/>
  <c r="J12" i="19"/>
  <c r="H12" i="19"/>
  <c r="G12" i="19"/>
  <c r="F12" i="19"/>
  <c r="E12" i="19"/>
  <c r="D12" i="19"/>
  <c r="C12" i="19"/>
  <c r="B12" i="19"/>
  <c r="I11" i="19"/>
  <c r="K11" i="19" s="1"/>
  <c r="I10" i="19"/>
  <c r="K10" i="19" s="1"/>
  <c r="B24" i="19" l="1"/>
  <c r="B37" i="19" s="1"/>
  <c r="E24" i="19"/>
  <c r="E37" i="19" s="1"/>
  <c r="F24" i="19"/>
  <c r="D24" i="19"/>
  <c r="I22" i="19"/>
  <c r="K22" i="19" s="1"/>
  <c r="I35" i="19"/>
  <c r="K35" i="19" s="1"/>
  <c r="I12" i="19"/>
  <c r="K12" i="19" s="1"/>
  <c r="C24" i="19"/>
  <c r="C37" i="19" s="1"/>
  <c r="G24" i="19"/>
  <c r="G37" i="19" s="1"/>
  <c r="J24" i="19"/>
  <c r="J37" i="19" s="1"/>
  <c r="H30" i="19"/>
  <c r="I30" i="19" s="1"/>
  <c r="K30" i="19" s="1"/>
  <c r="H17" i="19"/>
  <c r="I17" i="19" s="1"/>
  <c r="K17" i="19" s="1"/>
  <c r="I14" i="19"/>
  <c r="K14" i="19" s="1"/>
  <c r="F37" i="19"/>
  <c r="D37" i="19"/>
  <c r="D113" i="17" l="1"/>
  <c r="H24" i="19"/>
  <c r="H37" i="19" s="1"/>
  <c r="I24" i="19" l="1"/>
  <c r="K24" i="19" s="1"/>
  <c r="I37" i="19"/>
  <c r="K37" i="19" s="1"/>
</calcChain>
</file>

<file path=xl/sharedStrings.xml><?xml version="1.0" encoding="utf-8"?>
<sst xmlns="http://schemas.openxmlformats.org/spreadsheetml/2006/main" count="423" uniqueCount="313">
  <si>
    <t>Rezerva ligjore</t>
  </si>
  <si>
    <t>Totali i aktiveve afatgjata</t>
  </si>
  <si>
    <t>Totali i aktiveve afatshkurtra</t>
  </si>
  <si>
    <t>Check</t>
  </si>
  <si>
    <t>Tatimi mbi fitimin</t>
  </si>
  <si>
    <t>Totali</t>
  </si>
  <si>
    <t>Rezerva te tjera</t>
  </si>
  <si>
    <t>Te tjera</t>
  </si>
  <si>
    <t>Te ardhura te tjera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</si>
  <si>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</si>
  <si>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</si>
  <si>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</si>
  <si>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</si>
  <si>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</si>
  <si>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</si>
  <si>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</si>
  <si>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</si>
  <si>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</si>
  <si>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</si>
  <si>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</si>
  <si>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</si>
  <si>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</si>
  <si>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</si>
  <si>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</si>
  <si>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</si>
  <si>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</si>
  <si>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</si>
  <si>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</si>
  <si>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</si>
  <si>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</si>
  <si>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</si>
  <si>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</si>
  <si>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</si>
  <si>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</si>
  <si>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</si>
  <si>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</si>
  <si>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</si>
  <si>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</si>
  <si>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</si>
  <si>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</si>
  <si>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</si>
  <si>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</si>
  <si>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</si>
  <si>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</si>
  <si>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</si>
  <si>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</si>
  <si>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</si>
  <si>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</si>
  <si>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</si>
  <si>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</si>
  <si>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</si>
  <si>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</si>
  <si>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</si>
  <si>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</si>
  <si>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</si>
  <si>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</si>
  <si>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</si>
  <si>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</si>
  <si>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</si>
  <si>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</si>
  <si>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Pasqyra e levizjeve ne kapitalin neto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</si>
  <si>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</si>
  <si>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</si>
  <si>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</si>
  <si>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</si>
  <si>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</si>
  <si>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</si>
  <si>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>Pjesa e tatim fitimit te pjesemarrjeve</t>
  </si>
  <si>
    <t xml:space="preserve">Inventaret </t>
  </si>
  <si>
    <t>Te tjera te pagueshme</t>
  </si>
  <si>
    <t>Shpenzime te personelit</t>
  </si>
  <si>
    <t>Shpenzime financiare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</si>
  <si>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</si>
  <si>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</si>
  <si>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</si>
  <si>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</si>
  <si>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</si>
  <si>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</si>
  <si>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</si>
  <si>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</si>
  <si>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</si>
  <si>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</si>
  <si>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</si>
  <si>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</si>
  <si>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</si>
  <si>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</si>
  <si>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</si>
  <si>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</si>
  <si>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</si>
  <si>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</si>
  <si>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</si>
  <si>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</si>
  <si>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</si>
  <si>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</si>
  <si>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</si>
  <si>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</si>
  <si>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</si>
  <si>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</si>
  <si>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</si>
  <si>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</si>
  <si>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</si>
  <si>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</si>
  <si>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</si>
  <si>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</si>
  <si>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</si>
  <si>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</si>
  <si>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</si>
  <si>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</si>
  <si>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</si>
  <si>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</si>
  <si>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</si>
  <si>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</si>
  <si>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</si>
  <si>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</si>
  <si>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</si>
  <si>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</si>
  <si>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</si>
  <si>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</si>
  <si>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</si>
  <si>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</si>
  <si>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</si>
  <si>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</si>
  <si>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</si>
  <si>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</si>
  <si>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</si>
  <si>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</si>
  <si>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</si>
  <si>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</si>
  <si>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</si>
  <si>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</si>
  <si>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</si>
  <si>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</si>
  <si>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</si>
  <si>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</si>
  <si>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</si>
  <si>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</si>
  <si>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</si>
  <si>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</si>
  <si>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</si>
  <si>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Kapitali i nenshkruar</t>
  </si>
  <si>
    <t>Fitimet/ (humbjet) e pashperndara</t>
  </si>
  <si>
    <t>Fitim/(humbja) e periudhes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</si>
  <si>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</si>
  <si>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</si>
  <si>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</si>
  <si>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</si>
  <si>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</si>
  <si>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</si>
  <si>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</si>
  <si>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</si>
  <si>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</si>
  <si>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</si>
  <si>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</si>
  <si>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</si>
  <si>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</si>
  <si>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</si>
  <si>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</si>
  <si>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</si>
  <si>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</si>
  <si>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</si>
  <si>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</si>
  <si>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</si>
  <si>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</si>
  <si>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</si>
  <si>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</si>
  <si>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</si>
  <si>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</si>
  <si>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</si>
  <si>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Mjete monetare dhe ekuivalente me to ne fund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</si>
  <si>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</si>
  <si>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</si>
  <si>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</si>
  <si>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</si>
  <si>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</si>
  <si>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</si>
  <si>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</si>
  <si>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</si>
  <si>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</si>
  <si>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</si>
  <si>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</si>
  <si>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</si>
  <si>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</si>
  <si>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</si>
  <si>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</si>
  <si>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</si>
  <si>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</si>
  <si>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</si>
  <si>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</si>
  <si>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</si>
  <si>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</si>
  <si>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</si>
  <si>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</si>
  <si>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Interes i paguar</t>
  </si>
  <si>
    <t>Fluksi mjeteve monetare nga/perdorur ne aktivitetin e shfrytezimit:</t>
  </si>
  <si>
    <t>Efekti i luhatjeve te kurseve te kembimit te mjeteve monetare</t>
  </si>
  <si>
    <t>Dividende te paguar interesave jokontrollues</t>
  </si>
  <si>
    <t>Dividende te paguar pronareve te njesive ekonomike meme</t>
  </si>
  <si>
    <t>Interesa te arketuara</t>
  </si>
  <si>
    <t>Rritje/(Renie) ne detyrime per punonjesit</t>
  </si>
  <si>
    <t>Rritje/(Renie) ne detyrime te pagueshme</t>
  </si>
  <si>
    <t>Renie/(Rritje) ne inventar</t>
  </si>
  <si>
    <t>Renie/(Rritje) ne te drejtat e arketueshme dhe te tjera</t>
  </si>
  <si>
    <t>Ndryshim ne aktivet dhe detyrimet e shfrytezimit</t>
  </si>
  <si>
    <t>Interesa te fituara</t>
  </si>
  <si>
    <t>(Fitim)/humbja nga investimet ne pjesmarrje</t>
  </si>
  <si>
    <t>(Fitim)/humbja nga shitja e aktiveve afatgjata materiale</t>
  </si>
  <si>
    <t>Fluksi i mjeteve monetare i perfshire ne aktivitete investuese</t>
  </si>
  <si>
    <t>Te ardhura te konstatuara</t>
  </si>
  <si>
    <t>Shpenzime te konstatuara</t>
  </si>
  <si>
    <t>Provizione per shpenzime</t>
  </si>
  <si>
    <t>Ulje ne vleren neto te realizueshme per inventaret</t>
  </si>
  <si>
    <t>Zhvleresimi i te drejtave te arketueshme</t>
  </si>
  <si>
    <t>Shpenzime per tatimin mbi fitimin jo-monetar (diferenca shpenzim - pagese gjate periudhes)</t>
  </si>
  <si>
    <t>Shpenzimet financiare jomonetare</t>
  </si>
  <si>
    <t>Rregullime per shpenzimet jo-monetare:</t>
  </si>
  <si>
    <t>Fitimi/(Humbja) e periudhes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</si>
  <si>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</si>
  <si>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Emertimi dhe Forma ligjore</t>
  </si>
  <si>
    <t>SENKA sh.p.k</t>
  </si>
  <si>
    <t>NIPT -i</t>
  </si>
  <si>
    <t>J 94808405 Q</t>
  </si>
  <si>
    <t>Adresa e Selise</t>
  </si>
  <si>
    <t>LUSHNJE</t>
  </si>
  <si>
    <t>Data e krijimit</t>
  </si>
  <si>
    <t>Nr. i  Regjistrit  Tregetar</t>
  </si>
  <si>
    <t>Veprimtaria  Kryesore</t>
  </si>
  <si>
    <t>NDERTIM</t>
  </si>
  <si>
    <t>P A S Q Y R A T     F I N A N C I A R E</t>
  </si>
  <si>
    <t xml:space="preserve">(  Ne zbarim te Standartit Kombetar te Kontabilitetit Nr.2 dhe </t>
  </si>
  <si>
    <t>Ligjit Nr. 9228 Date 29.04.2004     Per Kontabilitetin dhe Pasqyrat Financiare  )</t>
  </si>
  <si>
    <t>Pasqyra Financiare jane individuale</t>
  </si>
  <si>
    <t>Po</t>
  </si>
  <si>
    <t>Pasqyra Financiare jane te konsoliduara</t>
  </si>
  <si>
    <t>Jo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</si>
  <si>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</si>
  <si>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</si>
  <si>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</si>
  <si>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</si>
  <si>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</si>
  <si>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</si>
  <si>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</si>
  <si>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SENKA 2021</t>
  </si>
  <si>
    <t>CASH FLOW (metoda direkte)</t>
  </si>
  <si>
    <t>Monedha:</t>
  </si>
  <si>
    <t>LEK</t>
  </si>
  <si>
    <t>Nr</t>
  </si>
  <si>
    <t>Emertimi</t>
  </si>
  <si>
    <t>Fluksi i parave nga veprimtarite e shfrytezimit</t>
  </si>
  <si>
    <t>Parate e arketuara nga klientet</t>
  </si>
  <si>
    <t>Parate e paguara ndaj furnitoreve dhe punonjesve</t>
  </si>
  <si>
    <t>Parate e arketuara nga veprimtarite</t>
  </si>
  <si>
    <t>Interesi paguar</t>
  </si>
  <si>
    <t>Tatim fitim i paguar</t>
  </si>
  <si>
    <t>A                (Para neto nga veprimtari e shfrytezimit)</t>
  </si>
  <si>
    <t>Shuma</t>
  </si>
  <si>
    <t>Fluksi i parave nga veprimtarite investuese</t>
  </si>
  <si>
    <t>Pagesa per blerje te kompanive te kontrolluara</t>
  </si>
  <si>
    <t>Pagesa per blerje te aktiveve afatgjate materiale</t>
  </si>
  <si>
    <t>Arketime nga shitjet e pajisjeve</t>
  </si>
  <si>
    <t>Interesi i arketuar</t>
  </si>
  <si>
    <t>Dividende te arketuar</t>
  </si>
  <si>
    <t>B                (Para neto ne veprimtari investuese)</t>
  </si>
  <si>
    <t>Fluksi i parave nga aktivitetet financiare</t>
  </si>
  <si>
    <t>Arketime nga emetimi i kapitalit aksioner</t>
  </si>
  <si>
    <t>Arketime nga huamarrje afatgjata</t>
  </si>
  <si>
    <t>Pagesat e detyrimeve te qirase financiare</t>
  </si>
  <si>
    <t>Dividente te paguar</t>
  </si>
  <si>
    <t>C                (Paraja neto ne veprimtari financuese)</t>
  </si>
  <si>
    <t>Te pa caktuara</t>
  </si>
  <si>
    <t>Pagesa të Pacaktuara</t>
  </si>
  <si>
    <t>Rritja / rënia neto e mjeteve monetare</t>
  </si>
  <si>
    <t>Mjetet monetare në fillim të periudhës</t>
  </si>
  <si>
    <t>Mjetet monetare në fund të periudhës</t>
  </si>
  <si>
    <t>Pozicioni financiar ne fund (2021)</t>
  </si>
  <si>
    <t>Pozicioni financiar ne fund (2020)</t>
  </si>
  <si>
    <t>Shoqeria   SENKA sh.p.k</t>
  </si>
  <si>
    <t>nr</t>
  </si>
  <si>
    <t>mbetia me 31.12.2015</t>
  </si>
  <si>
    <t>shtesat 2016</t>
  </si>
  <si>
    <t>Pakesimet</t>
  </si>
  <si>
    <t>Shum e aktiveve</t>
  </si>
  <si>
    <t>amort 2016</t>
  </si>
  <si>
    <t>mbetia me 31.12.2016</t>
  </si>
  <si>
    <t>SHTESA 2017</t>
  </si>
  <si>
    <t>amort 2017</t>
  </si>
  <si>
    <t>mbetia me 31.12.2017</t>
  </si>
  <si>
    <t>SHTESA 2018</t>
  </si>
  <si>
    <t>amort 2018</t>
  </si>
  <si>
    <t>mbetia me 31.12.2018</t>
  </si>
  <si>
    <t>shtesa/pakesime</t>
  </si>
  <si>
    <t>Amortizimi</t>
  </si>
  <si>
    <t>mbetja 31/12/2019</t>
  </si>
  <si>
    <t>shtesa</t>
  </si>
  <si>
    <t>Makineri dhe paisje</t>
  </si>
  <si>
    <t>Aktive te tjera afatgjata</t>
  </si>
  <si>
    <t>MJETE TRANSPORTI</t>
  </si>
  <si>
    <t>Paisje zyre</t>
  </si>
  <si>
    <t>Gjendja 31/12/2020</t>
  </si>
  <si>
    <t>Shtesa/pakesime</t>
  </si>
  <si>
    <t>Vlera e Mbetur 31/12/2021</t>
  </si>
  <si>
    <t>TABELA E AMORTIZIMIT 2021</t>
  </si>
  <si>
    <t>S H E N I M E T          S P J E G U E S E</t>
  </si>
  <si>
    <t>Per Drejtimin  e Njesise  Ekonomike</t>
  </si>
  <si>
    <t>Viti   2022</t>
  </si>
  <si>
    <t>Ergys Senka</t>
  </si>
  <si>
    <t>01.01.2022</t>
  </si>
  <si>
    <t>31.12.2022</t>
  </si>
  <si>
    <t>Aktive materiale dhe ne proces</t>
  </si>
  <si>
    <t>TOKA</t>
  </si>
  <si>
    <t>Vlera e Mbetur 31/12/2022</t>
  </si>
  <si>
    <t>Periudha 01/01/2022-31/12/2022</t>
  </si>
  <si>
    <t>Te tjera financiare ( Depozita Garancie )</t>
  </si>
  <si>
    <t>Qera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</si>
</sst>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  <numFmt numFmtId="183" formatCode="#,##0.00_);\-#,##0.00"/>
    <numFmt numFmtId="184" formatCode="_-* #,##0_L_e_k_-;\-* #,##0_L_e_k_-;_-* &quot;-&quot;??_L_e_k_-;_-@_-"/>
    <numFmt numFmtId="189" formatCode="#,##0.000_ ;\-#,##0.000\ "/>
  </numFmts>
  <fonts count="20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9"/>
      <name val="Arial"/>
      <family val="2"/>
    </font>
    <font>
      <b/>
      <sz val="16"/>
      <name val="Arial Narrow"/>
      <family val="2"/>
    </font>
    <font>
      <b/>
      <sz val="9"/>
      <name val="Arial"/>
      <family val="2"/>
      <charset val="238"/>
    </font>
    <font>
      <b/>
      <sz val="26"/>
      <name val="Arial Narrow"/>
      <family val="2"/>
    </font>
    <font>
      <b/>
      <sz val="26"/>
      <name val="Arial"/>
      <family val="2"/>
    </font>
    <font>
      <sz val="12"/>
      <name val="Arial"/>
      <family val="2"/>
    </font>
    <font>
      <b/>
      <sz val="8.9"/>
      <color indexed="8"/>
      <name val="Microsoft Sans Serif"/>
      <family val="2"/>
    </font>
    <font>
      <sz val="13.9"/>
      <color indexed="8"/>
      <name val="Microsoft Sans Serif"/>
      <family val="2"/>
    </font>
    <font>
      <sz val="9.9499999999999993"/>
      <color indexed="8"/>
      <name val="Microsoft Sans Serif"/>
      <family val="2"/>
    </font>
    <font>
      <b/>
      <sz val="8.9"/>
      <color indexed="8"/>
      <name val="Tahoma"/>
      <family val="2"/>
    </font>
    <font>
      <b/>
      <sz val="10.55"/>
      <name val="Microsoft Sans Serif"/>
      <family val="2"/>
    </font>
    <font>
      <b/>
      <sz val="10.55"/>
      <name val="Arial"/>
      <family val="2"/>
    </font>
    <font>
      <b/>
      <sz val="10.55"/>
      <color indexed="8"/>
      <name val="Microsoft Sans Serif"/>
      <family val="2"/>
    </font>
    <font>
      <sz val="10.55"/>
      <color indexed="8"/>
      <name val="Microsoft Sans Serif"/>
      <family val="2"/>
    </font>
    <font>
      <sz val="11"/>
      <color rgb="FF000000"/>
      <name val="SansSerif"/>
      <family val="2"/>
    </font>
    <font>
      <sz val="9.85"/>
      <color indexed="9"/>
      <name val="Times New Roman"/>
      <family val="1"/>
    </font>
    <font>
      <b/>
      <sz val="9.9499999999999993"/>
      <color indexed="8"/>
      <name val="arial(Western)"/>
      <charset val="1"/>
    </font>
    <font>
      <sz val="6.95"/>
      <color indexed="8"/>
      <name val="Tahoma"/>
      <family val="2"/>
    </font>
    <font>
      <u/>
      <sz val="12"/>
      <name val="Arial"/>
      <family val="2"/>
    </font>
    <font>
      <sz val="8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20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7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82" fillId="0" borderId="0"/>
    <xf numFmtId="0" fontId="2" fillId="0" borderId="0"/>
    <xf numFmtId="0" fontId="20" fillId="0" borderId="0" applyNumberFormat="0" applyFill="0" applyBorder="0" applyAlignment="0" applyProtection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255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14" fontId="168" fillId="0" borderId="0" xfId="3275" applyNumberFormat="1" applyFont="1" applyFill="1" applyBorder="1" applyAlignment="1">
      <alignment horizontal="center" vertical="center"/>
    </xf>
    <xf numFmtId="0" fontId="168" fillId="0" borderId="0" xfId="3275" applyFont="1" applyFill="1" applyBorder="1" applyAlignment="1">
      <alignment horizontal="center" vertical="center"/>
    </xf>
    <xf numFmtId="0" fontId="167" fillId="0" borderId="0" xfId="3507" applyNumberFormat="1" applyFont="1" applyFill="1" applyBorder="1" applyAlignment="1">
      <alignment vertical="center"/>
    </xf>
    <xf numFmtId="0" fontId="168" fillId="0" borderId="0" xfId="3507" applyNumberFormat="1" applyFont="1" applyFill="1" applyBorder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/>
    <xf numFmtId="3" fontId="172" fillId="0" borderId="0" xfId="0" applyNumberFormat="1" applyFont="1" applyBorder="1" applyAlignment="1">
      <alignment vertical="center"/>
    </xf>
    <xf numFmtId="0" fontId="171" fillId="0" borderId="0" xfId="3275" applyFont="1" applyFill="1" applyBorder="1" applyAlignment="1">
      <alignment horizontal="left" vertical="center"/>
    </xf>
    <xf numFmtId="0" fontId="173" fillId="0" borderId="0" xfId="0" applyFont="1"/>
    <xf numFmtId="0" fontId="174" fillId="0" borderId="0" xfId="0" applyNumberFormat="1" applyFont="1" applyFill="1" applyBorder="1" applyAlignment="1" applyProtection="1">
      <alignment wrapText="1"/>
    </xf>
    <xf numFmtId="37" fontId="173" fillId="0" borderId="0" xfId="0" applyNumberFormat="1" applyFont="1"/>
    <xf numFmtId="0" fontId="169" fillId="0" borderId="0" xfId="0" applyNumberFormat="1" applyFont="1" applyFill="1" applyBorder="1" applyAlignment="1" applyProtection="1">
      <alignment wrapText="1"/>
    </xf>
    <xf numFmtId="37" fontId="172" fillId="0" borderId="0" xfId="0" applyNumberFormat="1" applyFont="1" applyBorder="1" applyAlignment="1">
      <alignment vertical="center"/>
    </xf>
    <xf numFmtId="0" fontId="171" fillId="0" borderId="0" xfId="3275" applyFont="1" applyFill="1" applyBorder="1" applyAlignment="1">
      <alignment vertical="center"/>
    </xf>
    <xf numFmtId="0" fontId="173" fillId="0" borderId="0" xfId="0" applyFont="1" applyBorder="1"/>
    <xf numFmtId="37" fontId="173" fillId="0" borderId="0" xfId="0" applyNumberFormat="1" applyFont="1" applyBorder="1"/>
    <xf numFmtId="0" fontId="170" fillId="0" borderId="0" xfId="0" applyFont="1" applyBorder="1" applyAlignment="1"/>
    <xf numFmtId="0" fontId="176" fillId="0" borderId="0" xfId="3507" applyNumberFormat="1" applyFont="1" applyFill="1" applyBorder="1" applyAlignment="1">
      <alignment vertical="center"/>
    </xf>
    <xf numFmtId="37" fontId="176" fillId="0" borderId="0" xfId="3507" applyNumberFormat="1" applyFont="1" applyFill="1" applyBorder="1" applyAlignment="1">
      <alignment vertical="center"/>
    </xf>
    <xf numFmtId="37" fontId="171" fillId="0" borderId="26" xfId="0" applyNumberFormat="1" applyFont="1" applyBorder="1" applyAlignment="1">
      <alignment vertical="center"/>
    </xf>
    <xf numFmtId="37" fontId="171" fillId="0" borderId="0" xfId="0" applyNumberFormat="1" applyFont="1" applyBorder="1" applyAlignment="1">
      <alignment vertical="center"/>
    </xf>
    <xf numFmtId="0" fontId="173" fillId="0" borderId="0" xfId="0" applyFont="1" applyAlignment="1"/>
    <xf numFmtId="0" fontId="177" fillId="0" borderId="0" xfId="0" applyFont="1" applyBorder="1" applyAlignment="1">
      <alignment vertical="center"/>
    </xf>
    <xf numFmtId="0" fontId="178" fillId="0" borderId="0" xfId="0" applyFont="1"/>
    <xf numFmtId="0" fontId="179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Border="1" applyAlignment="1">
      <alignment horizontal="right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8" fillId="0" borderId="26" xfId="0" applyNumberFormat="1" applyFont="1" applyBorder="1"/>
    <xf numFmtId="37" fontId="178" fillId="0" borderId="0" xfId="0" applyNumberFormat="1" applyFont="1" applyBorder="1"/>
    <xf numFmtId="37" fontId="178" fillId="0" borderId="26" xfId="0" applyNumberFormat="1" applyFont="1" applyBorder="1" applyAlignment="1">
      <alignment horizontal="right"/>
    </xf>
    <xf numFmtId="37" fontId="178" fillId="0" borderId="0" xfId="0" applyNumberFormat="1" applyFont="1" applyBorder="1" applyAlignment="1">
      <alignment horizontal="right"/>
    </xf>
    <xf numFmtId="0" fontId="173" fillId="0" borderId="0" xfId="0" applyFont="1" applyFill="1"/>
    <xf numFmtId="37" fontId="173" fillId="0" borderId="0" xfId="0" applyNumberFormat="1" applyFont="1" applyFill="1"/>
    <xf numFmtId="37" fontId="173" fillId="0" borderId="0" xfId="0" applyNumberFormat="1" applyFont="1" applyFill="1" applyBorder="1"/>
    <xf numFmtId="3" fontId="171" fillId="0" borderId="0" xfId="0" applyNumberFormat="1" applyFont="1" applyFill="1" applyBorder="1" applyAlignment="1">
      <alignment horizontal="center" vertical="center"/>
    </xf>
    <xf numFmtId="37" fontId="178" fillId="0" borderId="0" xfId="0" applyNumberFormat="1" applyFont="1" applyFill="1" applyBorder="1" applyAlignment="1">
      <alignment horizontal="right"/>
    </xf>
    <xf numFmtId="37" fontId="173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37" fontId="173" fillId="59" borderId="0" xfId="0" applyNumberFormat="1" applyFont="1" applyFill="1"/>
    <xf numFmtId="0" fontId="175" fillId="0" borderId="0" xfId="0" applyNumberFormat="1" applyFont="1" applyFill="1" applyBorder="1" applyAlignment="1" applyProtection="1">
      <alignment horizontal="left" wrapText="1" indent="2"/>
    </xf>
    <xf numFmtId="37" fontId="171" fillId="0" borderId="16" xfId="0" applyNumberFormat="1" applyFont="1" applyFill="1" applyBorder="1" applyAlignment="1">
      <alignment vertical="center"/>
    </xf>
    <xf numFmtId="37" fontId="171" fillId="0" borderId="0" xfId="0" applyNumberFormat="1" applyFont="1" applyFill="1" applyBorder="1" applyAlignment="1">
      <alignment vertical="center"/>
    </xf>
    <xf numFmtId="37" fontId="171" fillId="0" borderId="15" xfId="0" applyNumberFormat="1" applyFont="1" applyFill="1" applyBorder="1" applyAlignment="1">
      <alignment vertical="center"/>
    </xf>
    <xf numFmtId="0" fontId="169" fillId="0" borderId="0" xfId="0" applyNumberFormat="1" applyFont="1" applyFill="1" applyBorder="1" applyAlignment="1" applyProtection="1">
      <alignment vertical="top" wrapText="1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4" fillId="59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Fill="1" applyBorder="1" applyAlignment="1">
      <alignment horizontal="right"/>
    </xf>
    <xf numFmtId="37" fontId="178" fillId="0" borderId="26" xfId="0" applyNumberFormat="1" applyFont="1" applyFill="1" applyBorder="1" applyAlignment="1">
      <alignment horizontal="right"/>
    </xf>
    <xf numFmtId="0" fontId="169" fillId="0" borderId="16" xfId="0" applyNumberFormat="1" applyFont="1" applyFill="1" applyBorder="1" applyAlignment="1" applyProtection="1">
      <alignment wrapText="1"/>
    </xf>
    <xf numFmtId="37" fontId="173" fillId="0" borderId="16" xfId="0" applyNumberFormat="1" applyFont="1" applyBorder="1" applyAlignment="1">
      <alignment horizontal="right"/>
    </xf>
    <xf numFmtId="37" fontId="178" fillId="0" borderId="0" xfId="0" applyNumberFormat="1" applyFont="1"/>
    <xf numFmtId="0" fontId="169" fillId="0" borderId="0" xfId="6592" applyNumberFormat="1" applyFont="1" applyFill="1" applyBorder="1" applyAlignment="1" applyProtection="1">
      <alignment wrapText="1"/>
    </xf>
    <xf numFmtId="37" fontId="171" fillId="0" borderId="26" xfId="6592" applyNumberFormat="1" applyFont="1" applyBorder="1" applyAlignment="1">
      <alignment horizontal="right" vertical="center"/>
    </xf>
    <xf numFmtId="37" fontId="171" fillId="0" borderId="0" xfId="6592" applyNumberFormat="1" applyFont="1" applyBorder="1" applyAlignment="1">
      <alignment horizontal="right" vertical="center"/>
    </xf>
    <xf numFmtId="0" fontId="174" fillId="0" borderId="0" xfId="6592" applyNumberFormat="1" applyFont="1" applyFill="1" applyBorder="1" applyAlignment="1" applyProtection="1">
      <alignment wrapText="1"/>
    </xf>
    <xf numFmtId="0" fontId="173" fillId="0" borderId="0" xfId="6592" applyFont="1"/>
    <xf numFmtId="37" fontId="173" fillId="0" borderId="0" xfId="6592" applyNumberFormat="1" applyFont="1" applyAlignment="1">
      <alignment horizontal="right"/>
    </xf>
    <xf numFmtId="37" fontId="173" fillId="0" borderId="0" xfId="6592" applyNumberFormat="1" applyFont="1" applyBorder="1" applyAlignment="1">
      <alignment horizontal="right"/>
    </xf>
    <xf numFmtId="37" fontId="178" fillId="0" borderId="16" xfId="6592" applyNumberFormat="1" applyFont="1" applyFill="1" applyBorder="1" applyAlignment="1">
      <alignment horizontal="right"/>
    </xf>
    <xf numFmtId="37" fontId="178" fillId="0" borderId="0" xfId="6592" applyNumberFormat="1" applyFont="1" applyFill="1" applyBorder="1" applyAlignment="1">
      <alignment horizontal="right"/>
    </xf>
    <xf numFmtId="0" fontId="180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79" fillId="0" borderId="0" xfId="6592" applyFont="1"/>
    <xf numFmtId="0" fontId="169" fillId="0" borderId="0" xfId="6592" applyNumberFormat="1" applyFont="1" applyFill="1" applyBorder="1" applyAlignment="1" applyProtection="1">
      <alignment horizontal="center" wrapText="1"/>
    </xf>
    <xf numFmtId="0" fontId="169" fillId="0" borderId="0" xfId="6593" applyFont="1" applyFill="1" applyBorder="1"/>
    <xf numFmtId="0" fontId="173" fillId="0" borderId="0" xfId="6592" applyFont="1" applyBorder="1"/>
    <xf numFmtId="0" fontId="174" fillId="0" borderId="0" xfId="6592" applyNumberFormat="1" applyFont="1" applyFill="1" applyBorder="1" applyAlignment="1" applyProtection="1"/>
    <xf numFmtId="0" fontId="169" fillId="0" borderId="0" xfId="6592" applyNumberFormat="1" applyFont="1" applyFill="1" applyBorder="1" applyAlignment="1" applyProtection="1">
      <alignment horizontal="right" wrapText="1"/>
    </xf>
    <xf numFmtId="0" fontId="174" fillId="0" borderId="0" xfId="6593" applyFont="1" applyFill="1" applyBorder="1"/>
    <xf numFmtId="37" fontId="174" fillId="0" borderId="0" xfId="6594" applyNumberFormat="1" applyFont="1" applyBorder="1" applyAlignment="1">
      <alignment horizontal="right"/>
    </xf>
    <xf numFmtId="37" fontId="174" fillId="0" borderId="0" xfId="6594" applyNumberFormat="1" applyFont="1" applyFill="1" applyBorder="1" applyAlignment="1" applyProtection="1">
      <alignment horizontal="right" wrapText="1"/>
    </xf>
    <xf numFmtId="0" fontId="183" fillId="0" borderId="0" xfId="6592" applyNumberFormat="1" applyFont="1" applyFill="1" applyBorder="1" applyAlignment="1" applyProtection="1">
      <alignment vertical="center"/>
    </xf>
    <xf numFmtId="0" fontId="181" fillId="0" borderId="0" xfId="6592" applyNumberFormat="1" applyFont="1" applyFill="1" applyBorder="1" applyAlignment="1" applyProtection="1">
      <alignment vertical="center"/>
    </xf>
    <xf numFmtId="37" fontId="174" fillId="0" borderId="0" xfId="6594" applyNumberFormat="1" applyFont="1" applyFill="1" applyBorder="1" applyAlignment="1">
      <alignment horizontal="right"/>
    </xf>
    <xf numFmtId="37" fontId="169" fillId="0" borderId="26" xfId="6594" applyNumberFormat="1" applyFont="1" applyBorder="1" applyAlignment="1">
      <alignment horizontal="right"/>
    </xf>
    <xf numFmtId="0" fontId="183" fillId="0" borderId="0" xfId="6592" applyNumberFormat="1" applyFont="1" applyFill="1" applyBorder="1" applyAlignment="1" applyProtection="1">
      <alignment vertical="top" wrapText="1"/>
    </xf>
    <xf numFmtId="0" fontId="181" fillId="0" borderId="0" xfId="6592" applyNumberFormat="1" applyFont="1" applyFill="1" applyBorder="1" applyAlignment="1" applyProtection="1">
      <alignment vertical="top" wrapText="1"/>
    </xf>
    <xf numFmtId="37" fontId="178" fillId="0" borderId="26" xfId="6592" applyNumberFormat="1" applyFont="1" applyBorder="1" applyAlignment="1">
      <alignment horizontal="right"/>
    </xf>
    <xf numFmtId="0" fontId="181" fillId="0" borderId="0" xfId="6592" applyNumberFormat="1" applyFont="1" applyFill="1" applyBorder="1" applyAlignment="1" applyProtection="1">
      <alignment vertical="top"/>
    </xf>
    <xf numFmtId="37" fontId="173" fillId="0" borderId="0" xfId="6592" applyNumberFormat="1" applyFont="1" applyFill="1" applyBorder="1" applyAlignment="1">
      <alignment horizontal="right"/>
    </xf>
    <xf numFmtId="37" fontId="178" fillId="59" borderId="16" xfId="6592" applyNumberFormat="1" applyFont="1" applyFill="1" applyBorder="1" applyAlignment="1">
      <alignment horizontal="right"/>
    </xf>
    <xf numFmtId="0" fontId="183" fillId="0" borderId="0" xfId="6592" applyNumberFormat="1" applyFont="1" applyFill="1" applyBorder="1" applyAlignment="1" applyProtection="1"/>
    <xf numFmtId="37" fontId="173" fillId="0" borderId="0" xfId="6592" applyNumberFormat="1" applyFont="1" applyBorder="1"/>
    <xf numFmtId="37" fontId="173" fillId="0" borderId="0" xfId="6592" applyNumberFormat="1" applyFont="1"/>
    <xf numFmtId="0" fontId="181" fillId="60" borderId="0" xfId="6592" applyNumberFormat="1" applyFont="1" applyFill="1" applyBorder="1" applyAlignment="1" applyProtection="1">
      <alignment vertical="top"/>
    </xf>
    <xf numFmtId="0" fontId="169" fillId="60" borderId="0" xfId="0" applyNumberFormat="1" applyFont="1" applyFill="1" applyBorder="1" applyAlignment="1" applyProtection="1">
      <alignment wrapText="1"/>
    </xf>
    <xf numFmtId="0" fontId="175" fillId="60" borderId="0" xfId="0" applyNumberFormat="1" applyFont="1" applyFill="1" applyBorder="1" applyAlignment="1" applyProtection="1">
      <alignment horizontal="left" wrapText="1" indent="2"/>
    </xf>
    <xf numFmtId="37" fontId="178" fillId="61" borderId="26" xfId="6592" applyNumberFormat="1" applyFont="1" applyFill="1" applyBorder="1" applyAlignment="1">
      <alignment horizontal="right"/>
    </xf>
    <xf numFmtId="37" fontId="173" fillId="61" borderId="0" xfId="6592" applyNumberFormat="1" applyFont="1" applyFill="1" applyAlignment="1">
      <alignment horizontal="right"/>
    </xf>
    <xf numFmtId="0" fontId="173" fillId="0" borderId="0" xfId="6595" applyFont="1"/>
    <xf numFmtId="0" fontId="173" fillId="0" borderId="0" xfId="6595" applyFont="1" applyBorder="1"/>
    <xf numFmtId="37" fontId="166" fillId="62" borderId="0" xfId="215" applyNumberFormat="1" applyFont="1" applyFill="1" applyBorder="1" applyAlignment="1" applyProtection="1">
      <alignment horizontal="right" wrapText="1"/>
    </xf>
    <xf numFmtId="0" fontId="174" fillId="0" borderId="0" xfId="6596" applyNumberFormat="1" applyFont="1" applyFill="1" applyBorder="1" applyAlignment="1" applyProtection="1">
      <alignment wrapText="1"/>
    </xf>
    <xf numFmtId="37" fontId="173" fillId="0" borderId="0" xfId="6596" applyNumberFormat="1" applyFont="1" applyAlignment="1">
      <alignment horizontal="right"/>
    </xf>
    <xf numFmtId="37" fontId="173" fillId="0" borderId="0" xfId="6596" applyNumberFormat="1" applyFont="1" applyBorder="1" applyAlignment="1">
      <alignment horizontal="right"/>
    </xf>
    <xf numFmtId="0" fontId="180" fillId="0" borderId="0" xfId="6596" applyNumberFormat="1" applyFont="1" applyFill="1" applyBorder="1" applyAlignment="1" applyProtection="1">
      <alignment wrapText="1"/>
    </xf>
    <xf numFmtId="37" fontId="178" fillId="0" borderId="16" xfId="6596" applyNumberFormat="1" applyFont="1" applyFill="1" applyBorder="1" applyAlignment="1">
      <alignment horizontal="right"/>
    </xf>
    <xf numFmtId="37" fontId="178" fillId="0" borderId="0" xfId="6596" applyNumberFormat="1" applyFont="1" applyFill="1" applyBorder="1" applyAlignment="1">
      <alignment horizontal="right"/>
    </xf>
    <xf numFmtId="0" fontId="169" fillId="0" borderId="0" xfId="6596" applyNumberFormat="1" applyFont="1" applyFill="1" applyBorder="1" applyAlignment="1" applyProtection="1">
      <alignment wrapText="1"/>
    </xf>
    <xf numFmtId="37" fontId="171" fillId="0" borderId="26" xfId="6596" applyNumberFormat="1" applyFont="1" applyBorder="1" applyAlignment="1">
      <alignment horizontal="right" vertical="center"/>
    </xf>
    <xf numFmtId="37" fontId="171" fillId="0" borderId="0" xfId="6596" applyNumberFormat="1" applyFont="1" applyBorder="1" applyAlignment="1">
      <alignment horizontal="right" vertical="center"/>
    </xf>
    <xf numFmtId="37" fontId="174" fillId="62" borderId="0" xfId="215" applyNumberFormat="1" applyFont="1" applyFill="1" applyBorder="1" applyAlignment="1" applyProtection="1">
      <alignment horizontal="right" wrapText="1"/>
    </xf>
    <xf numFmtId="38" fontId="178" fillId="0" borderId="16" xfId="6595" applyNumberFormat="1" applyFont="1" applyFill="1" applyBorder="1"/>
    <xf numFmtId="38" fontId="173" fillId="0" borderId="0" xfId="6595" applyNumberFormat="1" applyFont="1" applyFill="1" applyBorder="1"/>
    <xf numFmtId="38" fontId="173" fillId="62" borderId="27" xfId="6595" applyNumberFormat="1" applyFont="1" applyFill="1" applyBorder="1"/>
    <xf numFmtId="38" fontId="173" fillId="0" borderId="0" xfId="6595" applyNumberFormat="1" applyFont="1" applyBorder="1"/>
    <xf numFmtId="38" fontId="173" fillId="62" borderId="0" xfId="6595" applyNumberFormat="1" applyFont="1" applyFill="1"/>
    <xf numFmtId="38" fontId="173" fillId="0" borderId="0" xfId="6595" applyNumberFormat="1" applyFont="1"/>
    <xf numFmtId="0" fontId="178" fillId="0" borderId="0" xfId="6595" applyFont="1"/>
    <xf numFmtId="38" fontId="178" fillId="0" borderId="26" xfId="6595" applyNumberFormat="1" applyFont="1" applyBorder="1"/>
    <xf numFmtId="38" fontId="178" fillId="0" borderId="0" xfId="6595" applyNumberFormat="1" applyFont="1" applyBorder="1"/>
    <xf numFmtId="0" fontId="169" fillId="0" borderId="0" xfId="6595" applyNumberFormat="1" applyFont="1" applyFill="1" applyBorder="1" applyAlignment="1" applyProtection="1">
      <alignment wrapText="1"/>
    </xf>
    <xf numFmtId="0" fontId="173" fillId="62" borderId="0" xfId="6595" applyFont="1" applyFill="1"/>
    <xf numFmtId="38" fontId="172" fillId="62" borderId="0" xfId="6595" applyNumberFormat="1" applyFont="1" applyFill="1" applyBorder="1" applyAlignment="1">
      <alignment vertical="center"/>
    </xf>
    <xf numFmtId="38" fontId="172" fillId="0" borderId="0" xfId="6595" applyNumberFormat="1" applyFont="1" applyBorder="1" applyAlignment="1">
      <alignment vertical="center"/>
    </xf>
    <xf numFmtId="0" fontId="171" fillId="0" borderId="0" xfId="6595" applyFont="1" applyBorder="1" applyAlignment="1">
      <alignment vertical="center"/>
    </xf>
    <xf numFmtId="38" fontId="173" fillId="62" borderId="0" xfId="6595" applyNumberFormat="1" applyFont="1" applyFill="1" applyBorder="1"/>
    <xf numFmtId="0" fontId="171" fillId="0" borderId="0" xfId="6595" applyFont="1" applyBorder="1" applyAlignment="1">
      <alignment horizontal="left" vertical="center"/>
    </xf>
    <xf numFmtId="0" fontId="177" fillId="0" borderId="0" xfId="6595" applyFont="1" applyBorder="1" applyAlignment="1">
      <alignment vertical="center"/>
    </xf>
    <xf numFmtId="3" fontId="171" fillId="0" borderId="0" xfId="6595" applyNumberFormat="1" applyFont="1" applyBorder="1" applyAlignment="1">
      <alignment horizontal="center" vertical="center"/>
    </xf>
    <xf numFmtId="0" fontId="179" fillId="0" borderId="0" xfId="6595" applyFont="1"/>
    <xf numFmtId="0" fontId="169" fillId="0" borderId="0" xfId="3275" applyFont="1" applyFill="1" applyAlignment="1">
      <alignment vertical="top" wrapText="1"/>
    </xf>
    <xf numFmtId="1" fontId="176" fillId="0" borderId="0" xfId="3507" applyNumberFormat="1" applyFont="1" applyFill="1" applyBorder="1" applyAlignment="1">
      <alignment vertical="center"/>
    </xf>
    <xf numFmtId="170" fontId="176" fillId="0" borderId="0" xfId="3507" applyNumberFormat="1" applyFont="1" applyFill="1" applyBorder="1" applyAlignment="1">
      <alignment vertical="center"/>
    </xf>
    <xf numFmtId="37" fontId="178" fillId="59" borderId="16" xfId="0" applyNumberFormat="1" applyFont="1" applyFill="1" applyBorder="1"/>
    <xf numFmtId="37" fontId="178" fillId="59" borderId="0" xfId="0" applyNumberFormat="1" applyFont="1" applyFill="1" applyBorder="1"/>
    <xf numFmtId="0" fontId="169" fillId="59" borderId="0" xfId="0" applyNumberFormat="1" applyFont="1" applyFill="1" applyBorder="1" applyAlignment="1" applyProtection="1">
      <alignment horizontal="left" wrapText="1"/>
    </xf>
    <xf numFmtId="0" fontId="174" fillId="0" borderId="0" xfId="0" applyNumberFormat="1" applyFont="1" applyFill="1" applyBorder="1" applyAlignment="1" applyProtection="1">
      <alignment horizontal="left" wrapText="1"/>
    </xf>
    <xf numFmtId="37" fontId="178" fillId="0" borderId="15" xfId="0" applyNumberFormat="1" applyFont="1" applyBorder="1"/>
    <xf numFmtId="0" fontId="174" fillId="0" borderId="0" xfId="0" applyNumberFormat="1" applyFont="1" applyFill="1" applyBorder="1" applyAlignment="1" applyProtection="1">
      <alignment horizontal="left" wrapText="1" indent="2"/>
    </xf>
    <xf numFmtId="0" fontId="174" fillId="0" borderId="0" xfId="0" applyNumberFormat="1" applyFont="1" applyFill="1" applyBorder="1" applyAlignment="1" applyProtection="1">
      <alignment horizontal="left" indent="2"/>
    </xf>
    <xf numFmtId="0" fontId="175" fillId="0" borderId="0" xfId="0" applyNumberFormat="1" applyFont="1" applyFill="1" applyBorder="1" applyAlignment="1" applyProtection="1">
      <alignment wrapText="1"/>
    </xf>
    <xf numFmtId="38" fontId="173" fillId="0" borderId="0" xfId="0" applyNumberFormat="1" applyFont="1"/>
    <xf numFmtId="38" fontId="173" fillId="0" borderId="0" xfId="0" applyNumberFormat="1" applyFont="1" applyBorder="1"/>
    <xf numFmtId="0" fontId="12" fillId="0" borderId="0" xfId="0" applyFont="1"/>
    <xf numFmtId="0" fontId="12" fillId="0" borderId="28" xfId="0" applyFont="1" applyBorder="1"/>
    <xf numFmtId="0" fontId="12" fillId="0" borderId="26" xfId="0" applyFont="1" applyBorder="1"/>
    <xf numFmtId="0" fontId="12" fillId="0" borderId="29" xfId="0" applyFont="1" applyBorder="1"/>
    <xf numFmtId="0" fontId="185" fillId="0" borderId="0" xfId="0" applyFont="1"/>
    <xf numFmtId="0" fontId="185" fillId="0" borderId="30" xfId="0" applyFont="1" applyBorder="1"/>
    <xf numFmtId="0" fontId="185" fillId="0" borderId="0" xfId="0" applyFont="1" applyBorder="1"/>
    <xf numFmtId="0" fontId="186" fillId="0" borderId="27" xfId="0" applyFont="1" applyBorder="1"/>
    <xf numFmtId="0" fontId="185" fillId="0" borderId="27" xfId="0" applyFont="1" applyBorder="1" applyAlignment="1">
      <alignment horizontal="right"/>
    </xf>
    <xf numFmtId="0" fontId="185" fillId="0" borderId="27" xfId="0" applyFont="1" applyBorder="1" applyAlignment="1">
      <alignment horizontal="center"/>
    </xf>
    <xf numFmtId="0" fontId="185" fillId="0" borderId="27" xfId="0" applyFont="1" applyBorder="1"/>
    <xf numFmtId="0" fontId="185" fillId="0" borderId="31" xfId="0" applyFont="1" applyBorder="1"/>
    <xf numFmtId="0" fontId="185" fillId="0" borderId="26" xfId="0" applyFont="1" applyBorder="1" applyAlignment="1">
      <alignment horizontal="right"/>
    </xf>
    <xf numFmtId="0" fontId="185" fillId="0" borderId="26" xfId="0" applyFont="1" applyBorder="1" applyAlignment="1">
      <alignment horizontal="center"/>
    </xf>
    <xf numFmtId="0" fontId="185" fillId="0" borderId="26" xfId="0" applyFont="1" applyBorder="1"/>
    <xf numFmtId="0" fontId="185" fillId="0" borderId="15" xfId="0" applyFont="1" applyBorder="1"/>
    <xf numFmtId="0" fontId="187" fillId="0" borderId="0" xfId="0" applyFont="1" applyBorder="1"/>
    <xf numFmtId="0" fontId="185" fillId="0" borderId="15" xfId="0" applyFont="1" applyBorder="1" applyAlignment="1">
      <alignment horizontal="center"/>
    </xf>
    <xf numFmtId="14" fontId="187" fillId="0" borderId="27" xfId="0" applyNumberFormat="1" applyFont="1" applyBorder="1"/>
    <xf numFmtId="0" fontId="185" fillId="0" borderId="0" xfId="0" applyNumberFormat="1" applyFont="1" applyBorder="1" applyAlignment="1">
      <alignment horizontal="center"/>
    </xf>
    <xf numFmtId="0" fontId="187" fillId="0" borderId="15" xfId="0" applyFont="1" applyBorder="1"/>
    <xf numFmtId="0" fontId="185" fillId="0" borderId="0" xfId="0" applyFont="1" applyBorder="1" applyAlignment="1">
      <alignment horizontal="center"/>
    </xf>
    <xf numFmtId="0" fontId="12" fillId="0" borderId="30" xfId="0" applyFont="1" applyBorder="1"/>
    <xf numFmtId="0" fontId="12" fillId="0" borderId="0" xfId="0" applyFont="1" applyBorder="1"/>
    <xf numFmtId="0" fontId="12" fillId="0" borderId="31" xfId="0" applyFont="1" applyBorder="1"/>
    <xf numFmtId="0" fontId="189" fillId="0" borderId="0" xfId="0" applyFont="1" applyBorder="1" applyAlignment="1">
      <alignment horizontal="center"/>
    </xf>
    <xf numFmtId="0" fontId="190" fillId="0" borderId="0" xfId="0" applyFont="1"/>
    <xf numFmtId="0" fontId="190" fillId="0" borderId="30" xfId="0" applyFont="1" applyBorder="1"/>
    <xf numFmtId="0" fontId="190" fillId="0" borderId="0" xfId="0" applyFont="1" applyBorder="1"/>
    <xf numFmtId="0" fontId="190" fillId="0" borderId="31" xfId="0" applyFont="1" applyBorder="1"/>
    <xf numFmtId="14" fontId="185" fillId="0" borderId="27" xfId="0" applyNumberFormat="1" applyFont="1" applyBorder="1"/>
    <xf numFmtId="0" fontId="12" fillId="0" borderId="32" xfId="0" applyFont="1" applyBorder="1"/>
    <xf numFmtId="0" fontId="12" fillId="0" borderId="27" xfId="0" applyFont="1" applyBorder="1"/>
    <xf numFmtId="0" fontId="12" fillId="0" borderId="33" xfId="0" applyFont="1" applyBorder="1"/>
    <xf numFmtId="37" fontId="166" fillId="0" borderId="0" xfId="0" applyNumberFormat="1" applyFont="1" applyFill="1" applyBorder="1" applyAlignment="1" applyProtection="1"/>
    <xf numFmtId="167" fontId="166" fillId="0" borderId="0" xfId="215" applyFont="1" applyFill="1" applyBorder="1" applyAlignment="1" applyProtection="1"/>
    <xf numFmtId="37" fontId="171" fillId="0" borderId="0" xfId="0" applyNumberFormat="1" applyFont="1"/>
    <xf numFmtId="37" fontId="172" fillId="59" borderId="0" xfId="0" applyNumberFormat="1" applyFont="1" applyFill="1"/>
    <xf numFmtId="37" fontId="172" fillId="0" borderId="0" xfId="0" applyNumberFormat="1" applyFont="1"/>
    <xf numFmtId="37" fontId="171" fillId="0" borderId="26" xfId="0" applyNumberFormat="1" applyFont="1" applyBorder="1"/>
    <xf numFmtId="37" fontId="172" fillId="0" borderId="0" xfId="0" applyNumberFormat="1" applyFont="1" applyFill="1"/>
    <xf numFmtId="170" fontId="166" fillId="0" borderId="0" xfId="0" applyNumberFormat="1" applyFont="1" applyFill="1" applyBorder="1" applyAlignment="1" applyProtection="1"/>
    <xf numFmtId="37" fontId="166" fillId="0" borderId="0" xfId="0" applyNumberFormat="1" applyFont="1" applyFill="1" applyBorder="1" applyAlignment="1" applyProtection="1">
      <alignment horizontal="center"/>
    </xf>
    <xf numFmtId="167" fontId="166" fillId="0" borderId="0" xfId="215" applyFont="1" applyFill="1" applyBorder="1" applyAlignment="1" applyProtection="1">
      <alignment horizontal="center"/>
    </xf>
    <xf numFmtId="0" fontId="191" fillId="0" borderId="0" xfId="0" applyFont="1" applyAlignment="1">
      <alignment horizontal="left" vertical="center"/>
    </xf>
    <xf numFmtId="0" fontId="192" fillId="0" borderId="0" xfId="0" applyFont="1" applyAlignment="1">
      <alignment horizontal="center" vertical="center"/>
    </xf>
    <xf numFmtId="0" fontId="193" fillId="0" borderId="0" xfId="0" applyFont="1" applyAlignment="1">
      <alignment horizontal="left" vertical="center"/>
    </xf>
    <xf numFmtId="0" fontId="194" fillId="0" borderId="0" xfId="0" applyFont="1" applyAlignment="1">
      <alignment horizontal="center" vertical="center"/>
    </xf>
    <xf numFmtId="0" fontId="195" fillId="0" borderId="34" xfId="0" applyFont="1" applyBorder="1" applyAlignment="1">
      <alignment horizontal="center" vertical="center"/>
    </xf>
    <xf numFmtId="0" fontId="196" fillId="0" borderId="34" xfId="0" applyFont="1" applyBorder="1" applyAlignment="1">
      <alignment horizontal="center" vertical="center"/>
    </xf>
    <xf numFmtId="0" fontId="0" fillId="0" borderId="34" xfId="0" applyNumberFormat="1" applyFill="1" applyBorder="1" applyAlignment="1" applyProtection="1"/>
    <xf numFmtId="1" fontId="195" fillId="0" borderId="34" xfId="0" applyNumberFormat="1" applyFont="1" applyBorder="1" applyAlignment="1">
      <alignment horizontal="right" vertical="center"/>
    </xf>
    <xf numFmtId="0" fontId="197" fillId="0" borderId="34" xfId="0" applyFont="1" applyBorder="1" applyAlignment="1">
      <alignment vertical="center"/>
    </xf>
    <xf numFmtId="1" fontId="198" fillId="0" borderId="34" xfId="0" applyNumberFormat="1" applyFont="1" applyBorder="1" applyAlignment="1">
      <alignment horizontal="right" vertical="center"/>
    </xf>
    <xf numFmtId="0" fontId="198" fillId="0" borderId="34" xfId="0" applyFont="1" applyBorder="1" applyAlignment="1">
      <alignment vertical="center"/>
    </xf>
    <xf numFmtId="3" fontId="199" fillId="0" borderId="35" xfId="0" applyNumberFormat="1" applyFont="1" applyFill="1" applyBorder="1" applyAlignment="1" applyProtection="1">
      <alignment horizontal="right" vertical="center" wrapText="1"/>
    </xf>
    <xf numFmtId="183" fontId="200" fillId="0" borderId="0" xfId="0" applyNumberFormat="1" applyFont="1" applyAlignment="1">
      <alignment horizontal="right" vertical="center"/>
    </xf>
    <xf numFmtId="0" fontId="201" fillId="0" borderId="34" xfId="0" applyFont="1" applyBorder="1" applyAlignment="1">
      <alignment horizontal="left" vertical="center"/>
    </xf>
    <xf numFmtId="3" fontId="197" fillId="0" borderId="34" xfId="0" applyNumberFormat="1" applyFont="1" applyBorder="1" applyAlignment="1">
      <alignment horizontal="right" vertical="center"/>
    </xf>
    <xf numFmtId="3" fontId="198" fillId="0" borderId="34" xfId="0" applyNumberFormat="1" applyFont="1" applyBorder="1" applyAlignment="1">
      <alignment horizontal="right" vertical="center"/>
    </xf>
    <xf numFmtId="0" fontId="197" fillId="0" borderId="34" xfId="0" applyFont="1" applyBorder="1" applyAlignment="1">
      <alignment horizontal="left" vertical="center"/>
    </xf>
    <xf numFmtId="0" fontId="202" fillId="0" borderId="0" xfId="0" applyFont="1" applyAlignment="1">
      <alignment vertical="center"/>
    </xf>
    <xf numFmtId="3" fontId="193" fillId="0" borderId="0" xfId="0" applyNumberFormat="1" applyFont="1" applyAlignment="1">
      <alignment horizontal="right" vertical="center"/>
    </xf>
    <xf numFmtId="3" fontId="0" fillId="0" borderId="0" xfId="0" applyNumberFormat="1" applyFill="1" applyBorder="1" applyAlignment="1" applyProtection="1"/>
    <xf numFmtId="0" fontId="0" fillId="0" borderId="0" xfId="0"/>
    <xf numFmtId="0" fontId="203" fillId="0" borderId="0" xfId="0" applyFont="1" applyAlignment="1">
      <alignment horizontal="left" vertical="center"/>
    </xf>
    <xf numFmtId="0" fontId="204" fillId="0" borderId="34" xfId="0" applyFont="1" applyBorder="1"/>
    <xf numFmtId="0" fontId="204" fillId="0" borderId="34" xfId="0" applyFont="1" applyBorder="1" applyAlignment="1">
      <alignment wrapText="1"/>
    </xf>
    <xf numFmtId="0" fontId="12" fillId="0" borderId="34" xfId="0" applyFont="1" applyBorder="1" applyAlignment="1">
      <alignment wrapText="1"/>
    </xf>
    <xf numFmtId="0" fontId="0" fillId="0" borderId="34" xfId="0" applyBorder="1"/>
    <xf numFmtId="0" fontId="204" fillId="0" borderId="34" xfId="0" applyNumberFormat="1" applyFont="1" applyBorder="1" applyAlignment="1">
      <alignment wrapText="1"/>
    </xf>
    <xf numFmtId="0" fontId="12" fillId="0" borderId="34" xfId="0" applyFont="1" applyBorder="1"/>
    <xf numFmtId="3" fontId="204" fillId="0" borderId="34" xfId="0" applyNumberFormat="1" applyFont="1" applyBorder="1"/>
    <xf numFmtId="3" fontId="0" fillId="0" borderId="34" xfId="0" applyNumberFormat="1" applyBorder="1"/>
    <xf numFmtId="184" fontId="0" fillId="0" borderId="34" xfId="215" applyNumberFormat="1" applyFont="1" applyBorder="1"/>
    <xf numFmtId="184" fontId="204" fillId="0" borderId="34" xfId="215" applyNumberFormat="1" applyFont="1" applyBorder="1"/>
    <xf numFmtId="43" fontId="0" fillId="0" borderId="34" xfId="215" applyNumberFormat="1" applyFont="1" applyBorder="1"/>
    <xf numFmtId="170" fontId="0" fillId="0" borderId="0" xfId="215" applyNumberFormat="1" applyFont="1" applyFill="1" applyBorder="1" applyAlignment="1" applyProtection="1"/>
    <xf numFmtId="0" fontId="12" fillId="0" borderId="34" xfId="0" applyNumberFormat="1" applyFont="1" applyFill="1" applyBorder="1" applyAlignment="1" applyProtection="1"/>
    <xf numFmtId="170" fontId="0" fillId="0" borderId="34" xfId="215" applyNumberFormat="1" applyFont="1" applyFill="1" applyBorder="1" applyAlignment="1" applyProtection="1"/>
    <xf numFmtId="3" fontId="0" fillId="0" borderId="34" xfId="215" applyNumberFormat="1" applyFont="1" applyFill="1" applyBorder="1" applyAlignment="1" applyProtection="1"/>
    <xf numFmtId="170" fontId="0" fillId="0" borderId="0" xfId="0" applyNumberFormat="1" applyFill="1" applyBorder="1" applyAlignment="1" applyProtection="1"/>
    <xf numFmtId="0" fontId="0" fillId="0" borderId="28" xfId="0" applyBorder="1"/>
    <xf numFmtId="0" fontId="0" fillId="0" borderId="26" xfId="0" applyBorder="1"/>
    <xf numFmtId="0" fontId="0" fillId="0" borderId="29" xfId="0" applyBorder="1"/>
    <xf numFmtId="0" fontId="0" fillId="0" borderId="30" xfId="0" applyBorder="1"/>
    <xf numFmtId="0" fontId="0" fillId="0" borderId="0" xfId="0" applyBorder="1"/>
    <xf numFmtId="0" fontId="0" fillId="0" borderId="31" xfId="0" applyBorder="1"/>
    <xf numFmtId="0" fontId="0" fillId="0" borderId="0" xfId="0" applyAlignment="1">
      <alignment vertical="center"/>
    </xf>
    <xf numFmtId="0" fontId="203" fillId="0" borderId="0" xfId="0" applyFont="1" applyBorder="1" applyAlignment="1">
      <alignment horizontal="center"/>
    </xf>
    <xf numFmtId="0" fontId="190" fillId="0" borderId="0" xfId="0" applyFont="1" applyBorder="1" applyAlignment="1">
      <alignment horizontal="center"/>
    </xf>
    <xf numFmtId="0" fontId="206" fillId="0" borderId="0" xfId="0" applyFont="1" applyBorder="1"/>
    <xf numFmtId="0" fontId="0" fillId="0" borderId="32" xfId="0" applyBorder="1"/>
    <xf numFmtId="0" fontId="0" fillId="0" borderId="27" xfId="0" applyBorder="1"/>
    <xf numFmtId="0" fontId="0" fillId="0" borderId="33" xfId="0" applyBorder="1"/>
    <xf numFmtId="37" fontId="0" fillId="0" borderId="0" xfId="0" applyNumberFormat="1" applyFill="1" applyBorder="1" applyAlignment="1" applyProtection="1"/>
    <xf numFmtId="0" fontId="185" fillId="0" borderId="15" xfId="0" applyFont="1" applyBorder="1" applyAlignment="1">
      <alignment horizontal="center"/>
    </xf>
    <xf numFmtId="0" fontId="185" fillId="0" borderId="27" xfId="0" applyFont="1" applyBorder="1" applyAlignment="1">
      <alignment horizontal="center"/>
    </xf>
    <xf numFmtId="0" fontId="188" fillId="0" borderId="30" xfId="0" applyFont="1" applyBorder="1" applyAlignment="1">
      <alignment horizontal="center"/>
    </xf>
    <xf numFmtId="0" fontId="188" fillId="0" borderId="0" xfId="0" applyFont="1" applyBorder="1" applyAlignment="1">
      <alignment horizontal="center"/>
    </xf>
    <xf numFmtId="0" fontId="188" fillId="0" borderId="31" xfId="0" applyFont="1" applyBorder="1" applyAlignment="1">
      <alignment horizontal="center"/>
    </xf>
    <xf numFmtId="0" fontId="185" fillId="0" borderId="0" xfId="0" applyFont="1" applyBorder="1" applyAlignment="1">
      <alignment horizontal="center"/>
    </xf>
    <xf numFmtId="0" fontId="168" fillId="0" borderId="0" xfId="3507" applyNumberFormat="1" applyFont="1" applyFill="1" applyBorder="1" applyAlignment="1">
      <alignment horizontal="left" vertical="center" wrapText="1"/>
    </xf>
    <xf numFmtId="0" fontId="173" fillId="0" borderId="0" xfId="6595" applyFont="1" applyAlignment="1">
      <alignment horizontal="center"/>
    </xf>
    <xf numFmtId="0" fontId="170" fillId="0" borderId="0" xfId="0" applyFont="1" applyBorder="1" applyAlignment="1">
      <alignment horizontal="left"/>
    </xf>
    <xf numFmtId="0" fontId="205" fillId="0" borderId="30" xfId="0" applyFont="1" applyBorder="1" applyAlignment="1">
      <alignment horizontal="center" vertical="center"/>
    </xf>
    <xf numFmtId="0" fontId="205" fillId="0" borderId="0" xfId="0" applyFont="1" applyBorder="1" applyAlignment="1">
      <alignment horizontal="center" vertical="center"/>
    </xf>
    <xf numFmtId="0" fontId="205" fillId="0" borderId="31" xfId="0" applyFont="1" applyBorder="1" applyAlignment="1">
      <alignment horizontal="center" vertical="center"/>
    </xf>
    <xf numFmtId="189" fontId="166" fillId="0" borderId="0" xfId="0" applyNumberFormat="1" applyFont="1" applyFill="1" applyBorder="1" applyAlignment="1" applyProtection="1"/>
    <xf numFmtId="37" fontId="168" fillId="0" borderId="0" xfId="3507" applyNumberFormat="1" applyFont="1" applyFill="1" applyBorder="1" applyAlignment="1">
      <alignment horizontal="center" vertical="center"/>
    </xf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4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6" xr:uid="{00000000-0005-0000-0000-00005B150000}"/>
    <cellStyle name="Normal 22" xfId="6590" xr:uid="{00000000-0005-0000-0000-00005C150000}"/>
    <cellStyle name="Normal 22 2" xfId="6595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Global IFRS YE2009" xfId="6593" xr:uid="{00000000-0005-0000-0000-0000DE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kubinfo2-my.sharepoint.com/Users/ehaxhi/Desktop/EQ-FINREP%20-%20QKB/Reports/Format%20raportimi%20SKK2%20versioni%20KK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2/Desktop/situ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S"/>
      <sheetName val="Sinani Trading"/>
      <sheetName val="SENKA"/>
      <sheetName val="gazmend korreshi"/>
      <sheetName val="HIGH TOWERS"/>
    </sheetNames>
    <sheetDataSet>
      <sheetData sheetId="0"/>
      <sheetData sheetId="1"/>
      <sheetData sheetId="2">
        <row r="24">
          <cell r="O24">
            <v>930836255</v>
          </cell>
        </row>
        <row r="30">
          <cell r="P30">
            <v>-13954748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9AF4D-38BD-4C0C-95D3-B0632F80E95D}">
  <dimension ref="B1:K58"/>
  <sheetViews>
    <sheetView workbookViewId="0">
      <selection activeCell="H57" sqref="H57"/>
    </sheetView>
  </sheetViews>
  <sheetFormatPr defaultRowHeight="12.75"/>
  <cols>
    <col min="1" max="1" width="3.42578125" style="145" customWidth="1"/>
    <col min="2" max="3" width="9.140625" style="145"/>
    <col min="4" max="4" width="9.28515625" style="145" customWidth="1"/>
    <col min="5" max="5" width="11.42578125" style="145" customWidth="1"/>
    <col min="6" max="6" width="12.85546875" style="145" customWidth="1"/>
    <col min="7" max="7" width="5.42578125" style="145" customWidth="1"/>
    <col min="8" max="8" width="9.85546875" style="145" bestFit="1" customWidth="1"/>
    <col min="9" max="9" width="9.140625" style="145"/>
    <col min="10" max="10" width="3.140625" style="145" customWidth="1"/>
    <col min="11" max="11" width="9.140625" style="145"/>
    <col min="12" max="12" width="1.85546875" style="145" customWidth="1"/>
    <col min="13" max="256" width="9.140625" style="145"/>
    <col min="257" max="257" width="3.42578125" style="145" customWidth="1"/>
    <col min="258" max="259" width="9.140625" style="145"/>
    <col min="260" max="260" width="9.28515625" style="145" customWidth="1"/>
    <col min="261" max="261" width="11.42578125" style="145" customWidth="1"/>
    <col min="262" max="262" width="12.85546875" style="145" customWidth="1"/>
    <col min="263" max="263" width="5.42578125" style="145" customWidth="1"/>
    <col min="264" max="264" width="9.85546875" style="145" bestFit="1" customWidth="1"/>
    <col min="265" max="265" width="9.140625" style="145"/>
    <col min="266" max="266" width="3.140625" style="145" customWidth="1"/>
    <col min="267" max="267" width="9.140625" style="145"/>
    <col min="268" max="268" width="1.85546875" style="145" customWidth="1"/>
    <col min="269" max="512" width="9.140625" style="145"/>
    <col min="513" max="513" width="3.42578125" style="145" customWidth="1"/>
    <col min="514" max="515" width="9.140625" style="145"/>
    <col min="516" max="516" width="9.28515625" style="145" customWidth="1"/>
    <col min="517" max="517" width="11.42578125" style="145" customWidth="1"/>
    <col min="518" max="518" width="12.85546875" style="145" customWidth="1"/>
    <col min="519" max="519" width="5.42578125" style="145" customWidth="1"/>
    <col min="520" max="520" width="9.85546875" style="145" bestFit="1" customWidth="1"/>
    <col min="521" max="521" width="9.140625" style="145"/>
    <col min="522" max="522" width="3.140625" style="145" customWidth="1"/>
    <col min="523" max="523" width="9.140625" style="145"/>
    <col min="524" max="524" width="1.85546875" style="145" customWidth="1"/>
    <col min="525" max="768" width="9.140625" style="145"/>
    <col min="769" max="769" width="3.42578125" style="145" customWidth="1"/>
    <col min="770" max="771" width="9.140625" style="145"/>
    <col min="772" max="772" width="9.28515625" style="145" customWidth="1"/>
    <col min="773" max="773" width="11.42578125" style="145" customWidth="1"/>
    <col min="774" max="774" width="12.85546875" style="145" customWidth="1"/>
    <col min="775" max="775" width="5.42578125" style="145" customWidth="1"/>
    <col min="776" max="776" width="9.85546875" style="145" bestFit="1" customWidth="1"/>
    <col min="777" max="777" width="9.140625" style="145"/>
    <col min="778" max="778" width="3.140625" style="145" customWidth="1"/>
    <col min="779" max="779" width="9.140625" style="145"/>
    <col min="780" max="780" width="1.85546875" style="145" customWidth="1"/>
    <col min="781" max="1024" width="9.140625" style="145"/>
    <col min="1025" max="1025" width="3.42578125" style="145" customWidth="1"/>
    <col min="1026" max="1027" width="9.140625" style="145"/>
    <col min="1028" max="1028" width="9.28515625" style="145" customWidth="1"/>
    <col min="1029" max="1029" width="11.42578125" style="145" customWidth="1"/>
    <col min="1030" max="1030" width="12.85546875" style="145" customWidth="1"/>
    <col min="1031" max="1031" width="5.42578125" style="145" customWidth="1"/>
    <col min="1032" max="1032" width="9.85546875" style="145" bestFit="1" customWidth="1"/>
    <col min="1033" max="1033" width="9.140625" style="145"/>
    <col min="1034" max="1034" width="3.140625" style="145" customWidth="1"/>
    <col min="1035" max="1035" width="9.140625" style="145"/>
    <col min="1036" max="1036" width="1.85546875" style="145" customWidth="1"/>
    <col min="1037" max="1280" width="9.140625" style="145"/>
    <col min="1281" max="1281" width="3.42578125" style="145" customWidth="1"/>
    <col min="1282" max="1283" width="9.140625" style="145"/>
    <col min="1284" max="1284" width="9.28515625" style="145" customWidth="1"/>
    <col min="1285" max="1285" width="11.42578125" style="145" customWidth="1"/>
    <col min="1286" max="1286" width="12.85546875" style="145" customWidth="1"/>
    <col min="1287" max="1287" width="5.42578125" style="145" customWidth="1"/>
    <col min="1288" max="1288" width="9.85546875" style="145" bestFit="1" customWidth="1"/>
    <col min="1289" max="1289" width="9.140625" style="145"/>
    <col min="1290" max="1290" width="3.140625" style="145" customWidth="1"/>
    <col min="1291" max="1291" width="9.140625" style="145"/>
    <col min="1292" max="1292" width="1.85546875" style="145" customWidth="1"/>
    <col min="1293" max="1536" width="9.140625" style="145"/>
    <col min="1537" max="1537" width="3.42578125" style="145" customWidth="1"/>
    <col min="1538" max="1539" width="9.140625" style="145"/>
    <col min="1540" max="1540" width="9.28515625" style="145" customWidth="1"/>
    <col min="1541" max="1541" width="11.42578125" style="145" customWidth="1"/>
    <col min="1542" max="1542" width="12.85546875" style="145" customWidth="1"/>
    <col min="1543" max="1543" width="5.42578125" style="145" customWidth="1"/>
    <col min="1544" max="1544" width="9.85546875" style="145" bestFit="1" customWidth="1"/>
    <col min="1545" max="1545" width="9.140625" style="145"/>
    <col min="1546" max="1546" width="3.140625" style="145" customWidth="1"/>
    <col min="1547" max="1547" width="9.140625" style="145"/>
    <col min="1548" max="1548" width="1.85546875" style="145" customWidth="1"/>
    <col min="1549" max="1792" width="9.140625" style="145"/>
    <col min="1793" max="1793" width="3.42578125" style="145" customWidth="1"/>
    <col min="1794" max="1795" width="9.140625" style="145"/>
    <col min="1796" max="1796" width="9.28515625" style="145" customWidth="1"/>
    <col min="1797" max="1797" width="11.42578125" style="145" customWidth="1"/>
    <col min="1798" max="1798" width="12.85546875" style="145" customWidth="1"/>
    <col min="1799" max="1799" width="5.42578125" style="145" customWidth="1"/>
    <col min="1800" max="1800" width="9.85546875" style="145" bestFit="1" customWidth="1"/>
    <col min="1801" max="1801" width="9.140625" style="145"/>
    <col min="1802" max="1802" width="3.140625" style="145" customWidth="1"/>
    <col min="1803" max="1803" width="9.140625" style="145"/>
    <col min="1804" max="1804" width="1.85546875" style="145" customWidth="1"/>
    <col min="1805" max="2048" width="9.140625" style="145"/>
    <col min="2049" max="2049" width="3.42578125" style="145" customWidth="1"/>
    <col min="2050" max="2051" width="9.140625" style="145"/>
    <col min="2052" max="2052" width="9.28515625" style="145" customWidth="1"/>
    <col min="2053" max="2053" width="11.42578125" style="145" customWidth="1"/>
    <col min="2054" max="2054" width="12.85546875" style="145" customWidth="1"/>
    <col min="2055" max="2055" width="5.42578125" style="145" customWidth="1"/>
    <col min="2056" max="2056" width="9.85546875" style="145" bestFit="1" customWidth="1"/>
    <col min="2057" max="2057" width="9.140625" style="145"/>
    <col min="2058" max="2058" width="3.140625" style="145" customWidth="1"/>
    <col min="2059" max="2059" width="9.140625" style="145"/>
    <col min="2060" max="2060" width="1.85546875" style="145" customWidth="1"/>
    <col min="2061" max="2304" width="9.140625" style="145"/>
    <col min="2305" max="2305" width="3.42578125" style="145" customWidth="1"/>
    <col min="2306" max="2307" width="9.140625" style="145"/>
    <col min="2308" max="2308" width="9.28515625" style="145" customWidth="1"/>
    <col min="2309" max="2309" width="11.42578125" style="145" customWidth="1"/>
    <col min="2310" max="2310" width="12.85546875" style="145" customWidth="1"/>
    <col min="2311" max="2311" width="5.42578125" style="145" customWidth="1"/>
    <col min="2312" max="2312" width="9.85546875" style="145" bestFit="1" customWidth="1"/>
    <col min="2313" max="2313" width="9.140625" style="145"/>
    <col min="2314" max="2314" width="3.140625" style="145" customWidth="1"/>
    <col min="2315" max="2315" width="9.140625" style="145"/>
    <col min="2316" max="2316" width="1.85546875" style="145" customWidth="1"/>
    <col min="2317" max="2560" width="9.140625" style="145"/>
    <col min="2561" max="2561" width="3.42578125" style="145" customWidth="1"/>
    <col min="2562" max="2563" width="9.140625" style="145"/>
    <col min="2564" max="2564" width="9.28515625" style="145" customWidth="1"/>
    <col min="2565" max="2565" width="11.42578125" style="145" customWidth="1"/>
    <col min="2566" max="2566" width="12.85546875" style="145" customWidth="1"/>
    <col min="2567" max="2567" width="5.42578125" style="145" customWidth="1"/>
    <col min="2568" max="2568" width="9.85546875" style="145" bestFit="1" customWidth="1"/>
    <col min="2569" max="2569" width="9.140625" style="145"/>
    <col min="2570" max="2570" width="3.140625" style="145" customWidth="1"/>
    <col min="2571" max="2571" width="9.140625" style="145"/>
    <col min="2572" max="2572" width="1.85546875" style="145" customWidth="1"/>
    <col min="2573" max="2816" width="9.140625" style="145"/>
    <col min="2817" max="2817" width="3.42578125" style="145" customWidth="1"/>
    <col min="2818" max="2819" width="9.140625" style="145"/>
    <col min="2820" max="2820" width="9.28515625" style="145" customWidth="1"/>
    <col min="2821" max="2821" width="11.42578125" style="145" customWidth="1"/>
    <col min="2822" max="2822" width="12.85546875" style="145" customWidth="1"/>
    <col min="2823" max="2823" width="5.42578125" style="145" customWidth="1"/>
    <col min="2824" max="2824" width="9.85546875" style="145" bestFit="1" customWidth="1"/>
    <col min="2825" max="2825" width="9.140625" style="145"/>
    <col min="2826" max="2826" width="3.140625" style="145" customWidth="1"/>
    <col min="2827" max="2827" width="9.140625" style="145"/>
    <col min="2828" max="2828" width="1.85546875" style="145" customWidth="1"/>
    <col min="2829" max="3072" width="9.140625" style="145"/>
    <col min="3073" max="3073" width="3.42578125" style="145" customWidth="1"/>
    <col min="3074" max="3075" width="9.140625" style="145"/>
    <col min="3076" max="3076" width="9.28515625" style="145" customWidth="1"/>
    <col min="3077" max="3077" width="11.42578125" style="145" customWidth="1"/>
    <col min="3078" max="3078" width="12.85546875" style="145" customWidth="1"/>
    <col min="3079" max="3079" width="5.42578125" style="145" customWidth="1"/>
    <col min="3080" max="3080" width="9.85546875" style="145" bestFit="1" customWidth="1"/>
    <col min="3081" max="3081" width="9.140625" style="145"/>
    <col min="3082" max="3082" width="3.140625" style="145" customWidth="1"/>
    <col min="3083" max="3083" width="9.140625" style="145"/>
    <col min="3084" max="3084" width="1.85546875" style="145" customWidth="1"/>
    <col min="3085" max="3328" width="9.140625" style="145"/>
    <col min="3329" max="3329" width="3.42578125" style="145" customWidth="1"/>
    <col min="3330" max="3331" width="9.140625" style="145"/>
    <col min="3332" max="3332" width="9.28515625" style="145" customWidth="1"/>
    <col min="3333" max="3333" width="11.42578125" style="145" customWidth="1"/>
    <col min="3334" max="3334" width="12.85546875" style="145" customWidth="1"/>
    <col min="3335" max="3335" width="5.42578125" style="145" customWidth="1"/>
    <col min="3336" max="3336" width="9.85546875" style="145" bestFit="1" customWidth="1"/>
    <col min="3337" max="3337" width="9.140625" style="145"/>
    <col min="3338" max="3338" width="3.140625" style="145" customWidth="1"/>
    <col min="3339" max="3339" width="9.140625" style="145"/>
    <col min="3340" max="3340" width="1.85546875" style="145" customWidth="1"/>
    <col min="3341" max="3584" width="9.140625" style="145"/>
    <col min="3585" max="3585" width="3.42578125" style="145" customWidth="1"/>
    <col min="3586" max="3587" width="9.140625" style="145"/>
    <col min="3588" max="3588" width="9.28515625" style="145" customWidth="1"/>
    <col min="3589" max="3589" width="11.42578125" style="145" customWidth="1"/>
    <col min="3590" max="3590" width="12.85546875" style="145" customWidth="1"/>
    <col min="3591" max="3591" width="5.42578125" style="145" customWidth="1"/>
    <col min="3592" max="3592" width="9.85546875" style="145" bestFit="1" customWidth="1"/>
    <col min="3593" max="3593" width="9.140625" style="145"/>
    <col min="3594" max="3594" width="3.140625" style="145" customWidth="1"/>
    <col min="3595" max="3595" width="9.140625" style="145"/>
    <col min="3596" max="3596" width="1.85546875" style="145" customWidth="1"/>
    <col min="3597" max="3840" width="9.140625" style="145"/>
    <col min="3841" max="3841" width="3.42578125" style="145" customWidth="1"/>
    <col min="3842" max="3843" width="9.140625" style="145"/>
    <col min="3844" max="3844" width="9.28515625" style="145" customWidth="1"/>
    <col min="3845" max="3845" width="11.42578125" style="145" customWidth="1"/>
    <col min="3846" max="3846" width="12.85546875" style="145" customWidth="1"/>
    <col min="3847" max="3847" width="5.42578125" style="145" customWidth="1"/>
    <col min="3848" max="3848" width="9.85546875" style="145" bestFit="1" customWidth="1"/>
    <col min="3849" max="3849" width="9.140625" style="145"/>
    <col min="3850" max="3850" width="3.140625" style="145" customWidth="1"/>
    <col min="3851" max="3851" width="9.140625" style="145"/>
    <col min="3852" max="3852" width="1.85546875" style="145" customWidth="1"/>
    <col min="3853" max="4096" width="9.140625" style="145"/>
    <col min="4097" max="4097" width="3.42578125" style="145" customWidth="1"/>
    <col min="4098" max="4099" width="9.140625" style="145"/>
    <col min="4100" max="4100" width="9.28515625" style="145" customWidth="1"/>
    <col min="4101" max="4101" width="11.42578125" style="145" customWidth="1"/>
    <col min="4102" max="4102" width="12.85546875" style="145" customWidth="1"/>
    <col min="4103" max="4103" width="5.42578125" style="145" customWidth="1"/>
    <col min="4104" max="4104" width="9.85546875" style="145" bestFit="1" customWidth="1"/>
    <col min="4105" max="4105" width="9.140625" style="145"/>
    <col min="4106" max="4106" width="3.140625" style="145" customWidth="1"/>
    <col min="4107" max="4107" width="9.140625" style="145"/>
    <col min="4108" max="4108" width="1.85546875" style="145" customWidth="1"/>
    <col min="4109" max="4352" width="9.140625" style="145"/>
    <col min="4353" max="4353" width="3.42578125" style="145" customWidth="1"/>
    <col min="4354" max="4355" width="9.140625" style="145"/>
    <col min="4356" max="4356" width="9.28515625" style="145" customWidth="1"/>
    <col min="4357" max="4357" width="11.42578125" style="145" customWidth="1"/>
    <col min="4358" max="4358" width="12.85546875" style="145" customWidth="1"/>
    <col min="4359" max="4359" width="5.42578125" style="145" customWidth="1"/>
    <col min="4360" max="4360" width="9.85546875" style="145" bestFit="1" customWidth="1"/>
    <col min="4361" max="4361" width="9.140625" style="145"/>
    <col min="4362" max="4362" width="3.140625" style="145" customWidth="1"/>
    <col min="4363" max="4363" width="9.140625" style="145"/>
    <col min="4364" max="4364" width="1.85546875" style="145" customWidth="1"/>
    <col min="4365" max="4608" width="9.140625" style="145"/>
    <col min="4609" max="4609" width="3.42578125" style="145" customWidth="1"/>
    <col min="4610" max="4611" width="9.140625" style="145"/>
    <col min="4612" max="4612" width="9.28515625" style="145" customWidth="1"/>
    <col min="4613" max="4613" width="11.42578125" style="145" customWidth="1"/>
    <col min="4614" max="4614" width="12.85546875" style="145" customWidth="1"/>
    <col min="4615" max="4615" width="5.42578125" style="145" customWidth="1"/>
    <col min="4616" max="4616" width="9.85546875" style="145" bestFit="1" customWidth="1"/>
    <col min="4617" max="4617" width="9.140625" style="145"/>
    <col min="4618" max="4618" width="3.140625" style="145" customWidth="1"/>
    <col min="4619" max="4619" width="9.140625" style="145"/>
    <col min="4620" max="4620" width="1.85546875" style="145" customWidth="1"/>
    <col min="4621" max="4864" width="9.140625" style="145"/>
    <col min="4865" max="4865" width="3.42578125" style="145" customWidth="1"/>
    <col min="4866" max="4867" width="9.140625" style="145"/>
    <col min="4868" max="4868" width="9.28515625" style="145" customWidth="1"/>
    <col min="4869" max="4869" width="11.42578125" style="145" customWidth="1"/>
    <col min="4870" max="4870" width="12.85546875" style="145" customWidth="1"/>
    <col min="4871" max="4871" width="5.42578125" style="145" customWidth="1"/>
    <col min="4872" max="4872" width="9.85546875" style="145" bestFit="1" customWidth="1"/>
    <col min="4873" max="4873" width="9.140625" style="145"/>
    <col min="4874" max="4874" width="3.140625" style="145" customWidth="1"/>
    <col min="4875" max="4875" width="9.140625" style="145"/>
    <col min="4876" max="4876" width="1.85546875" style="145" customWidth="1"/>
    <col min="4877" max="5120" width="9.140625" style="145"/>
    <col min="5121" max="5121" width="3.42578125" style="145" customWidth="1"/>
    <col min="5122" max="5123" width="9.140625" style="145"/>
    <col min="5124" max="5124" width="9.28515625" style="145" customWidth="1"/>
    <col min="5125" max="5125" width="11.42578125" style="145" customWidth="1"/>
    <col min="5126" max="5126" width="12.85546875" style="145" customWidth="1"/>
    <col min="5127" max="5127" width="5.42578125" style="145" customWidth="1"/>
    <col min="5128" max="5128" width="9.85546875" style="145" bestFit="1" customWidth="1"/>
    <col min="5129" max="5129" width="9.140625" style="145"/>
    <col min="5130" max="5130" width="3.140625" style="145" customWidth="1"/>
    <col min="5131" max="5131" width="9.140625" style="145"/>
    <col min="5132" max="5132" width="1.85546875" style="145" customWidth="1"/>
    <col min="5133" max="5376" width="9.140625" style="145"/>
    <col min="5377" max="5377" width="3.42578125" style="145" customWidth="1"/>
    <col min="5378" max="5379" width="9.140625" style="145"/>
    <col min="5380" max="5380" width="9.28515625" style="145" customWidth="1"/>
    <col min="5381" max="5381" width="11.42578125" style="145" customWidth="1"/>
    <col min="5382" max="5382" width="12.85546875" style="145" customWidth="1"/>
    <col min="5383" max="5383" width="5.42578125" style="145" customWidth="1"/>
    <col min="5384" max="5384" width="9.85546875" style="145" bestFit="1" customWidth="1"/>
    <col min="5385" max="5385" width="9.140625" style="145"/>
    <col min="5386" max="5386" width="3.140625" style="145" customWidth="1"/>
    <col min="5387" max="5387" width="9.140625" style="145"/>
    <col min="5388" max="5388" width="1.85546875" style="145" customWidth="1"/>
    <col min="5389" max="5632" width="9.140625" style="145"/>
    <col min="5633" max="5633" width="3.42578125" style="145" customWidth="1"/>
    <col min="5634" max="5635" width="9.140625" style="145"/>
    <col min="5636" max="5636" width="9.28515625" style="145" customWidth="1"/>
    <col min="5637" max="5637" width="11.42578125" style="145" customWidth="1"/>
    <col min="5638" max="5638" width="12.85546875" style="145" customWidth="1"/>
    <col min="5639" max="5639" width="5.42578125" style="145" customWidth="1"/>
    <col min="5640" max="5640" width="9.85546875" style="145" bestFit="1" customWidth="1"/>
    <col min="5641" max="5641" width="9.140625" style="145"/>
    <col min="5642" max="5642" width="3.140625" style="145" customWidth="1"/>
    <col min="5643" max="5643" width="9.140625" style="145"/>
    <col min="5644" max="5644" width="1.85546875" style="145" customWidth="1"/>
    <col min="5645" max="5888" width="9.140625" style="145"/>
    <col min="5889" max="5889" width="3.42578125" style="145" customWidth="1"/>
    <col min="5890" max="5891" width="9.140625" style="145"/>
    <col min="5892" max="5892" width="9.28515625" style="145" customWidth="1"/>
    <col min="5893" max="5893" width="11.42578125" style="145" customWidth="1"/>
    <col min="5894" max="5894" width="12.85546875" style="145" customWidth="1"/>
    <col min="5895" max="5895" width="5.42578125" style="145" customWidth="1"/>
    <col min="5896" max="5896" width="9.85546875" style="145" bestFit="1" customWidth="1"/>
    <col min="5897" max="5897" width="9.140625" style="145"/>
    <col min="5898" max="5898" width="3.140625" style="145" customWidth="1"/>
    <col min="5899" max="5899" width="9.140625" style="145"/>
    <col min="5900" max="5900" width="1.85546875" style="145" customWidth="1"/>
    <col min="5901" max="6144" width="9.140625" style="145"/>
    <col min="6145" max="6145" width="3.42578125" style="145" customWidth="1"/>
    <col min="6146" max="6147" width="9.140625" style="145"/>
    <col min="6148" max="6148" width="9.28515625" style="145" customWidth="1"/>
    <col min="6149" max="6149" width="11.42578125" style="145" customWidth="1"/>
    <col min="6150" max="6150" width="12.85546875" style="145" customWidth="1"/>
    <col min="6151" max="6151" width="5.42578125" style="145" customWidth="1"/>
    <col min="6152" max="6152" width="9.85546875" style="145" bestFit="1" customWidth="1"/>
    <col min="6153" max="6153" width="9.140625" style="145"/>
    <col min="6154" max="6154" width="3.140625" style="145" customWidth="1"/>
    <col min="6155" max="6155" width="9.140625" style="145"/>
    <col min="6156" max="6156" width="1.85546875" style="145" customWidth="1"/>
    <col min="6157" max="6400" width="9.140625" style="145"/>
    <col min="6401" max="6401" width="3.42578125" style="145" customWidth="1"/>
    <col min="6402" max="6403" width="9.140625" style="145"/>
    <col min="6404" max="6404" width="9.28515625" style="145" customWidth="1"/>
    <col min="6405" max="6405" width="11.42578125" style="145" customWidth="1"/>
    <col min="6406" max="6406" width="12.85546875" style="145" customWidth="1"/>
    <col min="6407" max="6407" width="5.42578125" style="145" customWidth="1"/>
    <col min="6408" max="6408" width="9.85546875" style="145" bestFit="1" customWidth="1"/>
    <col min="6409" max="6409" width="9.140625" style="145"/>
    <col min="6410" max="6410" width="3.140625" style="145" customWidth="1"/>
    <col min="6411" max="6411" width="9.140625" style="145"/>
    <col min="6412" max="6412" width="1.85546875" style="145" customWidth="1"/>
    <col min="6413" max="6656" width="9.140625" style="145"/>
    <col min="6657" max="6657" width="3.42578125" style="145" customWidth="1"/>
    <col min="6658" max="6659" width="9.140625" style="145"/>
    <col min="6660" max="6660" width="9.28515625" style="145" customWidth="1"/>
    <col min="6661" max="6661" width="11.42578125" style="145" customWidth="1"/>
    <col min="6662" max="6662" width="12.85546875" style="145" customWidth="1"/>
    <col min="6663" max="6663" width="5.42578125" style="145" customWidth="1"/>
    <col min="6664" max="6664" width="9.85546875" style="145" bestFit="1" customWidth="1"/>
    <col min="6665" max="6665" width="9.140625" style="145"/>
    <col min="6666" max="6666" width="3.140625" style="145" customWidth="1"/>
    <col min="6667" max="6667" width="9.140625" style="145"/>
    <col min="6668" max="6668" width="1.85546875" style="145" customWidth="1"/>
    <col min="6669" max="6912" width="9.140625" style="145"/>
    <col min="6913" max="6913" width="3.42578125" style="145" customWidth="1"/>
    <col min="6914" max="6915" width="9.140625" style="145"/>
    <col min="6916" max="6916" width="9.28515625" style="145" customWidth="1"/>
    <col min="6917" max="6917" width="11.42578125" style="145" customWidth="1"/>
    <col min="6918" max="6918" width="12.85546875" style="145" customWidth="1"/>
    <col min="6919" max="6919" width="5.42578125" style="145" customWidth="1"/>
    <col min="6920" max="6920" width="9.85546875" style="145" bestFit="1" customWidth="1"/>
    <col min="6921" max="6921" width="9.140625" style="145"/>
    <col min="6922" max="6922" width="3.140625" style="145" customWidth="1"/>
    <col min="6923" max="6923" width="9.140625" style="145"/>
    <col min="6924" max="6924" width="1.85546875" style="145" customWidth="1"/>
    <col min="6925" max="7168" width="9.140625" style="145"/>
    <col min="7169" max="7169" width="3.42578125" style="145" customWidth="1"/>
    <col min="7170" max="7171" width="9.140625" style="145"/>
    <col min="7172" max="7172" width="9.28515625" style="145" customWidth="1"/>
    <col min="7173" max="7173" width="11.42578125" style="145" customWidth="1"/>
    <col min="7174" max="7174" width="12.85546875" style="145" customWidth="1"/>
    <col min="7175" max="7175" width="5.42578125" style="145" customWidth="1"/>
    <col min="7176" max="7176" width="9.85546875" style="145" bestFit="1" customWidth="1"/>
    <col min="7177" max="7177" width="9.140625" style="145"/>
    <col min="7178" max="7178" width="3.140625" style="145" customWidth="1"/>
    <col min="7179" max="7179" width="9.140625" style="145"/>
    <col min="7180" max="7180" width="1.85546875" style="145" customWidth="1"/>
    <col min="7181" max="7424" width="9.140625" style="145"/>
    <col min="7425" max="7425" width="3.42578125" style="145" customWidth="1"/>
    <col min="7426" max="7427" width="9.140625" style="145"/>
    <col min="7428" max="7428" width="9.28515625" style="145" customWidth="1"/>
    <col min="7429" max="7429" width="11.42578125" style="145" customWidth="1"/>
    <col min="7430" max="7430" width="12.85546875" style="145" customWidth="1"/>
    <col min="7431" max="7431" width="5.42578125" style="145" customWidth="1"/>
    <col min="7432" max="7432" width="9.85546875" style="145" bestFit="1" customWidth="1"/>
    <col min="7433" max="7433" width="9.140625" style="145"/>
    <col min="7434" max="7434" width="3.140625" style="145" customWidth="1"/>
    <col min="7435" max="7435" width="9.140625" style="145"/>
    <col min="7436" max="7436" width="1.85546875" style="145" customWidth="1"/>
    <col min="7437" max="7680" width="9.140625" style="145"/>
    <col min="7681" max="7681" width="3.42578125" style="145" customWidth="1"/>
    <col min="7682" max="7683" width="9.140625" style="145"/>
    <col min="7684" max="7684" width="9.28515625" style="145" customWidth="1"/>
    <col min="7685" max="7685" width="11.42578125" style="145" customWidth="1"/>
    <col min="7686" max="7686" width="12.85546875" style="145" customWidth="1"/>
    <col min="7687" max="7687" width="5.42578125" style="145" customWidth="1"/>
    <col min="7688" max="7688" width="9.85546875" style="145" bestFit="1" customWidth="1"/>
    <col min="7689" max="7689" width="9.140625" style="145"/>
    <col min="7690" max="7690" width="3.140625" style="145" customWidth="1"/>
    <col min="7691" max="7691" width="9.140625" style="145"/>
    <col min="7692" max="7692" width="1.85546875" style="145" customWidth="1"/>
    <col min="7693" max="7936" width="9.140625" style="145"/>
    <col min="7937" max="7937" width="3.42578125" style="145" customWidth="1"/>
    <col min="7938" max="7939" width="9.140625" style="145"/>
    <col min="7940" max="7940" width="9.28515625" style="145" customWidth="1"/>
    <col min="7941" max="7941" width="11.42578125" style="145" customWidth="1"/>
    <col min="7942" max="7942" width="12.85546875" style="145" customWidth="1"/>
    <col min="7943" max="7943" width="5.42578125" style="145" customWidth="1"/>
    <col min="7944" max="7944" width="9.85546875" style="145" bestFit="1" customWidth="1"/>
    <col min="7945" max="7945" width="9.140625" style="145"/>
    <col min="7946" max="7946" width="3.140625" style="145" customWidth="1"/>
    <col min="7947" max="7947" width="9.140625" style="145"/>
    <col min="7948" max="7948" width="1.85546875" style="145" customWidth="1"/>
    <col min="7949" max="8192" width="9.140625" style="145"/>
    <col min="8193" max="8193" width="3.42578125" style="145" customWidth="1"/>
    <col min="8194" max="8195" width="9.140625" style="145"/>
    <col min="8196" max="8196" width="9.28515625" style="145" customWidth="1"/>
    <col min="8197" max="8197" width="11.42578125" style="145" customWidth="1"/>
    <col min="8198" max="8198" width="12.85546875" style="145" customWidth="1"/>
    <col min="8199" max="8199" width="5.42578125" style="145" customWidth="1"/>
    <col min="8200" max="8200" width="9.85546875" style="145" bestFit="1" customWidth="1"/>
    <col min="8201" max="8201" width="9.140625" style="145"/>
    <col min="8202" max="8202" width="3.140625" style="145" customWidth="1"/>
    <col min="8203" max="8203" width="9.140625" style="145"/>
    <col min="8204" max="8204" width="1.85546875" style="145" customWidth="1"/>
    <col min="8205" max="8448" width="9.140625" style="145"/>
    <col min="8449" max="8449" width="3.42578125" style="145" customWidth="1"/>
    <col min="8450" max="8451" width="9.140625" style="145"/>
    <col min="8452" max="8452" width="9.28515625" style="145" customWidth="1"/>
    <col min="8453" max="8453" width="11.42578125" style="145" customWidth="1"/>
    <col min="8454" max="8454" width="12.85546875" style="145" customWidth="1"/>
    <col min="8455" max="8455" width="5.42578125" style="145" customWidth="1"/>
    <col min="8456" max="8456" width="9.85546875" style="145" bestFit="1" customWidth="1"/>
    <col min="8457" max="8457" width="9.140625" style="145"/>
    <col min="8458" max="8458" width="3.140625" style="145" customWidth="1"/>
    <col min="8459" max="8459" width="9.140625" style="145"/>
    <col min="8460" max="8460" width="1.85546875" style="145" customWidth="1"/>
    <col min="8461" max="8704" width="9.140625" style="145"/>
    <col min="8705" max="8705" width="3.42578125" style="145" customWidth="1"/>
    <col min="8706" max="8707" width="9.140625" style="145"/>
    <col min="8708" max="8708" width="9.28515625" style="145" customWidth="1"/>
    <col min="8709" max="8709" width="11.42578125" style="145" customWidth="1"/>
    <col min="8710" max="8710" width="12.85546875" style="145" customWidth="1"/>
    <col min="8711" max="8711" width="5.42578125" style="145" customWidth="1"/>
    <col min="8712" max="8712" width="9.85546875" style="145" bestFit="1" customWidth="1"/>
    <col min="8713" max="8713" width="9.140625" style="145"/>
    <col min="8714" max="8714" width="3.140625" style="145" customWidth="1"/>
    <col min="8715" max="8715" width="9.140625" style="145"/>
    <col min="8716" max="8716" width="1.85546875" style="145" customWidth="1"/>
    <col min="8717" max="8960" width="9.140625" style="145"/>
    <col min="8961" max="8961" width="3.42578125" style="145" customWidth="1"/>
    <col min="8962" max="8963" width="9.140625" style="145"/>
    <col min="8964" max="8964" width="9.28515625" style="145" customWidth="1"/>
    <col min="8965" max="8965" width="11.42578125" style="145" customWidth="1"/>
    <col min="8966" max="8966" width="12.85546875" style="145" customWidth="1"/>
    <col min="8967" max="8967" width="5.42578125" style="145" customWidth="1"/>
    <col min="8968" max="8968" width="9.85546875" style="145" bestFit="1" customWidth="1"/>
    <col min="8969" max="8969" width="9.140625" style="145"/>
    <col min="8970" max="8970" width="3.140625" style="145" customWidth="1"/>
    <col min="8971" max="8971" width="9.140625" style="145"/>
    <col min="8972" max="8972" width="1.85546875" style="145" customWidth="1"/>
    <col min="8973" max="9216" width="9.140625" style="145"/>
    <col min="9217" max="9217" width="3.42578125" style="145" customWidth="1"/>
    <col min="9218" max="9219" width="9.140625" style="145"/>
    <col min="9220" max="9220" width="9.28515625" style="145" customWidth="1"/>
    <col min="9221" max="9221" width="11.42578125" style="145" customWidth="1"/>
    <col min="9222" max="9222" width="12.85546875" style="145" customWidth="1"/>
    <col min="9223" max="9223" width="5.42578125" style="145" customWidth="1"/>
    <col min="9224" max="9224" width="9.85546875" style="145" bestFit="1" customWidth="1"/>
    <col min="9225" max="9225" width="9.140625" style="145"/>
    <col min="9226" max="9226" width="3.140625" style="145" customWidth="1"/>
    <col min="9227" max="9227" width="9.140625" style="145"/>
    <col min="9228" max="9228" width="1.85546875" style="145" customWidth="1"/>
    <col min="9229" max="9472" width="9.140625" style="145"/>
    <col min="9473" max="9473" width="3.42578125" style="145" customWidth="1"/>
    <col min="9474" max="9475" width="9.140625" style="145"/>
    <col min="9476" max="9476" width="9.28515625" style="145" customWidth="1"/>
    <col min="9477" max="9477" width="11.42578125" style="145" customWidth="1"/>
    <col min="9478" max="9478" width="12.85546875" style="145" customWidth="1"/>
    <col min="9479" max="9479" width="5.42578125" style="145" customWidth="1"/>
    <col min="9480" max="9480" width="9.85546875" style="145" bestFit="1" customWidth="1"/>
    <col min="9481" max="9481" width="9.140625" style="145"/>
    <col min="9482" max="9482" width="3.140625" style="145" customWidth="1"/>
    <col min="9483" max="9483" width="9.140625" style="145"/>
    <col min="9484" max="9484" width="1.85546875" style="145" customWidth="1"/>
    <col min="9485" max="9728" width="9.140625" style="145"/>
    <col min="9729" max="9729" width="3.42578125" style="145" customWidth="1"/>
    <col min="9730" max="9731" width="9.140625" style="145"/>
    <col min="9732" max="9732" width="9.28515625" style="145" customWidth="1"/>
    <col min="9733" max="9733" width="11.42578125" style="145" customWidth="1"/>
    <col min="9734" max="9734" width="12.85546875" style="145" customWidth="1"/>
    <col min="9735" max="9735" width="5.42578125" style="145" customWidth="1"/>
    <col min="9736" max="9736" width="9.85546875" style="145" bestFit="1" customWidth="1"/>
    <col min="9737" max="9737" width="9.140625" style="145"/>
    <col min="9738" max="9738" width="3.140625" style="145" customWidth="1"/>
    <col min="9739" max="9739" width="9.140625" style="145"/>
    <col min="9740" max="9740" width="1.85546875" style="145" customWidth="1"/>
    <col min="9741" max="9984" width="9.140625" style="145"/>
    <col min="9985" max="9985" width="3.42578125" style="145" customWidth="1"/>
    <col min="9986" max="9987" width="9.140625" style="145"/>
    <col min="9988" max="9988" width="9.28515625" style="145" customWidth="1"/>
    <col min="9989" max="9989" width="11.42578125" style="145" customWidth="1"/>
    <col min="9990" max="9990" width="12.85546875" style="145" customWidth="1"/>
    <col min="9991" max="9991" width="5.42578125" style="145" customWidth="1"/>
    <col min="9992" max="9992" width="9.85546875" style="145" bestFit="1" customWidth="1"/>
    <col min="9993" max="9993" width="9.140625" style="145"/>
    <col min="9994" max="9994" width="3.140625" style="145" customWidth="1"/>
    <col min="9995" max="9995" width="9.140625" style="145"/>
    <col min="9996" max="9996" width="1.85546875" style="145" customWidth="1"/>
    <col min="9997" max="10240" width="9.140625" style="145"/>
    <col min="10241" max="10241" width="3.42578125" style="145" customWidth="1"/>
    <col min="10242" max="10243" width="9.140625" style="145"/>
    <col min="10244" max="10244" width="9.28515625" style="145" customWidth="1"/>
    <col min="10245" max="10245" width="11.42578125" style="145" customWidth="1"/>
    <col min="10246" max="10246" width="12.85546875" style="145" customWidth="1"/>
    <col min="10247" max="10247" width="5.42578125" style="145" customWidth="1"/>
    <col min="10248" max="10248" width="9.85546875" style="145" bestFit="1" customWidth="1"/>
    <col min="10249" max="10249" width="9.140625" style="145"/>
    <col min="10250" max="10250" width="3.140625" style="145" customWidth="1"/>
    <col min="10251" max="10251" width="9.140625" style="145"/>
    <col min="10252" max="10252" width="1.85546875" style="145" customWidth="1"/>
    <col min="10253" max="10496" width="9.140625" style="145"/>
    <col min="10497" max="10497" width="3.42578125" style="145" customWidth="1"/>
    <col min="10498" max="10499" width="9.140625" style="145"/>
    <col min="10500" max="10500" width="9.28515625" style="145" customWidth="1"/>
    <col min="10501" max="10501" width="11.42578125" style="145" customWidth="1"/>
    <col min="10502" max="10502" width="12.85546875" style="145" customWidth="1"/>
    <col min="10503" max="10503" width="5.42578125" style="145" customWidth="1"/>
    <col min="10504" max="10504" width="9.85546875" style="145" bestFit="1" customWidth="1"/>
    <col min="10505" max="10505" width="9.140625" style="145"/>
    <col min="10506" max="10506" width="3.140625" style="145" customWidth="1"/>
    <col min="10507" max="10507" width="9.140625" style="145"/>
    <col min="10508" max="10508" width="1.85546875" style="145" customWidth="1"/>
    <col min="10509" max="10752" width="9.140625" style="145"/>
    <col min="10753" max="10753" width="3.42578125" style="145" customWidth="1"/>
    <col min="10754" max="10755" width="9.140625" style="145"/>
    <col min="10756" max="10756" width="9.28515625" style="145" customWidth="1"/>
    <col min="10757" max="10757" width="11.42578125" style="145" customWidth="1"/>
    <col min="10758" max="10758" width="12.85546875" style="145" customWidth="1"/>
    <col min="10759" max="10759" width="5.42578125" style="145" customWidth="1"/>
    <col min="10760" max="10760" width="9.85546875" style="145" bestFit="1" customWidth="1"/>
    <col min="10761" max="10761" width="9.140625" style="145"/>
    <col min="10762" max="10762" width="3.140625" style="145" customWidth="1"/>
    <col min="10763" max="10763" width="9.140625" style="145"/>
    <col min="10764" max="10764" width="1.85546875" style="145" customWidth="1"/>
    <col min="10765" max="11008" width="9.140625" style="145"/>
    <col min="11009" max="11009" width="3.42578125" style="145" customWidth="1"/>
    <col min="11010" max="11011" width="9.140625" style="145"/>
    <col min="11012" max="11012" width="9.28515625" style="145" customWidth="1"/>
    <col min="11013" max="11013" width="11.42578125" style="145" customWidth="1"/>
    <col min="11014" max="11014" width="12.85546875" style="145" customWidth="1"/>
    <col min="11015" max="11015" width="5.42578125" style="145" customWidth="1"/>
    <col min="11016" max="11016" width="9.85546875" style="145" bestFit="1" customWidth="1"/>
    <col min="11017" max="11017" width="9.140625" style="145"/>
    <col min="11018" max="11018" width="3.140625" style="145" customWidth="1"/>
    <col min="11019" max="11019" width="9.140625" style="145"/>
    <col min="11020" max="11020" width="1.85546875" style="145" customWidth="1"/>
    <col min="11021" max="11264" width="9.140625" style="145"/>
    <col min="11265" max="11265" width="3.42578125" style="145" customWidth="1"/>
    <col min="11266" max="11267" width="9.140625" style="145"/>
    <col min="11268" max="11268" width="9.28515625" style="145" customWidth="1"/>
    <col min="11269" max="11269" width="11.42578125" style="145" customWidth="1"/>
    <col min="11270" max="11270" width="12.85546875" style="145" customWidth="1"/>
    <col min="11271" max="11271" width="5.42578125" style="145" customWidth="1"/>
    <col min="11272" max="11272" width="9.85546875" style="145" bestFit="1" customWidth="1"/>
    <col min="11273" max="11273" width="9.140625" style="145"/>
    <col min="11274" max="11274" width="3.140625" style="145" customWidth="1"/>
    <col min="11275" max="11275" width="9.140625" style="145"/>
    <col min="11276" max="11276" width="1.85546875" style="145" customWidth="1"/>
    <col min="11277" max="11520" width="9.140625" style="145"/>
    <col min="11521" max="11521" width="3.42578125" style="145" customWidth="1"/>
    <col min="11522" max="11523" width="9.140625" style="145"/>
    <col min="11524" max="11524" width="9.28515625" style="145" customWidth="1"/>
    <col min="11525" max="11525" width="11.42578125" style="145" customWidth="1"/>
    <col min="11526" max="11526" width="12.85546875" style="145" customWidth="1"/>
    <col min="11527" max="11527" width="5.42578125" style="145" customWidth="1"/>
    <col min="11528" max="11528" width="9.85546875" style="145" bestFit="1" customWidth="1"/>
    <col min="11529" max="11529" width="9.140625" style="145"/>
    <col min="11530" max="11530" width="3.140625" style="145" customWidth="1"/>
    <col min="11531" max="11531" width="9.140625" style="145"/>
    <col min="11532" max="11532" width="1.85546875" style="145" customWidth="1"/>
    <col min="11533" max="11776" width="9.140625" style="145"/>
    <col min="11777" max="11777" width="3.42578125" style="145" customWidth="1"/>
    <col min="11778" max="11779" width="9.140625" style="145"/>
    <col min="11780" max="11780" width="9.28515625" style="145" customWidth="1"/>
    <col min="11781" max="11781" width="11.42578125" style="145" customWidth="1"/>
    <col min="11782" max="11782" width="12.85546875" style="145" customWidth="1"/>
    <col min="11783" max="11783" width="5.42578125" style="145" customWidth="1"/>
    <col min="11784" max="11784" width="9.85546875" style="145" bestFit="1" customWidth="1"/>
    <col min="11785" max="11785" width="9.140625" style="145"/>
    <col min="11786" max="11786" width="3.140625" style="145" customWidth="1"/>
    <col min="11787" max="11787" width="9.140625" style="145"/>
    <col min="11788" max="11788" width="1.85546875" style="145" customWidth="1"/>
    <col min="11789" max="12032" width="9.140625" style="145"/>
    <col min="12033" max="12033" width="3.42578125" style="145" customWidth="1"/>
    <col min="12034" max="12035" width="9.140625" style="145"/>
    <col min="12036" max="12036" width="9.28515625" style="145" customWidth="1"/>
    <col min="12037" max="12037" width="11.42578125" style="145" customWidth="1"/>
    <col min="12038" max="12038" width="12.85546875" style="145" customWidth="1"/>
    <col min="12039" max="12039" width="5.42578125" style="145" customWidth="1"/>
    <col min="12040" max="12040" width="9.85546875" style="145" bestFit="1" customWidth="1"/>
    <col min="12041" max="12041" width="9.140625" style="145"/>
    <col min="12042" max="12042" width="3.140625" style="145" customWidth="1"/>
    <col min="12043" max="12043" width="9.140625" style="145"/>
    <col min="12044" max="12044" width="1.85546875" style="145" customWidth="1"/>
    <col min="12045" max="12288" width="9.140625" style="145"/>
    <col min="12289" max="12289" width="3.42578125" style="145" customWidth="1"/>
    <col min="12290" max="12291" width="9.140625" style="145"/>
    <col min="12292" max="12292" width="9.28515625" style="145" customWidth="1"/>
    <col min="12293" max="12293" width="11.42578125" style="145" customWidth="1"/>
    <col min="12294" max="12294" width="12.85546875" style="145" customWidth="1"/>
    <col min="12295" max="12295" width="5.42578125" style="145" customWidth="1"/>
    <col min="12296" max="12296" width="9.85546875" style="145" bestFit="1" customWidth="1"/>
    <col min="12297" max="12297" width="9.140625" style="145"/>
    <col min="12298" max="12298" width="3.140625" style="145" customWidth="1"/>
    <col min="12299" max="12299" width="9.140625" style="145"/>
    <col min="12300" max="12300" width="1.85546875" style="145" customWidth="1"/>
    <col min="12301" max="12544" width="9.140625" style="145"/>
    <col min="12545" max="12545" width="3.42578125" style="145" customWidth="1"/>
    <col min="12546" max="12547" width="9.140625" style="145"/>
    <col min="12548" max="12548" width="9.28515625" style="145" customWidth="1"/>
    <col min="12549" max="12549" width="11.42578125" style="145" customWidth="1"/>
    <col min="12550" max="12550" width="12.85546875" style="145" customWidth="1"/>
    <col min="12551" max="12551" width="5.42578125" style="145" customWidth="1"/>
    <col min="12552" max="12552" width="9.85546875" style="145" bestFit="1" customWidth="1"/>
    <col min="12553" max="12553" width="9.140625" style="145"/>
    <col min="12554" max="12554" width="3.140625" style="145" customWidth="1"/>
    <col min="12555" max="12555" width="9.140625" style="145"/>
    <col min="12556" max="12556" width="1.85546875" style="145" customWidth="1"/>
    <col min="12557" max="12800" width="9.140625" style="145"/>
    <col min="12801" max="12801" width="3.42578125" style="145" customWidth="1"/>
    <col min="12802" max="12803" width="9.140625" style="145"/>
    <col min="12804" max="12804" width="9.28515625" style="145" customWidth="1"/>
    <col min="12805" max="12805" width="11.42578125" style="145" customWidth="1"/>
    <col min="12806" max="12806" width="12.85546875" style="145" customWidth="1"/>
    <col min="12807" max="12807" width="5.42578125" style="145" customWidth="1"/>
    <col min="12808" max="12808" width="9.85546875" style="145" bestFit="1" customWidth="1"/>
    <col min="12809" max="12809" width="9.140625" style="145"/>
    <col min="12810" max="12810" width="3.140625" style="145" customWidth="1"/>
    <col min="12811" max="12811" width="9.140625" style="145"/>
    <col min="12812" max="12812" width="1.85546875" style="145" customWidth="1"/>
    <col min="12813" max="13056" width="9.140625" style="145"/>
    <col min="13057" max="13057" width="3.42578125" style="145" customWidth="1"/>
    <col min="13058" max="13059" width="9.140625" style="145"/>
    <col min="13060" max="13060" width="9.28515625" style="145" customWidth="1"/>
    <col min="13061" max="13061" width="11.42578125" style="145" customWidth="1"/>
    <col min="13062" max="13062" width="12.85546875" style="145" customWidth="1"/>
    <col min="13063" max="13063" width="5.42578125" style="145" customWidth="1"/>
    <col min="13064" max="13064" width="9.85546875" style="145" bestFit="1" customWidth="1"/>
    <col min="13065" max="13065" width="9.140625" style="145"/>
    <col min="13066" max="13066" width="3.140625" style="145" customWidth="1"/>
    <col min="13067" max="13067" width="9.140625" style="145"/>
    <col min="13068" max="13068" width="1.85546875" style="145" customWidth="1"/>
    <col min="13069" max="13312" width="9.140625" style="145"/>
    <col min="13313" max="13313" width="3.42578125" style="145" customWidth="1"/>
    <col min="13314" max="13315" width="9.140625" style="145"/>
    <col min="13316" max="13316" width="9.28515625" style="145" customWidth="1"/>
    <col min="13317" max="13317" width="11.42578125" style="145" customWidth="1"/>
    <col min="13318" max="13318" width="12.85546875" style="145" customWidth="1"/>
    <col min="13319" max="13319" width="5.42578125" style="145" customWidth="1"/>
    <col min="13320" max="13320" width="9.85546875" style="145" bestFit="1" customWidth="1"/>
    <col min="13321" max="13321" width="9.140625" style="145"/>
    <col min="13322" max="13322" width="3.140625" style="145" customWidth="1"/>
    <col min="13323" max="13323" width="9.140625" style="145"/>
    <col min="13324" max="13324" width="1.85546875" style="145" customWidth="1"/>
    <col min="13325" max="13568" width="9.140625" style="145"/>
    <col min="13569" max="13569" width="3.42578125" style="145" customWidth="1"/>
    <col min="13570" max="13571" width="9.140625" style="145"/>
    <col min="13572" max="13572" width="9.28515625" style="145" customWidth="1"/>
    <col min="13573" max="13573" width="11.42578125" style="145" customWidth="1"/>
    <col min="13574" max="13574" width="12.85546875" style="145" customWidth="1"/>
    <col min="13575" max="13575" width="5.42578125" style="145" customWidth="1"/>
    <col min="13576" max="13576" width="9.85546875" style="145" bestFit="1" customWidth="1"/>
    <col min="13577" max="13577" width="9.140625" style="145"/>
    <col min="13578" max="13578" width="3.140625" style="145" customWidth="1"/>
    <col min="13579" max="13579" width="9.140625" style="145"/>
    <col min="13580" max="13580" width="1.85546875" style="145" customWidth="1"/>
    <col min="13581" max="13824" width="9.140625" style="145"/>
    <col min="13825" max="13825" width="3.42578125" style="145" customWidth="1"/>
    <col min="13826" max="13827" width="9.140625" style="145"/>
    <col min="13828" max="13828" width="9.28515625" style="145" customWidth="1"/>
    <col min="13829" max="13829" width="11.42578125" style="145" customWidth="1"/>
    <col min="13830" max="13830" width="12.85546875" style="145" customWidth="1"/>
    <col min="13831" max="13831" width="5.42578125" style="145" customWidth="1"/>
    <col min="13832" max="13832" width="9.85546875" style="145" bestFit="1" customWidth="1"/>
    <col min="13833" max="13833" width="9.140625" style="145"/>
    <col min="13834" max="13834" width="3.140625" style="145" customWidth="1"/>
    <col min="13835" max="13835" width="9.140625" style="145"/>
    <col min="13836" max="13836" width="1.85546875" style="145" customWidth="1"/>
    <col min="13837" max="14080" width="9.140625" style="145"/>
    <col min="14081" max="14081" width="3.42578125" style="145" customWidth="1"/>
    <col min="14082" max="14083" width="9.140625" style="145"/>
    <col min="14084" max="14084" width="9.28515625" style="145" customWidth="1"/>
    <col min="14085" max="14085" width="11.42578125" style="145" customWidth="1"/>
    <col min="14086" max="14086" width="12.85546875" style="145" customWidth="1"/>
    <col min="14087" max="14087" width="5.42578125" style="145" customWidth="1"/>
    <col min="14088" max="14088" width="9.85546875" style="145" bestFit="1" customWidth="1"/>
    <col min="14089" max="14089" width="9.140625" style="145"/>
    <col min="14090" max="14090" width="3.140625" style="145" customWidth="1"/>
    <col min="14091" max="14091" width="9.140625" style="145"/>
    <col min="14092" max="14092" width="1.85546875" style="145" customWidth="1"/>
    <col min="14093" max="14336" width="9.140625" style="145"/>
    <col min="14337" max="14337" width="3.42578125" style="145" customWidth="1"/>
    <col min="14338" max="14339" width="9.140625" style="145"/>
    <col min="14340" max="14340" width="9.28515625" style="145" customWidth="1"/>
    <col min="14341" max="14341" width="11.42578125" style="145" customWidth="1"/>
    <col min="14342" max="14342" width="12.85546875" style="145" customWidth="1"/>
    <col min="14343" max="14343" width="5.42578125" style="145" customWidth="1"/>
    <col min="14344" max="14344" width="9.85546875" style="145" bestFit="1" customWidth="1"/>
    <col min="14345" max="14345" width="9.140625" style="145"/>
    <col min="14346" max="14346" width="3.140625" style="145" customWidth="1"/>
    <col min="14347" max="14347" width="9.140625" style="145"/>
    <col min="14348" max="14348" width="1.85546875" style="145" customWidth="1"/>
    <col min="14349" max="14592" width="9.140625" style="145"/>
    <col min="14593" max="14593" width="3.42578125" style="145" customWidth="1"/>
    <col min="14594" max="14595" width="9.140625" style="145"/>
    <col min="14596" max="14596" width="9.28515625" style="145" customWidth="1"/>
    <col min="14597" max="14597" width="11.42578125" style="145" customWidth="1"/>
    <col min="14598" max="14598" width="12.85546875" style="145" customWidth="1"/>
    <col min="14599" max="14599" width="5.42578125" style="145" customWidth="1"/>
    <col min="14600" max="14600" width="9.85546875" style="145" bestFit="1" customWidth="1"/>
    <col min="14601" max="14601" width="9.140625" style="145"/>
    <col min="14602" max="14602" width="3.140625" style="145" customWidth="1"/>
    <col min="14603" max="14603" width="9.140625" style="145"/>
    <col min="14604" max="14604" width="1.85546875" style="145" customWidth="1"/>
    <col min="14605" max="14848" width="9.140625" style="145"/>
    <col min="14849" max="14849" width="3.42578125" style="145" customWidth="1"/>
    <col min="14850" max="14851" width="9.140625" style="145"/>
    <col min="14852" max="14852" width="9.28515625" style="145" customWidth="1"/>
    <col min="14853" max="14853" width="11.42578125" style="145" customWidth="1"/>
    <col min="14854" max="14854" width="12.85546875" style="145" customWidth="1"/>
    <col min="14855" max="14855" width="5.42578125" style="145" customWidth="1"/>
    <col min="14856" max="14856" width="9.85546875" style="145" bestFit="1" customWidth="1"/>
    <col min="14857" max="14857" width="9.140625" style="145"/>
    <col min="14858" max="14858" width="3.140625" style="145" customWidth="1"/>
    <col min="14859" max="14859" width="9.140625" style="145"/>
    <col min="14860" max="14860" width="1.85546875" style="145" customWidth="1"/>
    <col min="14861" max="15104" width="9.140625" style="145"/>
    <col min="15105" max="15105" width="3.42578125" style="145" customWidth="1"/>
    <col min="15106" max="15107" width="9.140625" style="145"/>
    <col min="15108" max="15108" width="9.28515625" style="145" customWidth="1"/>
    <col min="15109" max="15109" width="11.42578125" style="145" customWidth="1"/>
    <col min="15110" max="15110" width="12.85546875" style="145" customWidth="1"/>
    <col min="15111" max="15111" width="5.42578125" style="145" customWidth="1"/>
    <col min="15112" max="15112" width="9.85546875" style="145" bestFit="1" customWidth="1"/>
    <col min="15113" max="15113" width="9.140625" style="145"/>
    <col min="15114" max="15114" width="3.140625" style="145" customWidth="1"/>
    <col min="15115" max="15115" width="9.140625" style="145"/>
    <col min="15116" max="15116" width="1.85546875" style="145" customWidth="1"/>
    <col min="15117" max="15360" width="9.140625" style="145"/>
    <col min="15361" max="15361" width="3.42578125" style="145" customWidth="1"/>
    <col min="15362" max="15363" width="9.140625" style="145"/>
    <col min="15364" max="15364" width="9.28515625" style="145" customWidth="1"/>
    <col min="15365" max="15365" width="11.42578125" style="145" customWidth="1"/>
    <col min="15366" max="15366" width="12.85546875" style="145" customWidth="1"/>
    <col min="15367" max="15367" width="5.42578125" style="145" customWidth="1"/>
    <col min="15368" max="15368" width="9.85546875" style="145" bestFit="1" customWidth="1"/>
    <col min="15369" max="15369" width="9.140625" style="145"/>
    <col min="15370" max="15370" width="3.140625" style="145" customWidth="1"/>
    <col min="15371" max="15371" width="9.140625" style="145"/>
    <col min="15372" max="15372" width="1.85546875" style="145" customWidth="1"/>
    <col min="15373" max="15616" width="9.140625" style="145"/>
    <col min="15617" max="15617" width="3.42578125" style="145" customWidth="1"/>
    <col min="15618" max="15619" width="9.140625" style="145"/>
    <col min="15620" max="15620" width="9.28515625" style="145" customWidth="1"/>
    <col min="15621" max="15621" width="11.42578125" style="145" customWidth="1"/>
    <col min="15622" max="15622" width="12.85546875" style="145" customWidth="1"/>
    <col min="15623" max="15623" width="5.42578125" style="145" customWidth="1"/>
    <col min="15624" max="15624" width="9.85546875" style="145" bestFit="1" customWidth="1"/>
    <col min="15625" max="15625" width="9.140625" style="145"/>
    <col min="15626" max="15626" width="3.140625" style="145" customWidth="1"/>
    <col min="15627" max="15627" width="9.140625" style="145"/>
    <col min="15628" max="15628" width="1.85546875" style="145" customWidth="1"/>
    <col min="15629" max="15872" width="9.140625" style="145"/>
    <col min="15873" max="15873" width="3.42578125" style="145" customWidth="1"/>
    <col min="15874" max="15875" width="9.140625" style="145"/>
    <col min="15876" max="15876" width="9.28515625" style="145" customWidth="1"/>
    <col min="15877" max="15877" width="11.42578125" style="145" customWidth="1"/>
    <col min="15878" max="15878" width="12.85546875" style="145" customWidth="1"/>
    <col min="15879" max="15879" width="5.42578125" style="145" customWidth="1"/>
    <col min="15880" max="15880" width="9.85546875" style="145" bestFit="1" customWidth="1"/>
    <col min="15881" max="15881" width="9.140625" style="145"/>
    <col min="15882" max="15882" width="3.140625" style="145" customWidth="1"/>
    <col min="15883" max="15883" width="9.140625" style="145"/>
    <col min="15884" max="15884" width="1.85546875" style="145" customWidth="1"/>
    <col min="15885" max="16128" width="9.140625" style="145"/>
    <col min="16129" max="16129" width="3.42578125" style="145" customWidth="1"/>
    <col min="16130" max="16131" width="9.140625" style="145"/>
    <col min="16132" max="16132" width="9.28515625" style="145" customWidth="1"/>
    <col min="16133" max="16133" width="11.42578125" style="145" customWidth="1"/>
    <col min="16134" max="16134" width="12.85546875" style="145" customWidth="1"/>
    <col min="16135" max="16135" width="5.42578125" style="145" customWidth="1"/>
    <col min="16136" max="16136" width="9.85546875" style="145" bestFit="1" customWidth="1"/>
    <col min="16137" max="16137" width="9.140625" style="145"/>
    <col min="16138" max="16138" width="3.140625" style="145" customWidth="1"/>
    <col min="16139" max="16139" width="9.140625" style="145"/>
    <col min="16140" max="16140" width="1.85546875" style="145" customWidth="1"/>
    <col min="16141" max="16384" width="9.140625" style="145"/>
  </cols>
  <sheetData>
    <row r="1" spans="2:11" ht="6.75" customHeight="1"/>
    <row r="2" spans="2:11">
      <c r="B2" s="146"/>
      <c r="C2" s="147"/>
      <c r="D2" s="147"/>
      <c r="E2" s="147"/>
      <c r="F2" s="147"/>
      <c r="G2" s="147"/>
      <c r="H2" s="147"/>
      <c r="I2" s="147"/>
      <c r="J2" s="147"/>
      <c r="K2" s="148"/>
    </row>
    <row r="3" spans="2:11" s="149" customFormat="1" ht="21" customHeight="1">
      <c r="B3" s="150"/>
      <c r="C3" s="151" t="s">
        <v>217</v>
      </c>
      <c r="D3" s="151"/>
      <c r="E3" s="151"/>
      <c r="F3" s="152" t="s">
        <v>218</v>
      </c>
      <c r="G3" s="153"/>
      <c r="H3" s="154"/>
      <c r="I3" s="155"/>
      <c r="J3" s="151"/>
      <c r="K3" s="156"/>
    </row>
    <row r="4" spans="2:11" s="149" customFormat="1" ht="14.1" customHeight="1">
      <c r="B4" s="150"/>
      <c r="C4" s="151" t="s">
        <v>219</v>
      </c>
      <c r="D4" s="151"/>
      <c r="E4" s="151"/>
      <c r="F4" s="155" t="s">
        <v>220</v>
      </c>
      <c r="G4" s="157"/>
      <c r="H4" s="158"/>
      <c r="I4" s="159"/>
      <c r="J4" s="159"/>
      <c r="K4" s="156"/>
    </row>
    <row r="5" spans="2:11" s="149" customFormat="1" ht="14.1" customHeight="1">
      <c r="B5" s="150"/>
      <c r="C5" s="151" t="s">
        <v>221</v>
      </c>
      <c r="D5" s="151"/>
      <c r="E5" s="151"/>
      <c r="F5" s="160" t="s">
        <v>222</v>
      </c>
      <c r="G5" s="155"/>
      <c r="H5" s="155"/>
      <c r="I5" s="155"/>
      <c r="J5" s="155"/>
      <c r="K5" s="156"/>
    </row>
    <row r="6" spans="2:11" s="149" customFormat="1" ht="14.1" customHeight="1">
      <c r="B6" s="150"/>
      <c r="C6" s="151"/>
      <c r="D6" s="151"/>
      <c r="E6" s="151"/>
      <c r="F6" s="161"/>
      <c r="G6" s="151"/>
      <c r="H6" s="162"/>
      <c r="I6" s="162"/>
      <c r="J6" s="159"/>
      <c r="K6" s="156"/>
    </row>
    <row r="7" spans="2:11" s="149" customFormat="1" ht="14.1" customHeight="1">
      <c r="B7" s="150"/>
      <c r="C7" s="151" t="s">
        <v>223</v>
      </c>
      <c r="D7" s="151"/>
      <c r="E7" s="151"/>
      <c r="F7" s="163">
        <v>34519</v>
      </c>
      <c r="G7" s="164"/>
      <c r="H7" s="151"/>
      <c r="I7" s="151"/>
      <c r="J7" s="151"/>
      <c r="K7" s="156"/>
    </row>
    <row r="8" spans="2:11" s="149" customFormat="1" ht="14.1" customHeight="1">
      <c r="B8" s="150"/>
      <c r="C8" s="151" t="s">
        <v>224</v>
      </c>
      <c r="D8" s="151"/>
      <c r="E8" s="151"/>
      <c r="F8" s="165">
        <v>5246</v>
      </c>
      <c r="G8" s="166"/>
      <c r="H8" s="151"/>
      <c r="I8" s="151"/>
      <c r="J8" s="151"/>
      <c r="K8" s="156"/>
    </row>
    <row r="9" spans="2:11" s="149" customFormat="1" ht="14.1" customHeight="1">
      <c r="B9" s="150"/>
      <c r="C9" s="151"/>
      <c r="D9" s="151"/>
      <c r="E9" s="151"/>
      <c r="F9" s="151"/>
      <c r="G9" s="151"/>
      <c r="H9" s="151"/>
      <c r="I9" s="151"/>
      <c r="J9" s="151"/>
      <c r="K9" s="156"/>
    </row>
    <row r="10" spans="2:11" s="149" customFormat="1" ht="14.1" customHeight="1">
      <c r="B10" s="150"/>
      <c r="C10" s="151" t="s">
        <v>225</v>
      </c>
      <c r="D10" s="151"/>
      <c r="E10" s="151"/>
      <c r="F10" s="155" t="s">
        <v>226</v>
      </c>
      <c r="G10" s="155"/>
      <c r="H10" s="155"/>
      <c r="I10" s="155"/>
      <c r="J10" s="155"/>
      <c r="K10" s="156"/>
    </row>
    <row r="11" spans="2:11" s="149" customFormat="1" ht="14.1" customHeight="1">
      <c r="B11" s="150"/>
      <c r="C11" s="151"/>
      <c r="D11" s="151"/>
      <c r="E11" s="151"/>
      <c r="F11" s="160"/>
      <c r="G11" s="160"/>
      <c r="H11" s="160"/>
      <c r="I11" s="160"/>
      <c r="J11" s="160"/>
      <c r="K11" s="156"/>
    </row>
    <row r="12" spans="2:11" s="149" customFormat="1" ht="14.1" customHeight="1">
      <c r="B12" s="150"/>
      <c r="C12" s="151"/>
      <c r="D12" s="151"/>
      <c r="E12" s="151"/>
      <c r="F12" s="160"/>
      <c r="G12" s="160"/>
      <c r="H12" s="160"/>
      <c r="I12" s="160"/>
      <c r="J12" s="160"/>
      <c r="K12" s="156"/>
    </row>
    <row r="13" spans="2:11">
      <c r="B13" s="167"/>
      <c r="C13" s="168"/>
      <c r="D13" s="168"/>
      <c r="E13" s="168"/>
      <c r="F13" s="168"/>
      <c r="G13" s="168"/>
      <c r="H13" s="168"/>
      <c r="I13" s="168"/>
      <c r="J13" s="168"/>
      <c r="K13" s="169"/>
    </row>
    <row r="14" spans="2:11">
      <c r="B14" s="167"/>
      <c r="C14" s="168"/>
      <c r="D14" s="168"/>
      <c r="E14" s="168"/>
      <c r="F14" s="168"/>
      <c r="G14" s="168"/>
      <c r="H14" s="168"/>
      <c r="I14" s="168"/>
      <c r="J14" s="168"/>
      <c r="K14" s="169"/>
    </row>
    <row r="15" spans="2:11">
      <c r="B15" s="167"/>
      <c r="C15" s="168"/>
      <c r="D15" s="168"/>
      <c r="E15" s="168"/>
      <c r="F15" s="168"/>
      <c r="G15" s="168"/>
      <c r="H15" s="168"/>
      <c r="I15" s="168"/>
      <c r="J15" s="168"/>
      <c r="K15" s="169"/>
    </row>
    <row r="16" spans="2:11">
      <c r="B16" s="167"/>
      <c r="C16" s="168"/>
      <c r="D16" s="168"/>
      <c r="E16" s="168"/>
      <c r="F16" s="168"/>
      <c r="G16" s="168"/>
      <c r="H16" s="168"/>
      <c r="I16" s="168"/>
      <c r="J16" s="168"/>
      <c r="K16" s="169"/>
    </row>
    <row r="17" spans="2:11">
      <c r="B17" s="167"/>
      <c r="C17" s="168"/>
      <c r="D17" s="168"/>
      <c r="E17" s="168"/>
      <c r="F17" s="168"/>
      <c r="G17" s="168"/>
      <c r="H17" s="168"/>
      <c r="I17" s="168"/>
      <c r="J17" s="168"/>
      <c r="K17" s="169"/>
    </row>
    <row r="18" spans="2:11">
      <c r="B18" s="167"/>
      <c r="C18" s="168"/>
      <c r="D18" s="168"/>
      <c r="E18" s="168"/>
      <c r="F18" s="168"/>
      <c r="G18" s="168"/>
      <c r="H18" s="168"/>
      <c r="I18" s="168"/>
      <c r="J18" s="168"/>
      <c r="K18" s="169"/>
    </row>
    <row r="19" spans="2:11">
      <c r="B19" s="167"/>
      <c r="C19" s="168"/>
      <c r="D19" s="168"/>
      <c r="E19" s="168"/>
      <c r="F19" s="168"/>
      <c r="G19" s="168"/>
      <c r="H19" s="168"/>
      <c r="I19" s="168"/>
      <c r="J19" s="168"/>
      <c r="K19" s="169"/>
    </row>
    <row r="20" spans="2:11">
      <c r="B20" s="167"/>
      <c r="C20" s="168"/>
      <c r="D20" s="168"/>
      <c r="E20" s="168"/>
      <c r="F20" s="168"/>
      <c r="G20" s="168"/>
      <c r="H20" s="168"/>
      <c r="I20" s="168"/>
      <c r="J20" s="168"/>
      <c r="K20" s="169"/>
    </row>
    <row r="21" spans="2:11">
      <c r="B21" s="167"/>
      <c r="D21" s="168"/>
      <c r="E21" s="168"/>
      <c r="F21" s="168"/>
      <c r="G21" s="168"/>
      <c r="H21" s="168"/>
      <c r="I21" s="168"/>
      <c r="J21" s="168"/>
      <c r="K21" s="169"/>
    </row>
    <row r="22" spans="2:11">
      <c r="B22" s="167"/>
      <c r="C22" s="168"/>
      <c r="D22" s="168"/>
      <c r="E22" s="168"/>
      <c r="F22" s="168"/>
      <c r="G22" s="168"/>
      <c r="H22" s="168"/>
      <c r="I22" s="168"/>
      <c r="J22" s="168"/>
      <c r="K22" s="169"/>
    </row>
    <row r="23" spans="2:11">
      <c r="B23" s="167"/>
      <c r="C23" s="168"/>
      <c r="D23" s="168"/>
      <c r="E23" s="168"/>
      <c r="F23" s="168"/>
      <c r="G23" s="168"/>
      <c r="H23" s="168"/>
      <c r="I23" s="168"/>
      <c r="J23" s="168"/>
      <c r="K23" s="169"/>
    </row>
    <row r="24" spans="2:11">
      <c r="B24" s="167"/>
      <c r="C24" s="168"/>
      <c r="D24" s="168"/>
      <c r="E24" s="168"/>
      <c r="F24" s="168"/>
      <c r="G24" s="168"/>
      <c r="H24" s="168"/>
      <c r="I24" s="168"/>
      <c r="J24" s="168"/>
      <c r="K24" s="169"/>
    </row>
    <row r="25" spans="2:11" ht="33.75">
      <c r="B25" s="243" t="s">
        <v>227</v>
      </c>
      <c r="C25" s="244"/>
      <c r="D25" s="244"/>
      <c r="E25" s="244"/>
      <c r="F25" s="244"/>
      <c r="G25" s="244"/>
      <c r="H25" s="244"/>
      <c r="I25" s="244"/>
      <c r="J25" s="244"/>
      <c r="K25" s="245"/>
    </row>
    <row r="26" spans="2:11">
      <c r="B26" s="167"/>
      <c r="C26" s="246" t="s">
        <v>228</v>
      </c>
      <c r="D26" s="246"/>
      <c r="E26" s="246"/>
      <c r="F26" s="246"/>
      <c r="G26" s="246"/>
      <c r="H26" s="246"/>
      <c r="I26" s="246"/>
      <c r="J26" s="246"/>
      <c r="K26" s="169"/>
    </row>
    <row r="27" spans="2:11">
      <c r="B27" s="167"/>
      <c r="C27" s="246" t="s">
        <v>229</v>
      </c>
      <c r="D27" s="246"/>
      <c r="E27" s="246"/>
      <c r="F27" s="246"/>
      <c r="G27" s="246"/>
      <c r="H27" s="246"/>
      <c r="I27" s="246"/>
      <c r="J27" s="246"/>
      <c r="K27" s="169"/>
    </row>
    <row r="28" spans="2:11">
      <c r="B28" s="167"/>
      <c r="C28" s="168"/>
      <c r="D28" s="168"/>
      <c r="E28" s="168"/>
      <c r="F28" s="168"/>
      <c r="G28" s="168"/>
      <c r="H28" s="168"/>
      <c r="I28" s="168"/>
      <c r="J28" s="168"/>
      <c r="K28" s="169"/>
    </row>
    <row r="29" spans="2:11">
      <c r="B29" s="167"/>
      <c r="C29" s="168"/>
      <c r="D29" s="168"/>
      <c r="E29" s="168"/>
      <c r="F29" s="168"/>
      <c r="G29" s="168"/>
      <c r="H29" s="168"/>
      <c r="I29" s="168"/>
      <c r="J29" s="168"/>
      <c r="K29" s="169"/>
    </row>
    <row r="30" spans="2:11" ht="33.75">
      <c r="B30" s="167"/>
      <c r="C30" s="168"/>
      <c r="D30" s="168"/>
      <c r="E30" s="168"/>
      <c r="F30" s="170" t="s">
        <v>303</v>
      </c>
      <c r="G30" s="168"/>
      <c r="H30" s="168"/>
      <c r="I30" s="168"/>
      <c r="J30" s="168"/>
      <c r="K30" s="169"/>
    </row>
    <row r="31" spans="2:11">
      <c r="B31" s="167"/>
      <c r="C31" s="168"/>
      <c r="D31" s="168"/>
      <c r="E31" s="168"/>
      <c r="F31" s="168"/>
      <c r="G31" s="168"/>
      <c r="H31" s="168"/>
      <c r="I31" s="168"/>
      <c r="J31" s="168"/>
      <c r="K31" s="169"/>
    </row>
    <row r="32" spans="2:11">
      <c r="B32" s="167"/>
      <c r="C32" s="168"/>
      <c r="D32" s="168"/>
      <c r="E32" s="168"/>
      <c r="F32" s="168"/>
      <c r="G32" s="168"/>
      <c r="H32" s="168"/>
      <c r="I32" s="168"/>
      <c r="J32" s="168"/>
      <c r="K32" s="169"/>
    </row>
    <row r="33" spans="2:11">
      <c r="B33" s="167"/>
      <c r="C33" s="168"/>
      <c r="D33" s="168"/>
      <c r="E33" s="168"/>
      <c r="F33" s="168"/>
      <c r="G33" s="168"/>
      <c r="H33" s="168"/>
      <c r="I33" s="168"/>
      <c r="J33" s="168"/>
      <c r="K33" s="169"/>
    </row>
    <row r="34" spans="2:11">
      <c r="B34" s="167"/>
      <c r="C34" s="168"/>
      <c r="D34" s="168"/>
      <c r="E34" s="168"/>
      <c r="F34" s="168"/>
      <c r="G34" s="168"/>
      <c r="H34" s="168"/>
      <c r="I34" s="168"/>
      <c r="J34" s="168"/>
      <c r="K34" s="169"/>
    </row>
    <row r="35" spans="2:11">
      <c r="B35" s="167"/>
      <c r="C35" s="168"/>
      <c r="D35" s="168"/>
      <c r="E35" s="168"/>
      <c r="F35" s="168"/>
      <c r="G35" s="168"/>
      <c r="H35" s="168"/>
      <c r="I35" s="168"/>
      <c r="J35" s="168"/>
      <c r="K35" s="169"/>
    </row>
    <row r="36" spans="2:11">
      <c r="B36" s="167"/>
      <c r="C36" s="168"/>
      <c r="D36" s="168"/>
      <c r="E36" s="168"/>
      <c r="F36" s="168"/>
      <c r="G36" s="168"/>
      <c r="H36" s="168"/>
      <c r="I36" s="168"/>
      <c r="J36" s="168"/>
      <c r="K36" s="169"/>
    </row>
    <row r="37" spans="2:11">
      <c r="B37" s="167"/>
      <c r="C37" s="168"/>
      <c r="D37" s="168"/>
      <c r="E37" s="168"/>
      <c r="F37" s="168"/>
      <c r="G37" s="168"/>
      <c r="H37" s="168"/>
      <c r="I37" s="168"/>
      <c r="J37" s="168"/>
      <c r="K37" s="169"/>
    </row>
    <row r="38" spans="2:11">
      <c r="B38" s="167"/>
      <c r="C38" s="168"/>
      <c r="D38" s="168"/>
      <c r="E38" s="168"/>
      <c r="F38" s="168"/>
      <c r="G38" s="168"/>
      <c r="H38" s="168"/>
      <c r="I38" s="168"/>
      <c r="J38" s="168"/>
      <c r="K38" s="169"/>
    </row>
    <row r="39" spans="2:11">
      <c r="B39" s="167"/>
      <c r="C39" s="168"/>
      <c r="D39" s="168"/>
      <c r="E39" s="168"/>
      <c r="F39" s="168"/>
      <c r="G39" s="168"/>
      <c r="H39" s="168"/>
      <c r="I39" s="168"/>
      <c r="J39" s="168"/>
      <c r="K39" s="169"/>
    </row>
    <row r="40" spans="2:11">
      <c r="B40" s="167"/>
      <c r="C40" s="168"/>
      <c r="D40" s="168"/>
      <c r="E40" s="168"/>
      <c r="F40" s="168"/>
      <c r="G40" s="168"/>
      <c r="H40" s="168"/>
      <c r="I40" s="168"/>
      <c r="J40" s="168"/>
      <c r="K40" s="169"/>
    </row>
    <row r="41" spans="2:11">
      <c r="B41" s="167"/>
      <c r="C41" s="168"/>
      <c r="D41" s="168"/>
      <c r="E41" s="168"/>
      <c r="F41" s="168"/>
      <c r="G41" s="168"/>
      <c r="H41" s="168"/>
      <c r="I41" s="168"/>
      <c r="J41" s="168"/>
      <c r="K41" s="169"/>
    </row>
    <row r="42" spans="2:11">
      <c r="B42" s="167"/>
      <c r="C42" s="168"/>
      <c r="D42" s="168"/>
      <c r="E42" s="168"/>
      <c r="F42" s="168"/>
      <c r="G42" s="168"/>
      <c r="H42" s="168"/>
      <c r="I42" s="168"/>
      <c r="J42" s="168"/>
      <c r="K42" s="169"/>
    </row>
    <row r="43" spans="2:11">
      <c r="B43" s="167"/>
      <c r="C43" s="168"/>
      <c r="D43" s="168"/>
      <c r="E43" s="168"/>
      <c r="F43" s="168"/>
      <c r="G43" s="168"/>
      <c r="H43" s="168"/>
      <c r="I43" s="168"/>
      <c r="J43" s="168"/>
      <c r="K43" s="169"/>
    </row>
    <row r="44" spans="2:11">
      <c r="B44" s="167"/>
      <c r="C44" s="168"/>
      <c r="D44" s="168"/>
      <c r="E44" s="168"/>
      <c r="F44" s="168"/>
      <c r="G44" s="168"/>
      <c r="H44" s="168"/>
      <c r="I44" s="168"/>
      <c r="J44" s="168"/>
      <c r="K44" s="169"/>
    </row>
    <row r="45" spans="2:11" ht="9" customHeight="1">
      <c r="B45" s="167"/>
      <c r="C45" s="168"/>
      <c r="D45" s="168"/>
      <c r="E45" s="168"/>
      <c r="F45" s="168"/>
      <c r="G45" s="168"/>
      <c r="H45" s="168"/>
      <c r="I45" s="168"/>
      <c r="J45" s="168"/>
      <c r="K45" s="169"/>
    </row>
    <row r="46" spans="2:11">
      <c r="B46" s="167"/>
      <c r="C46" s="168"/>
      <c r="D46" s="168"/>
      <c r="E46" s="168"/>
      <c r="F46" s="168"/>
      <c r="G46" s="168"/>
      <c r="H46" s="168"/>
      <c r="I46" s="168"/>
      <c r="J46" s="168"/>
      <c r="K46" s="169"/>
    </row>
    <row r="47" spans="2:11">
      <c r="B47" s="167"/>
      <c r="C47" s="168"/>
      <c r="D47" s="168"/>
      <c r="E47" s="168"/>
      <c r="F47" s="168"/>
      <c r="G47" s="168"/>
      <c r="H47" s="168"/>
      <c r="I47" s="168"/>
      <c r="J47" s="168"/>
      <c r="K47" s="169"/>
    </row>
    <row r="48" spans="2:11" s="149" customFormat="1" ht="12.95" customHeight="1">
      <c r="B48" s="150"/>
      <c r="C48" s="151" t="s">
        <v>230</v>
      </c>
      <c r="D48" s="151"/>
      <c r="E48" s="151"/>
      <c r="F48" s="151"/>
      <c r="G48" s="151"/>
      <c r="H48" s="242" t="s">
        <v>231</v>
      </c>
      <c r="I48" s="242"/>
      <c r="J48" s="151"/>
      <c r="K48" s="156"/>
    </row>
    <row r="49" spans="2:11" s="149" customFormat="1" ht="12.95" customHeight="1">
      <c r="B49" s="150"/>
      <c r="C49" s="151" t="s">
        <v>232</v>
      </c>
      <c r="D49" s="151"/>
      <c r="E49" s="151"/>
      <c r="F49" s="151"/>
      <c r="G49" s="151"/>
      <c r="H49" s="241" t="s">
        <v>233</v>
      </c>
      <c r="I49" s="241"/>
      <c r="J49" s="151"/>
      <c r="K49" s="156"/>
    </row>
    <row r="50" spans="2:11" s="149" customFormat="1" ht="12.95" customHeight="1">
      <c r="B50" s="150"/>
      <c r="C50" s="151" t="s">
        <v>234</v>
      </c>
      <c r="D50" s="151"/>
      <c r="E50" s="151"/>
      <c r="F50" s="151"/>
      <c r="G50" s="151"/>
      <c r="H50" s="241" t="s">
        <v>235</v>
      </c>
      <c r="I50" s="241"/>
      <c r="J50" s="151"/>
      <c r="K50" s="156"/>
    </row>
    <row r="51" spans="2:11" s="149" customFormat="1" ht="12.95" customHeight="1">
      <c r="B51" s="150"/>
      <c r="C51" s="151" t="s">
        <v>236</v>
      </c>
      <c r="D51" s="151"/>
      <c r="E51" s="151"/>
      <c r="F51" s="151"/>
      <c r="G51" s="151"/>
      <c r="H51" s="241" t="s">
        <v>235</v>
      </c>
      <c r="I51" s="241"/>
      <c r="J51" s="151"/>
      <c r="K51" s="156"/>
    </row>
    <row r="52" spans="2:11">
      <c r="B52" s="167"/>
      <c r="C52" s="168"/>
      <c r="D52" s="168"/>
      <c r="E52" s="168"/>
      <c r="F52" s="168"/>
      <c r="G52" s="168"/>
      <c r="H52" s="168"/>
      <c r="I52" s="168"/>
      <c r="J52" s="168"/>
      <c r="K52" s="169"/>
    </row>
    <row r="53" spans="2:11" s="171" customFormat="1" ht="12.95" customHeight="1">
      <c r="B53" s="172"/>
      <c r="C53" s="151" t="s">
        <v>237</v>
      </c>
      <c r="D53" s="151"/>
      <c r="E53" s="151"/>
      <c r="F53" s="151"/>
      <c r="G53" s="166" t="s">
        <v>238</v>
      </c>
      <c r="H53" s="242" t="s">
        <v>305</v>
      </c>
      <c r="I53" s="242"/>
      <c r="J53" s="173"/>
      <c r="K53" s="174"/>
    </row>
    <row r="54" spans="2:11" s="171" customFormat="1" ht="12.95" customHeight="1">
      <c r="B54" s="172"/>
      <c r="C54" s="151"/>
      <c r="D54" s="151"/>
      <c r="E54" s="151"/>
      <c r="F54" s="151"/>
      <c r="G54" s="166" t="s">
        <v>239</v>
      </c>
      <c r="H54" s="241" t="s">
        <v>306</v>
      </c>
      <c r="I54" s="241"/>
      <c r="J54" s="173"/>
      <c r="K54" s="174"/>
    </row>
    <row r="55" spans="2:11" s="171" customFormat="1" ht="7.5" customHeight="1">
      <c r="B55" s="172"/>
      <c r="C55" s="151"/>
      <c r="D55" s="151"/>
      <c r="E55" s="151"/>
      <c r="F55" s="151"/>
      <c r="G55" s="166"/>
      <c r="H55" s="166"/>
      <c r="I55" s="166"/>
      <c r="J55" s="173"/>
      <c r="K55" s="174"/>
    </row>
    <row r="56" spans="2:11" s="171" customFormat="1" ht="12.95" customHeight="1">
      <c r="B56" s="172"/>
      <c r="C56" s="151" t="s">
        <v>240</v>
      </c>
      <c r="D56" s="151"/>
      <c r="E56" s="151"/>
      <c r="F56" s="166"/>
      <c r="G56" s="151"/>
      <c r="H56" s="175">
        <v>44950</v>
      </c>
      <c r="I56" s="155"/>
      <c r="J56" s="173"/>
      <c r="K56" s="174"/>
    </row>
    <row r="57" spans="2:11" ht="22.5" customHeight="1">
      <c r="B57" s="176"/>
      <c r="C57" s="177"/>
      <c r="D57" s="177"/>
      <c r="E57" s="177"/>
      <c r="F57" s="177"/>
      <c r="G57" s="177"/>
      <c r="H57" s="177"/>
      <c r="I57" s="177"/>
      <c r="J57" s="177"/>
      <c r="K57" s="178"/>
    </row>
    <row r="58" spans="2:11" ht="6.75" customHeight="1"/>
  </sheetData>
  <mergeCells count="9">
    <mergeCell ref="H51:I51"/>
    <mergeCell ref="H53:I53"/>
    <mergeCell ref="H54:I54"/>
    <mergeCell ref="B25:K25"/>
    <mergeCell ref="C26:J26"/>
    <mergeCell ref="C27:J27"/>
    <mergeCell ref="H48:I48"/>
    <mergeCell ref="H49:I49"/>
    <mergeCell ref="H50:I5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8"/>
  <sheetViews>
    <sheetView showGridLines="0" tabSelected="1" topLeftCell="A97" workbookViewId="0">
      <selection activeCell="A106" sqref="A106"/>
    </sheetView>
  </sheetViews>
  <sheetFormatPr defaultColWidth="9.140625" defaultRowHeight="15"/>
  <cols>
    <col min="1" max="1" width="83.42578125" style="11" customWidth="1"/>
    <col min="2" max="2" width="23.140625" style="10" customWidth="1"/>
    <col min="3" max="3" width="2.28515625" style="10" customWidth="1"/>
    <col min="4" max="4" width="25.28515625" style="10" customWidth="1"/>
    <col min="5" max="5" width="2.42578125" style="10" customWidth="1"/>
    <col min="6" max="7" width="10.5703125" style="11" bestFit="1" customWidth="1"/>
    <col min="8" max="16384" width="9.140625" style="11"/>
  </cols>
  <sheetData>
    <row r="1" spans="1:7">
      <c r="A1" s="31" t="s">
        <v>78</v>
      </c>
    </row>
    <row r="2" spans="1:7">
      <c r="A2" s="32" t="s">
        <v>75</v>
      </c>
    </row>
    <row r="3" spans="1:7">
      <c r="A3" s="32" t="s">
        <v>76</v>
      </c>
    </row>
    <row r="4" spans="1:7">
      <c r="A4" s="32" t="s">
        <v>77</v>
      </c>
      <c r="B4" s="10">
        <v>2022</v>
      </c>
      <c r="D4" s="10">
        <v>2021</v>
      </c>
    </row>
    <row r="5" spans="1:7">
      <c r="A5" s="13" t="s">
        <v>38</v>
      </c>
    </row>
    <row r="6" spans="1:7">
      <c r="A6" s="24"/>
      <c r="B6" s="12" t="s">
        <v>9</v>
      </c>
      <c r="C6" s="12"/>
      <c r="D6" s="12" t="s">
        <v>9</v>
      </c>
    </row>
    <row r="7" spans="1:7">
      <c r="A7" s="24"/>
      <c r="B7" s="12" t="s">
        <v>10</v>
      </c>
      <c r="C7" s="12"/>
      <c r="D7" s="12" t="s">
        <v>11</v>
      </c>
      <c r="E7" s="11"/>
    </row>
    <row r="8" spans="1:7">
      <c r="A8" s="13" t="s">
        <v>12</v>
      </c>
      <c r="B8" s="14"/>
      <c r="C8" s="14"/>
      <c r="D8" s="14"/>
      <c r="E8" s="11"/>
    </row>
    <row r="9" spans="1:7">
      <c r="A9" s="13"/>
      <c r="B9" s="14"/>
      <c r="C9" s="14"/>
      <c r="D9" s="14"/>
      <c r="E9" s="11"/>
    </row>
    <row r="10" spans="1:7">
      <c r="A10" s="15" t="s">
        <v>13</v>
      </c>
      <c r="B10" s="16"/>
      <c r="C10" s="22"/>
      <c r="D10" s="16"/>
      <c r="E10" s="11"/>
    </row>
    <row r="11" spans="1:7">
      <c r="A11" s="19" t="s">
        <v>14</v>
      </c>
      <c r="B11" s="182">
        <v>3967324</v>
      </c>
      <c r="C11" s="23"/>
      <c r="D11" s="49">
        <v>116226936</v>
      </c>
      <c r="E11" s="11"/>
      <c r="G11" s="179"/>
    </row>
    <row r="12" spans="1:7">
      <c r="A12" s="19" t="s">
        <v>79</v>
      </c>
      <c r="B12" s="181"/>
      <c r="C12" s="23"/>
      <c r="D12" s="61"/>
      <c r="E12" s="11"/>
    </row>
    <row r="13" spans="1:7" ht="16.5" customHeight="1">
      <c r="A13" s="50" t="s">
        <v>114</v>
      </c>
      <c r="B13" s="182"/>
      <c r="C13" s="23"/>
      <c r="D13" s="49"/>
      <c r="E13" s="11"/>
    </row>
    <row r="14" spans="1:7" ht="16.5" customHeight="1">
      <c r="A14" s="50" t="s">
        <v>115</v>
      </c>
      <c r="B14" s="182"/>
      <c r="C14" s="23"/>
      <c r="D14" s="49"/>
      <c r="E14" s="11"/>
    </row>
    <row r="15" spans="1:7">
      <c r="A15" s="50" t="s">
        <v>125</v>
      </c>
      <c r="B15" s="182"/>
      <c r="C15" s="23"/>
      <c r="D15" s="49"/>
      <c r="E15" s="11"/>
    </row>
    <row r="16" spans="1:7">
      <c r="A16" s="50" t="s">
        <v>311</v>
      </c>
      <c r="B16" s="182">
        <v>14222000</v>
      </c>
      <c r="C16" s="23"/>
      <c r="D16" s="49"/>
      <c r="E16" s="11"/>
    </row>
    <row r="17" spans="1:6">
      <c r="A17" s="19" t="s">
        <v>15</v>
      </c>
      <c r="B17" s="181"/>
      <c r="C17" s="23"/>
      <c r="D17" s="61"/>
      <c r="E17" s="11"/>
    </row>
    <row r="18" spans="1:6">
      <c r="A18" s="50" t="s">
        <v>126</v>
      </c>
      <c r="B18" s="182">
        <v>605652498</v>
      </c>
      <c r="C18" s="23"/>
      <c r="D18" s="49">
        <v>325919662</v>
      </c>
      <c r="E18" s="11"/>
    </row>
    <row r="19" spans="1:6" ht="16.5" customHeight="1">
      <c r="A19" s="50" t="s">
        <v>116</v>
      </c>
      <c r="B19" s="182"/>
      <c r="C19" s="23"/>
      <c r="D19" s="49"/>
      <c r="E19" s="11"/>
    </row>
    <row r="20" spans="1:6" ht="16.5" customHeight="1">
      <c r="A20" s="50" t="s">
        <v>117</v>
      </c>
      <c r="B20" s="182"/>
      <c r="C20" s="23"/>
      <c r="D20" s="49"/>
      <c r="E20" s="11"/>
    </row>
    <row r="21" spans="1:6">
      <c r="A21" s="50" t="s">
        <v>7</v>
      </c>
      <c r="B21" s="182">
        <v>911164</v>
      </c>
      <c r="C21" s="23"/>
      <c r="D21" s="49"/>
      <c r="E21" s="11"/>
    </row>
    <row r="22" spans="1:6">
      <c r="A22" s="50" t="s">
        <v>118</v>
      </c>
      <c r="B22" s="182"/>
      <c r="C22" s="23"/>
      <c r="D22" s="49"/>
      <c r="E22" s="11"/>
    </row>
    <row r="23" spans="1:6">
      <c r="A23" s="19" t="s">
        <v>68</v>
      </c>
      <c r="B23" s="183"/>
      <c r="C23" s="23"/>
      <c r="D23" s="18"/>
      <c r="E23" s="11"/>
    </row>
    <row r="24" spans="1:6">
      <c r="A24" s="50" t="s">
        <v>80</v>
      </c>
      <c r="B24" s="182">
        <v>58399474</v>
      </c>
      <c r="C24" s="23"/>
      <c r="D24" s="49">
        <v>58364133</v>
      </c>
      <c r="E24" s="11"/>
      <c r="F24" s="179"/>
    </row>
    <row r="25" spans="1:6">
      <c r="A25" s="50" t="s">
        <v>81</v>
      </c>
      <c r="B25" s="182"/>
      <c r="C25" s="23"/>
      <c r="D25" s="49"/>
      <c r="E25" s="11"/>
    </row>
    <row r="26" spans="1:6">
      <c r="A26" s="50" t="s">
        <v>82</v>
      </c>
      <c r="B26" s="182"/>
      <c r="C26" s="23"/>
      <c r="D26" s="49"/>
      <c r="E26" s="11"/>
    </row>
    <row r="27" spans="1:6">
      <c r="A27" s="50" t="s">
        <v>62</v>
      </c>
      <c r="B27" s="182"/>
      <c r="C27" s="23"/>
      <c r="D27" s="49"/>
      <c r="E27" s="11"/>
    </row>
    <row r="28" spans="1:6">
      <c r="A28" s="50" t="s">
        <v>83</v>
      </c>
      <c r="B28" s="182"/>
      <c r="C28" s="23"/>
      <c r="D28" s="49"/>
      <c r="E28" s="11"/>
    </row>
    <row r="29" spans="1:6">
      <c r="A29" s="50" t="s">
        <v>84</v>
      </c>
      <c r="B29" s="182"/>
      <c r="C29" s="23"/>
      <c r="D29" s="49"/>
      <c r="E29" s="11"/>
    </row>
    <row r="30" spans="1:6">
      <c r="A30" s="50" t="s">
        <v>85</v>
      </c>
      <c r="B30" s="182"/>
      <c r="C30" s="23"/>
      <c r="D30" s="49"/>
      <c r="E30" s="11"/>
    </row>
    <row r="31" spans="1:6">
      <c r="A31" s="19" t="s">
        <v>16</v>
      </c>
      <c r="B31" s="182">
        <v>45855</v>
      </c>
      <c r="C31" s="23"/>
      <c r="D31" s="49">
        <v>45855</v>
      </c>
      <c r="E31" s="11"/>
    </row>
    <row r="32" spans="1:6">
      <c r="A32" s="19" t="s">
        <v>17</v>
      </c>
      <c r="B32" s="182"/>
      <c r="C32" s="23"/>
      <c r="D32" s="49"/>
      <c r="E32" s="11"/>
    </row>
    <row r="33" spans="1:5">
      <c r="A33" s="19" t="s">
        <v>2</v>
      </c>
      <c r="B33" s="27">
        <f>SUM(B11:B32)</f>
        <v>683198315</v>
      </c>
      <c r="C33" s="28"/>
      <c r="D33" s="27">
        <v>500556586</v>
      </c>
      <c r="E33" s="11"/>
    </row>
    <row r="34" spans="1:5">
      <c r="A34" s="19"/>
      <c r="B34" s="183"/>
      <c r="C34" s="23"/>
      <c r="D34" s="18"/>
      <c r="E34" s="11"/>
    </row>
    <row r="35" spans="1:5">
      <c r="A35" s="19" t="s">
        <v>19</v>
      </c>
      <c r="B35" s="183"/>
      <c r="C35" s="23"/>
      <c r="D35" s="18"/>
      <c r="E35" s="11"/>
    </row>
    <row r="36" spans="1:5">
      <c r="A36" s="19" t="s">
        <v>86</v>
      </c>
      <c r="B36" s="183"/>
      <c r="C36" s="23"/>
      <c r="D36" s="18"/>
      <c r="E36" s="11"/>
    </row>
    <row r="37" spans="1:5">
      <c r="A37" s="50" t="s">
        <v>119</v>
      </c>
      <c r="B37" s="182"/>
      <c r="C37" s="23"/>
      <c r="D37" s="49"/>
      <c r="E37" s="11"/>
    </row>
    <row r="38" spans="1:5">
      <c r="A38" s="50" t="s">
        <v>120</v>
      </c>
      <c r="B38" s="182"/>
      <c r="C38" s="23"/>
      <c r="D38" s="49"/>
      <c r="E38" s="11"/>
    </row>
    <row r="39" spans="1:5">
      <c r="A39" s="50" t="s">
        <v>121</v>
      </c>
      <c r="B39" s="182"/>
      <c r="C39" s="23"/>
      <c r="D39" s="49"/>
      <c r="E39" s="11"/>
    </row>
    <row r="40" spans="1:5">
      <c r="A40" s="50" t="s">
        <v>122</v>
      </c>
      <c r="B40" s="182"/>
      <c r="C40" s="23"/>
      <c r="D40" s="49"/>
      <c r="E40" s="11"/>
    </row>
    <row r="41" spans="1:5">
      <c r="A41" s="50" t="s">
        <v>123</v>
      </c>
      <c r="B41" s="182"/>
      <c r="C41" s="23"/>
      <c r="D41" s="49"/>
      <c r="E41" s="11"/>
    </row>
    <row r="42" spans="1:5">
      <c r="A42" s="50" t="s">
        <v>124</v>
      </c>
      <c r="B42" s="182"/>
      <c r="C42" s="23"/>
      <c r="D42" s="49"/>
      <c r="E42" s="11"/>
    </row>
    <row r="43" spans="1:5">
      <c r="A43" s="19" t="s">
        <v>74</v>
      </c>
      <c r="B43" s="183"/>
      <c r="C43" s="23"/>
      <c r="D43" s="18"/>
      <c r="E43" s="11"/>
    </row>
    <row r="44" spans="1:5">
      <c r="A44" s="50" t="s">
        <v>127</v>
      </c>
      <c r="B44" s="182">
        <v>17893171</v>
      </c>
      <c r="C44" s="23"/>
      <c r="D44" s="49"/>
      <c r="E44" s="11"/>
    </row>
    <row r="45" spans="1:5">
      <c r="A45" s="50" t="s">
        <v>128</v>
      </c>
      <c r="B45" s="182">
        <v>18700733</v>
      </c>
      <c r="C45" s="23"/>
      <c r="D45" s="49">
        <v>21700733</v>
      </c>
      <c r="E45" s="11"/>
    </row>
    <row r="46" spans="1:5">
      <c r="A46" s="50" t="s">
        <v>129</v>
      </c>
      <c r="B46" s="182">
        <v>774971</v>
      </c>
      <c r="C46" s="23"/>
      <c r="D46" s="49">
        <v>774971</v>
      </c>
      <c r="E46" s="11"/>
    </row>
    <row r="47" spans="1:5" ht="15.75" customHeight="1">
      <c r="A47" s="50" t="s">
        <v>130</v>
      </c>
      <c r="B47" s="182">
        <v>1371600</v>
      </c>
      <c r="C47" s="23"/>
      <c r="D47" s="49">
        <v>792000</v>
      </c>
      <c r="E47" s="11"/>
    </row>
    <row r="48" spans="1:5">
      <c r="A48" s="50" t="s">
        <v>307</v>
      </c>
      <c r="B48" s="182">
        <v>11351427</v>
      </c>
      <c r="C48" s="23"/>
      <c r="D48" s="49"/>
      <c r="E48" s="11"/>
    </row>
    <row r="49" spans="1:5">
      <c r="A49" s="19" t="s">
        <v>20</v>
      </c>
      <c r="B49" s="182"/>
      <c r="C49" s="23"/>
      <c r="D49" s="49"/>
      <c r="E49" s="11"/>
    </row>
    <row r="50" spans="1:5">
      <c r="A50" s="19" t="s">
        <v>87</v>
      </c>
      <c r="B50" s="183"/>
      <c r="C50" s="23"/>
      <c r="D50" s="18"/>
      <c r="E50" s="11"/>
    </row>
    <row r="51" spans="1:5">
      <c r="A51" s="50" t="s">
        <v>131</v>
      </c>
      <c r="B51" s="182"/>
      <c r="C51" s="23"/>
      <c r="D51" s="49"/>
      <c r="E51" s="11"/>
    </row>
    <row r="52" spans="1:5">
      <c r="A52" s="50" t="s">
        <v>132</v>
      </c>
      <c r="B52" s="182"/>
      <c r="C52" s="23"/>
      <c r="D52" s="49"/>
      <c r="E52" s="11"/>
    </row>
    <row r="53" spans="1:5">
      <c r="A53" s="50" t="s">
        <v>133</v>
      </c>
      <c r="B53" s="182"/>
      <c r="C53" s="23"/>
      <c r="D53" s="49"/>
      <c r="E53" s="11"/>
    </row>
    <row r="54" spans="1:5">
      <c r="A54" s="19" t="s">
        <v>21</v>
      </c>
      <c r="B54" s="182"/>
      <c r="C54" s="23"/>
      <c r="D54" s="49"/>
      <c r="E54" s="11"/>
    </row>
    <row r="55" spans="1:5">
      <c r="A55" s="19" t="s">
        <v>1</v>
      </c>
      <c r="B55" s="27">
        <f>SUM(B44:B54)</f>
        <v>50091902</v>
      </c>
      <c r="C55" s="28"/>
      <c r="D55" s="27">
        <v>23267704</v>
      </c>
      <c r="E55" s="11"/>
    </row>
    <row r="56" spans="1:5">
      <c r="A56" s="19"/>
      <c r="B56" s="20"/>
      <c r="C56" s="20"/>
      <c r="D56" s="20"/>
      <c r="E56" s="11"/>
    </row>
    <row r="57" spans="1:5" ht="15.75" thickBot="1">
      <c r="A57" s="19" t="s">
        <v>22</v>
      </c>
      <c r="B57" s="51">
        <f>B55+B33</f>
        <v>733290217</v>
      </c>
      <c r="C57" s="52"/>
      <c r="D57" s="51">
        <v>523824290</v>
      </c>
      <c r="E57" s="11"/>
    </row>
    <row r="58" spans="1:5" ht="15.75" thickTop="1">
      <c r="A58" s="21"/>
      <c r="B58" s="183"/>
      <c r="C58" s="23"/>
      <c r="D58" s="18"/>
      <c r="E58" s="11"/>
    </row>
    <row r="59" spans="1:5">
      <c r="A59" s="13" t="s">
        <v>23</v>
      </c>
      <c r="B59" s="183"/>
      <c r="C59" s="23"/>
      <c r="D59" s="18"/>
      <c r="E59" s="11"/>
    </row>
    <row r="60" spans="1:5">
      <c r="A60" s="13"/>
      <c r="B60" s="183"/>
      <c r="C60" s="23"/>
      <c r="D60" s="18"/>
      <c r="E60" s="11"/>
    </row>
    <row r="61" spans="1:5">
      <c r="A61" s="19" t="s">
        <v>24</v>
      </c>
      <c r="B61" s="183"/>
      <c r="C61" s="23"/>
      <c r="D61" s="18"/>
      <c r="E61" s="11"/>
    </row>
    <row r="62" spans="1:5">
      <c r="A62" s="50" t="s">
        <v>134</v>
      </c>
      <c r="B62" s="182"/>
      <c r="C62" s="23"/>
      <c r="D62" s="49"/>
      <c r="E62" s="11"/>
    </row>
    <row r="63" spans="1:5">
      <c r="A63" s="50" t="s">
        <v>88</v>
      </c>
      <c r="B63" s="182">
        <v>23373837</v>
      </c>
      <c r="C63" s="23"/>
      <c r="D63" s="49"/>
      <c r="E63" s="11"/>
    </row>
    <row r="64" spans="1:5">
      <c r="A64" s="50" t="s">
        <v>89</v>
      </c>
      <c r="B64" s="182"/>
      <c r="C64" s="23"/>
      <c r="D64" s="49"/>
      <c r="E64" s="11"/>
    </row>
    <row r="65" spans="1:5">
      <c r="A65" s="50" t="s">
        <v>25</v>
      </c>
      <c r="B65" s="182"/>
      <c r="C65" s="23"/>
      <c r="D65" s="49"/>
      <c r="E65" s="11"/>
    </row>
    <row r="66" spans="1:5">
      <c r="A66" s="50" t="s">
        <v>90</v>
      </c>
      <c r="B66" s="182">
        <v>164688679</v>
      </c>
      <c r="C66" s="23"/>
      <c r="D66" s="49">
        <v>72124912</v>
      </c>
      <c r="E66" s="11"/>
    </row>
    <row r="67" spans="1:5">
      <c r="A67" s="50" t="s">
        <v>135</v>
      </c>
      <c r="B67" s="182"/>
      <c r="C67" s="23"/>
      <c r="D67" s="49"/>
      <c r="E67" s="11"/>
    </row>
    <row r="68" spans="1:5">
      <c r="A68" s="50" t="s">
        <v>136</v>
      </c>
      <c r="B68" s="182"/>
      <c r="C68" s="23"/>
      <c r="D68" s="49"/>
      <c r="E68" s="11"/>
    </row>
    <row r="69" spans="1:5">
      <c r="A69" s="50" t="s">
        <v>72</v>
      </c>
      <c r="B69" s="182">
        <v>1054120</v>
      </c>
      <c r="C69" s="23"/>
      <c r="D69" s="49"/>
      <c r="E69" s="11"/>
    </row>
    <row r="70" spans="1:5">
      <c r="A70" s="50" t="s">
        <v>91</v>
      </c>
      <c r="B70" s="182">
        <v>9049383</v>
      </c>
      <c r="C70" s="23"/>
      <c r="D70" s="49">
        <v>4337333</v>
      </c>
      <c r="E70" s="11"/>
    </row>
    <row r="71" spans="1:5">
      <c r="A71" s="50" t="s">
        <v>312</v>
      </c>
      <c r="B71" s="182">
        <v>6664892</v>
      </c>
      <c r="C71" s="23"/>
      <c r="D71" s="49"/>
      <c r="E71" s="11"/>
    </row>
    <row r="72" spans="1:5">
      <c r="A72" s="19" t="s">
        <v>26</v>
      </c>
      <c r="B72" s="182"/>
      <c r="C72" s="23"/>
      <c r="D72" s="49"/>
      <c r="E72" s="11"/>
    </row>
    <row r="73" spans="1:5">
      <c r="A73" s="19" t="s">
        <v>27</v>
      </c>
      <c r="B73" s="182"/>
      <c r="C73" s="23"/>
      <c r="D73" s="49"/>
      <c r="E73" s="11"/>
    </row>
    <row r="74" spans="1:5">
      <c r="A74" s="19" t="s">
        <v>73</v>
      </c>
      <c r="B74" s="182"/>
      <c r="C74" s="23"/>
      <c r="D74" s="49"/>
      <c r="E74" s="11"/>
    </row>
    <row r="75" spans="1:5">
      <c r="A75" s="19" t="s">
        <v>28</v>
      </c>
      <c r="B75" s="27">
        <f>SUM(B62:B74)</f>
        <v>204830911</v>
      </c>
      <c r="C75" s="28"/>
      <c r="D75" s="27">
        <v>76462245</v>
      </c>
      <c r="E75" s="11"/>
    </row>
    <row r="76" spans="1:5">
      <c r="A76" s="19"/>
      <c r="B76" s="183"/>
      <c r="C76" s="23"/>
      <c r="D76" s="18"/>
      <c r="E76" s="11"/>
    </row>
    <row r="77" spans="1:5">
      <c r="A77" s="19" t="s">
        <v>29</v>
      </c>
      <c r="B77" s="183"/>
      <c r="C77" s="23"/>
      <c r="D77" s="18"/>
      <c r="E77" s="11"/>
    </row>
    <row r="78" spans="1:5">
      <c r="A78" s="50" t="s">
        <v>134</v>
      </c>
      <c r="B78" s="182"/>
      <c r="C78" s="23"/>
      <c r="D78" s="49"/>
      <c r="E78" s="11"/>
    </row>
    <row r="79" spans="1:5">
      <c r="A79" s="50" t="s">
        <v>88</v>
      </c>
      <c r="B79" s="182"/>
      <c r="C79" s="23"/>
      <c r="D79" s="49"/>
      <c r="E79" s="11"/>
    </row>
    <row r="80" spans="1:5">
      <c r="A80" s="50" t="s">
        <v>89</v>
      </c>
      <c r="B80" s="182"/>
      <c r="C80" s="23"/>
      <c r="D80" s="49"/>
      <c r="E80" s="11"/>
    </row>
    <row r="81" spans="1:5">
      <c r="A81" s="50" t="s">
        <v>25</v>
      </c>
      <c r="B81" s="182"/>
      <c r="C81" s="23"/>
      <c r="D81" s="49"/>
      <c r="E81" s="11"/>
    </row>
    <row r="82" spans="1:5">
      <c r="A82" s="50" t="s">
        <v>90</v>
      </c>
      <c r="B82" s="182"/>
      <c r="C82" s="23"/>
      <c r="D82" s="49"/>
      <c r="E82" s="11"/>
    </row>
    <row r="83" spans="1:5">
      <c r="A83" s="50" t="s">
        <v>135</v>
      </c>
      <c r="B83" s="182"/>
      <c r="C83" s="23"/>
      <c r="D83" s="49"/>
      <c r="E83" s="11"/>
    </row>
    <row r="84" spans="1:5">
      <c r="A84" s="50" t="s">
        <v>136</v>
      </c>
      <c r="B84" s="182"/>
      <c r="C84" s="23"/>
      <c r="D84" s="49"/>
      <c r="E84" s="11"/>
    </row>
    <row r="85" spans="1:5">
      <c r="A85" s="50" t="s">
        <v>69</v>
      </c>
      <c r="B85" s="182"/>
      <c r="C85" s="23"/>
      <c r="D85" s="49"/>
      <c r="E85" s="11"/>
    </row>
    <row r="86" spans="1:5">
      <c r="A86" s="19" t="s">
        <v>26</v>
      </c>
      <c r="B86" s="182"/>
      <c r="C86" s="23"/>
      <c r="D86" s="49"/>
      <c r="E86" s="11"/>
    </row>
    <row r="87" spans="1:5">
      <c r="A87" s="19" t="s">
        <v>27</v>
      </c>
      <c r="B87" s="182"/>
      <c r="C87" s="23"/>
      <c r="D87" s="49"/>
      <c r="E87" s="11"/>
    </row>
    <row r="88" spans="1:5">
      <c r="A88" s="19" t="s">
        <v>73</v>
      </c>
      <c r="B88" s="183"/>
      <c r="C88" s="23"/>
      <c r="D88" s="18"/>
      <c r="E88" s="11"/>
    </row>
    <row r="89" spans="1:5">
      <c r="A89" s="50" t="s">
        <v>92</v>
      </c>
      <c r="B89" s="182"/>
      <c r="C89" s="23"/>
      <c r="D89" s="49"/>
      <c r="E89" s="11"/>
    </row>
    <row r="90" spans="1:5">
      <c r="A90" s="50" t="s">
        <v>93</v>
      </c>
      <c r="B90" s="182"/>
      <c r="C90" s="23"/>
      <c r="D90" s="49"/>
      <c r="E90" s="11"/>
    </row>
    <row r="91" spans="1:5">
      <c r="A91" s="19" t="s">
        <v>30</v>
      </c>
      <c r="B91" s="182"/>
      <c r="C91" s="23"/>
      <c r="D91" s="49"/>
      <c r="E91" s="11"/>
    </row>
    <row r="92" spans="1:5">
      <c r="A92" s="19" t="s">
        <v>31</v>
      </c>
      <c r="B92" s="27">
        <v>0</v>
      </c>
      <c r="C92" s="28"/>
      <c r="D92" s="27">
        <v>0</v>
      </c>
      <c r="E92" s="11"/>
    </row>
    <row r="93" spans="1:5">
      <c r="A93" s="19"/>
      <c r="B93" s="20"/>
      <c r="C93" s="20"/>
      <c r="D93" s="20"/>
      <c r="E93" s="11"/>
    </row>
    <row r="94" spans="1:5">
      <c r="A94" s="19" t="s">
        <v>32</v>
      </c>
      <c r="B94" s="53">
        <f>B92+B75</f>
        <v>204830911</v>
      </c>
      <c r="C94" s="52"/>
      <c r="D94" s="53">
        <v>76462245</v>
      </c>
      <c r="E94" s="11"/>
    </row>
    <row r="95" spans="1:5">
      <c r="A95" s="19"/>
      <c r="B95" s="183"/>
      <c r="C95" s="23"/>
      <c r="D95" s="18"/>
      <c r="E95" s="11"/>
    </row>
    <row r="96" spans="1:5" ht="14.25" customHeight="1">
      <c r="A96" s="19" t="s">
        <v>33</v>
      </c>
      <c r="B96" s="183"/>
      <c r="C96" s="23"/>
      <c r="D96" s="18"/>
      <c r="E96" s="11"/>
    </row>
    <row r="97" spans="1:6">
      <c r="A97" s="19" t="s">
        <v>34</v>
      </c>
      <c r="B97" s="182">
        <v>341330000</v>
      </c>
      <c r="C97" s="23"/>
      <c r="D97" s="49">
        <v>341330000</v>
      </c>
      <c r="E97" s="11"/>
    </row>
    <row r="98" spans="1:6">
      <c r="A98" s="19" t="s">
        <v>35</v>
      </c>
      <c r="B98" s="182"/>
      <c r="C98" s="23"/>
      <c r="D98" s="49"/>
      <c r="E98" s="11"/>
    </row>
    <row r="99" spans="1:6">
      <c r="A99" s="19" t="s">
        <v>36</v>
      </c>
      <c r="B99" s="182"/>
      <c r="C99" s="23"/>
      <c r="D99" s="49"/>
      <c r="E99" s="11"/>
    </row>
    <row r="100" spans="1:6">
      <c r="A100" s="19" t="s">
        <v>6</v>
      </c>
      <c r="B100" s="183"/>
      <c r="C100" s="23"/>
      <c r="D100" s="18"/>
      <c r="E100" s="11"/>
    </row>
    <row r="101" spans="1:6">
      <c r="A101" s="50" t="s">
        <v>0</v>
      </c>
      <c r="B101" s="182">
        <f>D101+D106</f>
        <v>106032045</v>
      </c>
      <c r="C101" s="23"/>
      <c r="D101" s="49">
        <v>17228408</v>
      </c>
      <c r="E101" s="11"/>
    </row>
    <row r="102" spans="1:6">
      <c r="A102" s="50" t="s">
        <v>94</v>
      </c>
      <c r="B102" s="182"/>
      <c r="C102" s="23"/>
      <c r="D102" s="49"/>
      <c r="E102" s="11"/>
    </row>
    <row r="103" spans="1:6">
      <c r="A103" s="50" t="s">
        <v>6</v>
      </c>
      <c r="B103" s="182"/>
      <c r="C103" s="23"/>
      <c r="D103" s="49"/>
      <c r="E103" s="11"/>
    </row>
    <row r="104" spans="1:6">
      <c r="A104" s="50" t="s">
        <v>112</v>
      </c>
      <c r="B104" s="182"/>
      <c r="C104" s="23"/>
      <c r="D104" s="49"/>
      <c r="E104" s="11"/>
    </row>
    <row r="105" spans="1:6">
      <c r="A105" s="19" t="s">
        <v>64</v>
      </c>
      <c r="B105" s="182"/>
      <c r="C105" s="42"/>
      <c r="D105" s="49"/>
      <c r="E105" s="11"/>
    </row>
    <row r="106" spans="1:6">
      <c r="A106" s="19" t="s">
        <v>63</v>
      </c>
      <c r="B106" s="182">
        <v>81097261</v>
      </c>
      <c r="C106" s="23"/>
      <c r="D106" s="49">
        <v>88803637</v>
      </c>
      <c r="E106" s="11"/>
    </row>
    <row r="107" spans="1:6" ht="18" customHeight="1">
      <c r="A107" s="19" t="s">
        <v>66</v>
      </c>
      <c r="B107" s="184">
        <f>B106+B101+B97</f>
        <v>528459306</v>
      </c>
      <c r="C107" s="37"/>
      <c r="D107" s="36">
        <v>447362045</v>
      </c>
      <c r="E107" s="11"/>
    </row>
    <row r="108" spans="1:6">
      <c r="A108" s="17" t="s">
        <v>61</v>
      </c>
      <c r="B108" s="182"/>
      <c r="C108" s="23"/>
      <c r="D108" s="49"/>
      <c r="E108" s="11"/>
    </row>
    <row r="109" spans="1:6">
      <c r="A109" s="19" t="s">
        <v>65</v>
      </c>
      <c r="B109" s="53">
        <f>B107</f>
        <v>528459306</v>
      </c>
      <c r="C109" s="52"/>
      <c r="D109" s="53">
        <v>447362045</v>
      </c>
      <c r="E109" s="11"/>
      <c r="F109" s="179"/>
    </row>
    <row r="110" spans="1:6">
      <c r="A110" s="19"/>
      <c r="B110" s="185"/>
      <c r="C110" s="42"/>
      <c r="D110" s="41"/>
      <c r="E110" s="5"/>
    </row>
    <row r="111" spans="1:6" ht="15.75" thickBot="1">
      <c r="A111" s="54" t="s">
        <v>37</v>
      </c>
      <c r="B111" s="51">
        <f>B109+B94</f>
        <v>733290217</v>
      </c>
      <c r="C111" s="52"/>
      <c r="D111" s="51">
        <v>523824290</v>
      </c>
      <c r="E111" s="6"/>
    </row>
    <row r="112" spans="1:6" ht="15.75" thickTop="1">
      <c r="A112" s="7"/>
      <c r="B112" s="254"/>
      <c r="C112" s="254"/>
      <c r="D112" s="254"/>
      <c r="E112" s="8"/>
    </row>
    <row r="113" spans="1:5">
      <c r="A113" s="25" t="s">
        <v>3</v>
      </c>
      <c r="B113" s="26">
        <f>B57-B111</f>
        <v>0</v>
      </c>
      <c r="C113" s="26"/>
      <c r="D113" s="26">
        <f>D57-D111</f>
        <v>0</v>
      </c>
      <c r="E113" s="9"/>
    </row>
    <row r="114" spans="1:5">
      <c r="A114" s="9"/>
      <c r="B114" s="9"/>
      <c r="C114" s="9"/>
      <c r="D114" s="9"/>
      <c r="E114" s="9"/>
    </row>
    <row r="115" spans="1:5">
      <c r="A115" s="9"/>
      <c r="B115" s="9"/>
      <c r="C115" s="9"/>
      <c r="D115" s="9"/>
      <c r="E115" s="9"/>
    </row>
    <row r="116" spans="1:5" ht="30" customHeight="1">
      <c r="A116" s="247" t="s">
        <v>113</v>
      </c>
      <c r="B116" s="247"/>
      <c r="C116" s="247"/>
      <c r="D116" s="247"/>
      <c r="E116" s="9"/>
    </row>
    <row r="117" spans="1:5">
      <c r="A117" s="9"/>
      <c r="B117" s="9"/>
      <c r="C117" s="9"/>
      <c r="D117" s="9"/>
      <c r="E117" s="9"/>
    </row>
    <row r="118" spans="1:5">
      <c r="A118" s="9"/>
      <c r="B118" s="9"/>
      <c r="C118" s="9"/>
      <c r="D118" s="9"/>
      <c r="E118" s="9"/>
    </row>
    <row r="119" spans="1:5">
      <c r="A119" s="9"/>
      <c r="B119" s="9"/>
      <c r="C119" s="9"/>
      <c r="D119" s="9"/>
      <c r="E119" s="9"/>
    </row>
    <row r="120" spans="1:5">
      <c r="A120" s="9"/>
      <c r="B120" s="9"/>
      <c r="C120" s="9"/>
      <c r="D120" s="9"/>
      <c r="E120" s="9"/>
    </row>
    <row r="121" spans="1:5">
      <c r="A121" s="9"/>
      <c r="B121" s="9"/>
      <c r="C121" s="9"/>
      <c r="D121" s="9"/>
      <c r="E121" s="9"/>
    </row>
    <row r="122" spans="1:5">
      <c r="A122" s="9"/>
      <c r="B122" s="9"/>
      <c r="C122" s="9"/>
      <c r="D122" s="9"/>
      <c r="E122" s="9"/>
    </row>
    <row r="123" spans="1:5">
      <c r="A123" s="9"/>
      <c r="B123" s="8"/>
      <c r="C123" s="8"/>
      <c r="D123" s="8"/>
      <c r="E123" s="8"/>
    </row>
    <row r="124" spans="1:5">
      <c r="A124" s="9"/>
      <c r="B124" s="8"/>
      <c r="C124" s="8"/>
      <c r="D124" s="8"/>
      <c r="E124" s="8"/>
    </row>
    <row r="125" spans="1:5">
      <c r="A125" s="9"/>
      <c r="B125" s="8"/>
      <c r="C125" s="8"/>
      <c r="D125" s="8"/>
      <c r="E125" s="8"/>
    </row>
    <row r="126" spans="1:5">
      <c r="A126" s="9"/>
      <c r="B126" s="8"/>
      <c r="C126" s="8"/>
      <c r="D126" s="8"/>
      <c r="E126" s="8"/>
    </row>
    <row r="127" spans="1:5">
      <c r="A127" s="9"/>
      <c r="B127" s="8"/>
      <c r="C127" s="8"/>
      <c r="D127" s="8"/>
      <c r="E127" s="8"/>
    </row>
    <row r="128" spans="1:5">
      <c r="A128" s="9"/>
      <c r="B128" s="8"/>
      <c r="C128" s="8"/>
      <c r="D128" s="8"/>
      <c r="E128" s="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8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70"/>
  <sheetViews>
    <sheetView showGridLines="0" topLeftCell="A41" zoomScaleNormal="100" workbookViewId="0">
      <selection activeCell="D57" sqref="B10:D57"/>
    </sheetView>
  </sheetViews>
  <sheetFormatPr defaultColWidth="9.140625" defaultRowHeight="15"/>
  <cols>
    <col min="1" max="1" width="110.5703125" style="11" customWidth="1"/>
    <col min="2" max="2" width="17" style="10" customWidth="1"/>
    <col min="3" max="3" width="2.7109375" style="10" customWidth="1"/>
    <col min="4" max="4" width="19.5703125" style="10" customWidth="1"/>
    <col min="5" max="5" width="2.5703125" style="10" customWidth="1"/>
    <col min="6" max="6" width="12.28515625" style="11" hidden="1" customWidth="1"/>
    <col min="7" max="7" width="15.7109375" style="11" hidden="1" customWidth="1"/>
    <col min="8" max="8" width="15" style="11" hidden="1" customWidth="1"/>
    <col min="9" max="9" width="0" style="11" hidden="1" customWidth="1"/>
    <col min="10" max="10" width="10.85546875" style="11" bestFit="1" customWidth="1"/>
    <col min="11" max="16384" width="9.140625" style="11"/>
  </cols>
  <sheetData>
    <row r="1" spans="1:5">
      <c r="A1" s="31" t="s">
        <v>78</v>
      </c>
    </row>
    <row r="2" spans="1:5">
      <c r="A2" s="32" t="s">
        <v>75</v>
      </c>
    </row>
    <row r="3" spans="1:5">
      <c r="A3" s="32" t="s">
        <v>76</v>
      </c>
    </row>
    <row r="4" spans="1:5">
      <c r="A4" s="32" t="s">
        <v>77</v>
      </c>
      <c r="B4" s="10">
        <v>2022</v>
      </c>
      <c r="D4" s="10">
        <v>2021</v>
      </c>
    </row>
    <row r="5" spans="1:5">
      <c r="A5" s="31" t="s">
        <v>53</v>
      </c>
      <c r="B5" s="11"/>
      <c r="C5" s="11"/>
      <c r="D5" s="11"/>
      <c r="E5" s="11"/>
    </row>
    <row r="6" spans="1:5">
      <c r="A6" s="29"/>
      <c r="B6" s="12" t="s">
        <v>9</v>
      </c>
      <c r="C6" s="12"/>
      <c r="D6" s="12" t="s">
        <v>9</v>
      </c>
      <c r="E6" s="43"/>
    </row>
    <row r="7" spans="1:5">
      <c r="A7" s="29"/>
      <c r="B7" s="12" t="s">
        <v>10</v>
      </c>
      <c r="C7" s="12"/>
      <c r="D7" s="12" t="s">
        <v>11</v>
      </c>
      <c r="E7" s="43"/>
    </row>
    <row r="8" spans="1:5">
      <c r="A8" s="30"/>
      <c r="B8" s="16"/>
      <c r="C8" s="22"/>
      <c r="D8" s="16"/>
      <c r="E8" s="40"/>
    </row>
    <row r="9" spans="1:5">
      <c r="A9" s="19" t="s">
        <v>39</v>
      </c>
      <c r="B9" s="33"/>
      <c r="C9" s="34"/>
      <c r="D9" s="33"/>
      <c r="E9" s="33"/>
    </row>
    <row r="10" spans="1:5">
      <c r="A10" s="50" t="s">
        <v>154</v>
      </c>
      <c r="B10" s="55">
        <v>861205960</v>
      </c>
      <c r="C10" s="34"/>
      <c r="D10" s="55">
        <v>856482640</v>
      </c>
      <c r="E10" s="33"/>
    </row>
    <row r="11" spans="1:5">
      <c r="A11" s="50" t="s">
        <v>156</v>
      </c>
      <c r="B11" s="55"/>
      <c r="C11" s="34"/>
      <c r="D11" s="55"/>
      <c r="E11" s="33"/>
    </row>
    <row r="12" spans="1:5">
      <c r="A12" s="50" t="s">
        <v>157</v>
      </c>
      <c r="B12" s="55"/>
      <c r="C12" s="34"/>
      <c r="D12" s="55"/>
      <c r="E12" s="33"/>
    </row>
    <row r="13" spans="1:5">
      <c r="A13" s="50" t="s">
        <v>158</v>
      </c>
      <c r="B13" s="55"/>
      <c r="C13" s="34"/>
      <c r="D13" s="55"/>
      <c r="E13" s="33"/>
    </row>
    <row r="14" spans="1:5">
      <c r="A14" s="50" t="s">
        <v>155</v>
      </c>
      <c r="B14" s="55"/>
      <c r="C14" s="34"/>
      <c r="D14" s="55"/>
      <c r="E14" s="33"/>
    </row>
    <row r="15" spans="1:5">
      <c r="A15" s="19" t="s">
        <v>40</v>
      </c>
      <c r="B15" s="55"/>
      <c r="C15" s="34"/>
      <c r="D15" s="55"/>
      <c r="E15" s="33"/>
    </row>
    <row r="16" spans="1:5">
      <c r="A16" s="19" t="s">
        <v>41</v>
      </c>
      <c r="B16" s="55"/>
      <c r="C16" s="34"/>
      <c r="D16" s="55"/>
      <c r="E16" s="33"/>
    </row>
    <row r="17" spans="1:8">
      <c r="A17" s="19" t="s">
        <v>42</v>
      </c>
      <c r="B17" s="55"/>
      <c r="C17" s="34"/>
      <c r="D17" s="55"/>
      <c r="E17" s="33"/>
    </row>
    <row r="18" spans="1:8">
      <c r="A18" s="19" t="s">
        <v>43</v>
      </c>
      <c r="B18" s="33"/>
      <c r="C18" s="34"/>
      <c r="D18" s="33"/>
      <c r="E18" s="33"/>
    </row>
    <row r="19" spans="1:8">
      <c r="A19" s="50" t="s">
        <v>43</v>
      </c>
      <c r="B19" s="55">
        <v>-578437778</v>
      </c>
      <c r="C19" s="34"/>
      <c r="D19" s="55">
        <v>-561132570</v>
      </c>
      <c r="E19" s="33"/>
      <c r="F19" s="179">
        <v>706731999</v>
      </c>
      <c r="G19" s="1"/>
      <c r="H19" s="180"/>
    </row>
    <row r="20" spans="1:8">
      <c r="A20" s="50" t="s">
        <v>99</v>
      </c>
      <c r="B20" s="55"/>
      <c r="C20" s="34"/>
      <c r="D20" s="55"/>
      <c r="E20" s="33"/>
      <c r="F20" s="179">
        <f>B19+B27</f>
        <v>-706696658</v>
      </c>
      <c r="G20" s="1"/>
    </row>
    <row r="21" spans="1:8">
      <c r="A21" s="19" t="s">
        <v>70</v>
      </c>
      <c r="B21" s="33"/>
      <c r="C21" s="34"/>
      <c r="D21" s="33"/>
      <c r="E21" s="33"/>
      <c r="F21" s="179">
        <f>SUM(F19:F20)</f>
        <v>35341</v>
      </c>
      <c r="G21" s="1"/>
    </row>
    <row r="22" spans="1:8">
      <c r="A22" s="50" t="s">
        <v>100</v>
      </c>
      <c r="B22" s="55">
        <v>-47729809</v>
      </c>
      <c r="C22" s="34"/>
      <c r="D22" s="55">
        <v>-46524766</v>
      </c>
      <c r="E22" s="33"/>
      <c r="F22" s="179"/>
      <c r="G22" s="186"/>
    </row>
    <row r="23" spans="1:8">
      <c r="A23" s="50" t="s">
        <v>101</v>
      </c>
      <c r="B23" s="55">
        <v>-7970878</v>
      </c>
      <c r="C23" s="34"/>
      <c r="D23" s="55">
        <v>-7769636</v>
      </c>
      <c r="E23" s="33"/>
      <c r="F23" s="179"/>
    </row>
    <row r="24" spans="1:8">
      <c r="A24" s="50" t="s">
        <v>103</v>
      </c>
      <c r="B24" s="55"/>
      <c r="C24" s="34"/>
      <c r="D24" s="55"/>
      <c r="E24" s="33"/>
    </row>
    <row r="25" spans="1:8">
      <c r="A25" s="19" t="s">
        <v>44</v>
      </c>
      <c r="B25" s="55"/>
      <c r="C25" s="34"/>
      <c r="D25" s="55"/>
      <c r="E25" s="33"/>
    </row>
    <row r="26" spans="1:8">
      <c r="A26" s="19" t="s">
        <v>59</v>
      </c>
      <c r="B26" s="55">
        <v>-3000000</v>
      </c>
      <c r="C26" s="34"/>
      <c r="D26" s="55">
        <v>-3000000</v>
      </c>
      <c r="E26" s="33"/>
    </row>
    <row r="27" spans="1:8">
      <c r="A27" s="19" t="s">
        <v>45</v>
      </c>
      <c r="B27" s="55">
        <v>-128258880</v>
      </c>
      <c r="C27" s="34"/>
      <c r="D27" s="55">
        <v>-133580800</v>
      </c>
      <c r="E27" s="33"/>
    </row>
    <row r="28" spans="1:8">
      <c r="A28" s="19" t="s">
        <v>8</v>
      </c>
      <c r="B28" s="33"/>
      <c r="C28" s="34"/>
      <c r="D28" s="33"/>
      <c r="E28" s="33"/>
    </row>
    <row r="29" spans="1:8" ht="15" customHeight="1">
      <c r="A29" s="50" t="s">
        <v>104</v>
      </c>
      <c r="B29" s="55"/>
      <c r="C29" s="34"/>
      <c r="D29" s="55"/>
      <c r="E29" s="33"/>
    </row>
    <row r="30" spans="1:8" ht="15" customHeight="1">
      <c r="A30" s="50" t="s">
        <v>102</v>
      </c>
      <c r="B30" s="55"/>
      <c r="C30" s="34"/>
      <c r="D30" s="55"/>
      <c r="E30" s="33"/>
    </row>
    <row r="31" spans="1:8" ht="15" customHeight="1">
      <c r="A31" s="50" t="s">
        <v>111</v>
      </c>
      <c r="B31" s="55"/>
      <c r="C31" s="34"/>
      <c r="D31" s="55"/>
      <c r="E31" s="33"/>
    </row>
    <row r="32" spans="1:8" ht="15" customHeight="1">
      <c r="A32" s="50" t="s">
        <v>105</v>
      </c>
      <c r="B32" s="55"/>
      <c r="C32" s="34"/>
      <c r="D32" s="55"/>
      <c r="E32" s="33"/>
    </row>
    <row r="33" spans="1:10" ht="15" customHeight="1">
      <c r="A33" s="50" t="s">
        <v>110</v>
      </c>
      <c r="B33" s="55"/>
      <c r="C33" s="34"/>
      <c r="D33" s="55"/>
      <c r="E33" s="33"/>
    </row>
    <row r="34" spans="1:10" ht="15" customHeight="1">
      <c r="A34" s="50" t="s">
        <v>106</v>
      </c>
      <c r="B34" s="55"/>
      <c r="C34" s="34"/>
      <c r="D34" s="55"/>
      <c r="E34" s="33"/>
    </row>
    <row r="35" spans="1:10">
      <c r="A35" s="19" t="s">
        <v>46</v>
      </c>
      <c r="B35" s="55"/>
      <c r="C35" s="34"/>
      <c r="D35" s="55"/>
      <c r="E35" s="33"/>
    </row>
    <row r="36" spans="1:10">
      <c r="A36" s="19" t="s">
        <v>71</v>
      </c>
      <c r="B36" s="33"/>
      <c r="C36" s="57"/>
      <c r="D36" s="33"/>
      <c r="E36" s="33"/>
    </row>
    <row r="37" spans="1:10">
      <c r="A37" s="50" t="s">
        <v>107</v>
      </c>
      <c r="B37" s="55">
        <v>-400072</v>
      </c>
      <c r="C37" s="34"/>
      <c r="D37" s="55"/>
      <c r="E37" s="33"/>
    </row>
    <row r="38" spans="1:10">
      <c r="A38" s="50" t="s">
        <v>109</v>
      </c>
      <c r="B38" s="55"/>
      <c r="C38" s="34"/>
      <c r="D38" s="55"/>
      <c r="E38" s="33"/>
    </row>
    <row r="39" spans="1:10">
      <c r="A39" s="50" t="s">
        <v>108</v>
      </c>
      <c r="B39" s="55"/>
      <c r="C39" s="34"/>
      <c r="D39" s="55"/>
      <c r="E39" s="33"/>
    </row>
    <row r="40" spans="1:10">
      <c r="A40" s="19" t="s">
        <v>47</v>
      </c>
      <c r="B40" s="55"/>
      <c r="C40" s="34"/>
      <c r="D40" s="55"/>
      <c r="E40" s="33"/>
    </row>
    <row r="41" spans="1:10">
      <c r="A41" s="96" t="s">
        <v>137</v>
      </c>
      <c r="B41" s="55"/>
      <c r="C41" s="34"/>
      <c r="D41" s="55"/>
      <c r="E41" s="33"/>
    </row>
    <row r="42" spans="1:10">
      <c r="A42" s="19" t="s">
        <v>48</v>
      </c>
      <c r="B42" s="38">
        <f>B10+B19+B22+B23+B26+B27+B37</f>
        <v>95408543</v>
      </c>
      <c r="C42" s="39"/>
      <c r="D42" s="38">
        <v>104474868</v>
      </c>
      <c r="E42" s="44"/>
      <c r="F42" s="11">
        <f>B42/B10</f>
        <v>0.11078481505167474</v>
      </c>
      <c r="G42" s="11">
        <f>D42/D10</f>
        <v>0.12198130250485871</v>
      </c>
      <c r="J42" s="179"/>
    </row>
    <row r="43" spans="1:10">
      <c r="A43" s="19" t="s">
        <v>4</v>
      </c>
      <c r="B43" s="39"/>
      <c r="C43" s="39"/>
      <c r="D43" s="39"/>
      <c r="E43" s="44"/>
    </row>
    <row r="44" spans="1:10">
      <c r="A44" s="50" t="s">
        <v>49</v>
      </c>
      <c r="B44" s="55">
        <v>14311282</v>
      </c>
      <c r="C44" s="34"/>
      <c r="D44" s="55">
        <v>-15671231</v>
      </c>
      <c r="E44" s="33"/>
    </row>
    <row r="45" spans="1:10">
      <c r="A45" s="50" t="s">
        <v>50</v>
      </c>
      <c r="B45" s="55"/>
      <c r="C45" s="34"/>
      <c r="D45" s="55"/>
      <c r="E45" s="33"/>
    </row>
    <row r="46" spans="1:10">
      <c r="A46" s="50" t="s">
        <v>67</v>
      </c>
      <c r="B46" s="55"/>
      <c r="C46" s="34"/>
      <c r="D46" s="55"/>
      <c r="E46" s="33"/>
    </row>
    <row r="47" spans="1:10">
      <c r="A47" s="19" t="s">
        <v>95</v>
      </c>
      <c r="B47" s="58">
        <f>B42-B44</f>
        <v>81097261</v>
      </c>
      <c r="C47" s="44"/>
      <c r="D47" s="58">
        <f>SUM(D42:D46)</f>
        <v>88803637</v>
      </c>
      <c r="E47" s="44"/>
      <c r="F47" s="179"/>
      <c r="J47" s="253"/>
    </row>
    <row r="48" spans="1:10" ht="15.75" thickBot="1">
      <c r="A48" s="59"/>
      <c r="B48" s="60"/>
      <c r="C48" s="60"/>
      <c r="D48" s="60"/>
      <c r="E48" s="45"/>
      <c r="G48" s="179"/>
    </row>
    <row r="49" spans="1:8" ht="15.75" thickTop="1">
      <c r="A49" s="62" t="s">
        <v>96</v>
      </c>
      <c r="B49" s="35"/>
      <c r="C49" s="35"/>
      <c r="D49" s="35"/>
      <c r="E49" s="45"/>
    </row>
    <row r="50" spans="1:8">
      <c r="A50" s="50" t="s">
        <v>54</v>
      </c>
      <c r="B50" s="56"/>
      <c r="C50" s="35"/>
      <c r="D50" s="56"/>
      <c r="E50" s="33"/>
    </row>
    <row r="51" spans="1:8">
      <c r="A51" s="50" t="s">
        <v>55</v>
      </c>
      <c r="B51" s="56"/>
      <c r="C51" s="35"/>
      <c r="D51" s="56"/>
      <c r="E51" s="33"/>
      <c r="H51" s="179"/>
    </row>
    <row r="52" spans="1:8">
      <c r="A52" s="50" t="s">
        <v>56</v>
      </c>
      <c r="B52" s="56"/>
      <c r="C52" s="35"/>
      <c r="D52" s="56"/>
      <c r="E52" s="40"/>
    </row>
    <row r="53" spans="1:8" ht="15" customHeight="1">
      <c r="A53" s="50" t="s">
        <v>57</v>
      </c>
      <c r="B53" s="56"/>
      <c r="C53" s="35"/>
      <c r="D53" s="56"/>
      <c r="E53" s="46"/>
    </row>
    <row r="54" spans="1:8">
      <c r="A54" s="97" t="s">
        <v>18</v>
      </c>
      <c r="B54" s="56"/>
      <c r="C54" s="35"/>
      <c r="D54" s="56"/>
      <c r="E54" s="1"/>
    </row>
    <row r="55" spans="1:8">
      <c r="A55" s="62" t="s">
        <v>97</v>
      </c>
      <c r="B55" s="63">
        <v>0</v>
      </c>
      <c r="C55" s="64"/>
      <c r="D55" s="63">
        <v>0</v>
      </c>
      <c r="E55" s="46"/>
    </row>
    <row r="56" spans="1:8">
      <c r="A56" s="65"/>
      <c r="B56" s="67"/>
      <c r="C56" s="68"/>
      <c r="D56" s="67"/>
      <c r="E56" s="46"/>
    </row>
    <row r="57" spans="1:8" ht="15.75" thickBot="1">
      <c r="A57" s="62" t="s">
        <v>98</v>
      </c>
      <c r="B57" s="69">
        <f>B47</f>
        <v>81097261</v>
      </c>
      <c r="C57" s="70"/>
      <c r="D57" s="69">
        <f>D47</f>
        <v>88803637</v>
      </c>
      <c r="E57" s="46"/>
    </row>
    <row r="58" spans="1:8" ht="15.75" thickTop="1">
      <c r="A58" s="65"/>
      <c r="B58" s="67"/>
      <c r="C58" s="68"/>
      <c r="D58" s="67"/>
      <c r="E58" s="46"/>
    </row>
    <row r="59" spans="1:8">
      <c r="A59" s="71" t="s">
        <v>58</v>
      </c>
      <c r="B59" s="67"/>
      <c r="C59" s="68"/>
      <c r="D59" s="67"/>
      <c r="E59" s="47"/>
    </row>
    <row r="60" spans="1:8">
      <c r="A60" s="65" t="s">
        <v>51</v>
      </c>
      <c r="B60" s="55"/>
      <c r="C60" s="33"/>
      <c r="D60" s="55"/>
      <c r="E60" s="47"/>
    </row>
    <row r="61" spans="1:8">
      <c r="A61" s="65" t="s">
        <v>52</v>
      </c>
      <c r="B61" s="55"/>
      <c r="C61" s="33"/>
      <c r="D61" s="55"/>
      <c r="E61" s="47"/>
    </row>
    <row r="62" spans="1:8">
      <c r="A62" s="3"/>
      <c r="B62" s="4"/>
      <c r="C62" s="4"/>
      <c r="D62" s="4"/>
      <c r="E62" s="47"/>
    </row>
    <row r="63" spans="1:8">
      <c r="A63" s="3"/>
      <c r="B63" s="4"/>
      <c r="C63" s="4"/>
      <c r="D63" s="4"/>
      <c r="E63" s="47"/>
    </row>
    <row r="64" spans="1:8">
      <c r="A64" s="9" t="s">
        <v>138</v>
      </c>
      <c r="B64" s="4"/>
      <c r="C64" s="4"/>
      <c r="D64" s="4"/>
      <c r="E64" s="47"/>
    </row>
    <row r="65" spans="1:5">
      <c r="A65" s="72"/>
      <c r="B65" s="2"/>
      <c r="C65" s="2"/>
      <c r="D65" s="2"/>
      <c r="E65" s="48"/>
    </row>
    <row r="69" spans="1:5">
      <c r="B69" s="187"/>
    </row>
    <row r="70" spans="1:5">
      <c r="B70" s="18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I58"/>
  <sheetViews>
    <sheetView topLeftCell="A46" workbookViewId="0">
      <selection activeCell="D38" sqref="D38"/>
    </sheetView>
  </sheetViews>
  <sheetFormatPr defaultColWidth="9.140625" defaultRowHeight="15"/>
  <cols>
    <col min="1" max="1" width="118" style="100" customWidth="1"/>
    <col min="2" max="2" width="18.7109375" style="100" customWidth="1"/>
    <col min="3" max="3" width="2.7109375" style="101" customWidth="1"/>
    <col min="4" max="4" width="18.7109375" style="100" customWidth="1"/>
    <col min="5" max="5" width="10.7109375" style="100" customWidth="1"/>
    <col min="6" max="6" width="10.140625" style="100" customWidth="1"/>
    <col min="7" max="7" width="10.7109375" style="100" customWidth="1"/>
    <col min="8" max="8" width="11.5703125" style="100" customWidth="1"/>
    <col min="9" max="9" width="84.28515625" style="100" customWidth="1"/>
    <col min="10" max="16384" width="9.140625" style="100"/>
  </cols>
  <sheetData>
    <row r="1" spans="1:7">
      <c r="A1" s="119" t="s">
        <v>78</v>
      </c>
    </row>
    <row r="2" spans="1:7">
      <c r="A2" s="131" t="s">
        <v>75</v>
      </c>
    </row>
    <row r="3" spans="1:7">
      <c r="A3" s="131" t="s">
        <v>76</v>
      </c>
    </row>
    <row r="4" spans="1:7" ht="15.75" customHeight="1">
      <c r="A4" s="131" t="s">
        <v>77</v>
      </c>
    </row>
    <row r="5" spans="1:7" ht="15.75" customHeight="1">
      <c r="A5" s="119" t="s">
        <v>167</v>
      </c>
    </row>
    <row r="6" spans="1:7" ht="15.75" customHeight="1">
      <c r="A6" s="119"/>
    </row>
    <row r="7" spans="1:7" ht="15" customHeight="1">
      <c r="A7" s="248"/>
      <c r="B7" s="130" t="s">
        <v>9</v>
      </c>
      <c r="C7" s="130"/>
      <c r="D7" s="130" t="s">
        <v>9</v>
      </c>
    </row>
    <row r="8" spans="1:7" ht="15" customHeight="1">
      <c r="A8" s="248"/>
      <c r="B8" s="130" t="s">
        <v>10</v>
      </c>
      <c r="C8" s="130"/>
      <c r="D8" s="130" t="s">
        <v>11</v>
      </c>
    </row>
    <row r="9" spans="1:7">
      <c r="A9" s="129"/>
    </row>
    <row r="10" spans="1:7">
      <c r="A10" s="128" t="s">
        <v>166</v>
      </c>
    </row>
    <row r="11" spans="1:7">
      <c r="A11" s="50" t="s">
        <v>154</v>
      </c>
      <c r="B11" s="55">
        <f>'2.1-Pasqyra e Perform. (natyra)'!B10</f>
        <v>861205960</v>
      </c>
      <c r="C11" s="34"/>
      <c r="D11" s="55">
        <v>886345739</v>
      </c>
      <c r="F11" s="11"/>
      <c r="G11" s="11"/>
    </row>
    <row r="12" spans="1:7">
      <c r="A12" s="50" t="s">
        <v>156</v>
      </c>
      <c r="B12" s="55"/>
      <c r="C12" s="34"/>
      <c r="D12" s="55"/>
      <c r="F12" s="11"/>
      <c r="G12" s="11"/>
    </row>
    <row r="13" spans="1:7">
      <c r="A13" s="50" t="s">
        <v>157</v>
      </c>
      <c r="B13" s="55"/>
      <c r="C13" s="34"/>
      <c r="D13" s="55"/>
      <c r="F13" s="11"/>
      <c r="G13" s="11"/>
    </row>
    <row r="14" spans="1:7">
      <c r="A14" s="50" t="s">
        <v>158</v>
      </c>
      <c r="B14" s="55"/>
      <c r="C14" s="34"/>
      <c r="D14" s="55"/>
      <c r="F14" s="11"/>
      <c r="G14" s="11"/>
    </row>
    <row r="15" spans="1:7">
      <c r="A15" s="50" t="s">
        <v>155</v>
      </c>
      <c r="B15" s="55"/>
      <c r="C15" s="34"/>
      <c r="D15" s="55"/>
      <c r="F15" s="11"/>
      <c r="G15" s="11"/>
    </row>
    <row r="16" spans="1:7">
      <c r="A16" s="128" t="s">
        <v>165</v>
      </c>
      <c r="B16" s="115">
        <f>'2.1-Pasqyra e Perform. (natyra)'!B19+'2.1-Pasqyra e Perform. (natyra)'!B26+'2.1-Pasqyra e Perform. (natyra)'!B27</f>
        <v>-709696658</v>
      </c>
      <c r="C16" s="116"/>
      <c r="D16" s="115">
        <f>'2.1-Pasqyra e Perform. (natyra)'!D19+'2.1-Pasqyra e Perform. (natyra)'!D26+'2.1-Pasqyra e Perform. (natyra)'!D27</f>
        <v>-697713370</v>
      </c>
    </row>
    <row r="17" spans="1:9">
      <c r="A17" s="128" t="s">
        <v>164</v>
      </c>
      <c r="B17" s="121">
        <f>SUM(B11:B16)</f>
        <v>151509302</v>
      </c>
      <c r="C17" s="121"/>
      <c r="D17" s="121">
        <f>SUM(D11:D16)</f>
        <v>188632369</v>
      </c>
    </row>
    <row r="18" spans="1:9">
      <c r="A18" s="128"/>
      <c r="B18" s="116"/>
      <c r="C18" s="116"/>
      <c r="D18" s="116"/>
    </row>
    <row r="19" spans="1:9">
      <c r="A19" s="128" t="s">
        <v>163</v>
      </c>
      <c r="B19" s="127"/>
      <c r="C19" s="116"/>
      <c r="D19" s="127"/>
    </row>
    <row r="20" spans="1:9">
      <c r="A20" s="128" t="s">
        <v>162</v>
      </c>
      <c r="B20" s="127">
        <f>'2.1-Pasqyra e Perform. (natyra)'!B22+'2.1-Pasqyra e Perform. (natyra)'!B23</f>
        <v>-55700687</v>
      </c>
      <c r="C20" s="116"/>
      <c r="D20" s="127">
        <f>'2.1-Pasqyra e Perform. (natyra)'!D22+'2.1-Pasqyra e Perform. (natyra)'!D23</f>
        <v>-54294402</v>
      </c>
    </row>
    <row r="21" spans="1:9">
      <c r="A21" s="128" t="s">
        <v>8</v>
      </c>
      <c r="B21" s="125"/>
      <c r="C21" s="125"/>
      <c r="D21" s="116"/>
    </row>
    <row r="22" spans="1:9">
      <c r="A22" s="50" t="s">
        <v>161</v>
      </c>
      <c r="B22" s="124"/>
      <c r="C22" s="125"/>
      <c r="D22" s="127"/>
    </row>
    <row r="23" spans="1:9">
      <c r="A23" s="50" t="s">
        <v>104</v>
      </c>
      <c r="B23" s="124"/>
      <c r="C23" s="125"/>
      <c r="D23" s="127"/>
      <c r="I23" s="50"/>
    </row>
    <row r="24" spans="1:9">
      <c r="A24" s="50" t="s">
        <v>102</v>
      </c>
      <c r="B24" s="124"/>
      <c r="C24" s="125"/>
      <c r="D24" s="127"/>
      <c r="I24" s="50"/>
    </row>
    <row r="25" spans="1:9">
      <c r="A25" s="50" t="s">
        <v>111</v>
      </c>
      <c r="B25" s="124"/>
      <c r="C25" s="125"/>
      <c r="D25" s="127"/>
      <c r="I25" s="50"/>
    </row>
    <row r="26" spans="1:9">
      <c r="A26" s="50" t="s">
        <v>105</v>
      </c>
      <c r="B26" s="124"/>
      <c r="C26" s="125"/>
      <c r="D26" s="127"/>
    </row>
    <row r="27" spans="1:9">
      <c r="A27" s="50" t="s">
        <v>110</v>
      </c>
      <c r="B27" s="124"/>
      <c r="C27" s="125"/>
      <c r="D27" s="127"/>
    </row>
    <row r="28" spans="1:9">
      <c r="A28" s="50" t="s">
        <v>106</v>
      </c>
      <c r="B28" s="124"/>
      <c r="C28" s="125"/>
      <c r="D28" s="127"/>
    </row>
    <row r="29" spans="1:9">
      <c r="A29" s="128" t="s">
        <v>46</v>
      </c>
      <c r="B29" s="124"/>
      <c r="C29" s="125"/>
      <c r="D29" s="127"/>
    </row>
    <row r="30" spans="1:9">
      <c r="A30" s="128" t="s">
        <v>160</v>
      </c>
      <c r="B30" s="125"/>
      <c r="C30" s="125"/>
      <c r="D30" s="116"/>
    </row>
    <row r="31" spans="1:9">
      <c r="A31" s="50" t="s">
        <v>107</v>
      </c>
      <c r="B31" s="124"/>
      <c r="C31" s="125"/>
      <c r="D31" s="127"/>
    </row>
    <row r="32" spans="1:9">
      <c r="A32" s="50" t="s">
        <v>109</v>
      </c>
      <c r="B32" s="124"/>
      <c r="C32" s="125"/>
      <c r="D32" s="127"/>
    </row>
    <row r="33" spans="1:4">
      <c r="A33" s="50" t="s">
        <v>108</v>
      </c>
      <c r="B33" s="124"/>
      <c r="C33" s="125"/>
      <c r="D33" s="127"/>
    </row>
    <row r="34" spans="1:4">
      <c r="A34" s="126" t="s">
        <v>159</v>
      </c>
      <c r="B34" s="124"/>
      <c r="C34" s="125"/>
      <c r="D34" s="124"/>
    </row>
    <row r="35" spans="1:4">
      <c r="A35" s="19" t="s">
        <v>137</v>
      </c>
      <c r="B35" s="123"/>
      <c r="C35" s="100"/>
      <c r="D35" s="123"/>
    </row>
    <row r="36" spans="1:4">
      <c r="A36" s="122" t="s">
        <v>48</v>
      </c>
      <c r="B36" s="120">
        <f>SUM(B17:B35)</f>
        <v>95808615</v>
      </c>
      <c r="C36" s="121"/>
      <c r="D36" s="120">
        <f>SUM(D17:D35)</f>
        <v>134337967</v>
      </c>
    </row>
    <row r="37" spans="1:4">
      <c r="A37" s="19" t="s">
        <v>4</v>
      </c>
      <c r="B37" s="118"/>
      <c r="C37" s="116"/>
      <c r="D37" s="118"/>
    </row>
    <row r="38" spans="1:4">
      <c r="A38" s="50" t="s">
        <v>49</v>
      </c>
      <c r="B38" s="117">
        <f>'2.1-Pasqyra e Perform. (natyra)'!B44</f>
        <v>14311282</v>
      </c>
      <c r="C38" s="116"/>
      <c r="D38" s="117">
        <f>'2.1-Pasqyra e Perform. (natyra)'!D44</f>
        <v>-15671231</v>
      </c>
    </row>
    <row r="39" spans="1:4">
      <c r="A39" s="50" t="s">
        <v>50</v>
      </c>
      <c r="B39" s="117"/>
      <c r="C39" s="116"/>
      <c r="D39" s="117"/>
    </row>
    <row r="40" spans="1:4">
      <c r="A40" s="50" t="s">
        <v>67</v>
      </c>
      <c r="B40" s="115"/>
      <c r="C40" s="116"/>
      <c r="D40" s="115"/>
    </row>
    <row r="41" spans="1:4" ht="15.75" thickBot="1">
      <c r="A41" s="19" t="s">
        <v>95</v>
      </c>
      <c r="B41" s="113">
        <f>SUM(B36:B40)</f>
        <v>110119897</v>
      </c>
      <c r="C41" s="114"/>
      <c r="D41" s="113">
        <f>SUM(D36:D40)</f>
        <v>118666736</v>
      </c>
    </row>
    <row r="42" spans="1:4" ht="16.5" thickTop="1" thickBot="1">
      <c r="A42" s="59"/>
      <c r="B42" s="60"/>
      <c r="C42" s="60"/>
      <c r="D42" s="60"/>
    </row>
    <row r="43" spans="1:4" ht="15.75" thickTop="1">
      <c r="A43" s="109" t="s">
        <v>96</v>
      </c>
      <c r="B43" s="35"/>
      <c r="C43" s="35"/>
      <c r="D43" s="35"/>
    </row>
    <row r="44" spans="1:4">
      <c r="A44" s="50" t="s">
        <v>54</v>
      </c>
      <c r="B44" s="112"/>
      <c r="C44" s="35"/>
      <c r="D44" s="112"/>
    </row>
    <row r="45" spans="1:4">
      <c r="A45" s="50" t="s">
        <v>55</v>
      </c>
      <c r="B45" s="112"/>
      <c r="C45" s="35"/>
      <c r="D45" s="112"/>
    </row>
    <row r="46" spans="1:4">
      <c r="A46" s="50" t="s">
        <v>56</v>
      </c>
      <c r="B46" s="112"/>
      <c r="C46" s="35"/>
      <c r="D46" s="112"/>
    </row>
    <row r="47" spans="1:4">
      <c r="A47" s="50" t="s">
        <v>57</v>
      </c>
      <c r="B47" s="112"/>
      <c r="C47" s="35"/>
      <c r="D47" s="112"/>
    </row>
    <row r="48" spans="1:4">
      <c r="A48" s="50" t="s">
        <v>18</v>
      </c>
      <c r="B48" s="112"/>
      <c r="C48" s="35"/>
      <c r="D48" s="112"/>
    </row>
    <row r="49" spans="1:4">
      <c r="A49" s="109" t="s">
        <v>97</v>
      </c>
      <c r="B49" s="110">
        <f>SUM(B44:B48)</f>
        <v>0</v>
      </c>
      <c r="C49" s="111"/>
      <c r="D49" s="110">
        <f>SUM(D44:D48)</f>
        <v>0</v>
      </c>
    </row>
    <row r="50" spans="1:4">
      <c r="A50" s="103"/>
      <c r="B50" s="104"/>
      <c r="C50" s="105"/>
      <c r="D50" s="104"/>
    </row>
    <row r="51" spans="1:4" ht="15.75" thickBot="1">
      <c r="A51" s="109" t="s">
        <v>98</v>
      </c>
      <c r="B51" s="107">
        <f>B41+B49</f>
        <v>110119897</v>
      </c>
      <c r="C51" s="108"/>
      <c r="D51" s="107">
        <f>D41+D49</f>
        <v>118666736</v>
      </c>
    </row>
    <row r="52" spans="1:4" ht="15.75" thickTop="1">
      <c r="A52" s="103"/>
      <c r="B52" s="104"/>
      <c r="C52" s="105"/>
      <c r="D52" s="104"/>
    </row>
    <row r="53" spans="1:4">
      <c r="A53" s="106" t="s">
        <v>58</v>
      </c>
      <c r="B53" s="104"/>
      <c r="C53" s="105"/>
      <c r="D53" s="104"/>
    </row>
    <row r="54" spans="1:4">
      <c r="A54" s="103" t="s">
        <v>51</v>
      </c>
      <c r="B54" s="102"/>
      <c r="C54" s="33"/>
      <c r="D54" s="102"/>
    </row>
    <row r="55" spans="1:4">
      <c r="A55" s="103" t="s">
        <v>52</v>
      </c>
      <c r="B55" s="102"/>
      <c r="C55" s="33"/>
      <c r="D55" s="102"/>
    </row>
    <row r="56" spans="1:4">
      <c r="A56" s="3"/>
      <c r="B56" s="4"/>
      <c r="C56" s="4"/>
      <c r="D56" s="4"/>
    </row>
    <row r="57" spans="1:4">
      <c r="A57" s="3"/>
      <c r="B57" s="4"/>
      <c r="C57" s="4"/>
      <c r="D57" s="4"/>
    </row>
    <row r="58" spans="1:4">
      <c r="A58" s="9" t="s">
        <v>138</v>
      </c>
      <c r="B58" s="4"/>
      <c r="C58" s="4"/>
      <c r="D58" s="4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72"/>
  <sheetViews>
    <sheetView showGridLines="0" topLeftCell="B1" zoomScaleNormal="100" workbookViewId="0">
      <selection activeCell="C11" sqref="C11"/>
    </sheetView>
  </sheetViews>
  <sheetFormatPr defaultColWidth="9.140625" defaultRowHeight="15"/>
  <cols>
    <col min="1" max="1" width="9.7109375" style="11" customWidth="1"/>
    <col min="2" max="2" width="90.140625" style="11" customWidth="1"/>
    <col min="3" max="3" width="15.7109375" style="11" customWidth="1"/>
    <col min="4" max="4" width="2.7109375" style="11" customWidth="1"/>
    <col min="5" max="5" width="15.7109375" style="11" customWidth="1"/>
    <col min="6" max="6" width="11.5703125" style="11" customWidth="1"/>
    <col min="7" max="16384" width="9.140625" style="11"/>
  </cols>
  <sheetData>
    <row r="1" spans="2:5">
      <c r="B1" s="31" t="s">
        <v>78</v>
      </c>
    </row>
    <row r="2" spans="2:5">
      <c r="B2" s="32" t="s">
        <v>75</v>
      </c>
    </row>
    <row r="3" spans="2:5">
      <c r="B3" s="32" t="s">
        <v>76</v>
      </c>
    </row>
    <row r="4" spans="2:5">
      <c r="B4" s="32" t="s">
        <v>77</v>
      </c>
    </row>
    <row r="5" spans="2:5">
      <c r="B5" s="31" t="s">
        <v>216</v>
      </c>
      <c r="C5" s="16"/>
      <c r="D5" s="22"/>
      <c r="E5" s="16"/>
    </row>
    <row r="6" spans="2:5">
      <c r="B6" s="32"/>
      <c r="C6" s="16"/>
      <c r="D6" s="22"/>
      <c r="E6" s="16"/>
    </row>
    <row r="7" spans="2:5">
      <c r="B7" s="249"/>
      <c r="C7" s="12" t="s">
        <v>9</v>
      </c>
      <c r="D7" s="12"/>
      <c r="E7" s="12" t="s">
        <v>9</v>
      </c>
    </row>
    <row r="8" spans="2:5" ht="14.1" customHeight="1">
      <c r="B8" s="249"/>
      <c r="C8" s="12" t="s">
        <v>10</v>
      </c>
      <c r="D8" s="12"/>
      <c r="E8" s="12" t="s">
        <v>11</v>
      </c>
    </row>
    <row r="9" spans="2:5" ht="14.1" customHeight="1">
      <c r="B9" s="30"/>
      <c r="C9" s="16"/>
      <c r="D9" s="22"/>
      <c r="E9" s="16"/>
    </row>
    <row r="10" spans="2:5" ht="14.1" customHeight="1">
      <c r="B10" s="19" t="s">
        <v>193</v>
      </c>
      <c r="C10" s="143"/>
      <c r="D10" s="144"/>
      <c r="E10" s="143"/>
    </row>
    <row r="11" spans="2:5" ht="14.1" customHeight="1">
      <c r="B11" s="17" t="s">
        <v>215</v>
      </c>
      <c r="C11" s="18">
        <f>'2.1-Pasqyra e Perform. (natyra)'!B42</f>
        <v>95408543</v>
      </c>
      <c r="D11" s="23"/>
      <c r="E11" s="18">
        <f>'2.1-Pasqyra e Perform. (natyra)'!D42</f>
        <v>104474868</v>
      </c>
    </row>
    <row r="12" spans="2:5" ht="14.1" customHeight="1">
      <c r="B12" s="142" t="s">
        <v>214</v>
      </c>
      <c r="C12" s="18"/>
      <c r="D12" s="23"/>
      <c r="E12" s="18"/>
    </row>
    <row r="13" spans="2:5" ht="14.1" customHeight="1">
      <c r="B13" s="140" t="s">
        <v>213</v>
      </c>
      <c r="C13" s="18"/>
      <c r="D13" s="23"/>
      <c r="E13" s="18"/>
    </row>
    <row r="14" spans="2:5" ht="14.1" customHeight="1">
      <c r="B14" s="140" t="s">
        <v>212</v>
      </c>
      <c r="C14" s="18">
        <f>13954748</f>
        <v>13954748</v>
      </c>
      <c r="D14" s="23"/>
      <c r="E14" s="18"/>
    </row>
    <row r="15" spans="2:5">
      <c r="B15" s="141" t="s">
        <v>59</v>
      </c>
      <c r="C15" s="18">
        <v>3000000</v>
      </c>
      <c r="D15" s="23"/>
      <c r="E15" s="18"/>
    </row>
    <row r="16" spans="2:5">
      <c r="B16" s="140" t="s">
        <v>44</v>
      </c>
      <c r="C16" s="18"/>
      <c r="D16" s="23"/>
      <c r="E16" s="18"/>
    </row>
    <row r="17" spans="2:5">
      <c r="B17" s="140" t="s">
        <v>211</v>
      </c>
      <c r="C17" s="18"/>
      <c r="D17" s="23"/>
      <c r="E17" s="18"/>
    </row>
    <row r="18" spans="2:5">
      <c r="B18" s="140" t="s">
        <v>210</v>
      </c>
      <c r="C18" s="18"/>
      <c r="D18" s="23"/>
      <c r="E18" s="18"/>
    </row>
    <row r="19" spans="2:5">
      <c r="B19" s="140" t="s">
        <v>209</v>
      </c>
      <c r="C19" s="18"/>
      <c r="D19" s="23"/>
      <c r="E19" s="18"/>
    </row>
    <row r="20" spans="2:5">
      <c r="B20" s="140" t="s">
        <v>208</v>
      </c>
      <c r="C20" s="18"/>
      <c r="D20" s="42"/>
      <c r="E20" s="41"/>
    </row>
    <row r="21" spans="2:5">
      <c r="B21" s="140" t="s">
        <v>207</v>
      </c>
      <c r="C21" s="18"/>
      <c r="D21" s="42"/>
      <c r="E21" s="41"/>
    </row>
    <row r="22" spans="2:5">
      <c r="B22" s="140" t="s">
        <v>172</v>
      </c>
      <c r="C22" s="18"/>
      <c r="D22" s="42"/>
      <c r="E22" s="41"/>
    </row>
    <row r="23" spans="2:5">
      <c r="B23" s="140" t="s">
        <v>172</v>
      </c>
      <c r="C23" s="18"/>
      <c r="D23" s="42"/>
      <c r="E23" s="41"/>
    </row>
    <row r="24" spans="2:5">
      <c r="B24" s="140"/>
      <c r="C24" s="18"/>
      <c r="D24" s="23"/>
      <c r="E24" s="18"/>
    </row>
    <row r="25" spans="2:5" ht="14.1" customHeight="1">
      <c r="B25" s="17" t="s">
        <v>206</v>
      </c>
      <c r="C25" s="18"/>
      <c r="D25" s="23"/>
      <c r="E25" s="18"/>
    </row>
    <row r="26" spans="2:5" ht="14.1" customHeight="1">
      <c r="B26" s="140" t="s">
        <v>205</v>
      </c>
      <c r="C26" s="18"/>
      <c r="D26" s="23"/>
      <c r="E26" s="18"/>
    </row>
    <row r="27" spans="2:5">
      <c r="B27" s="140" t="s">
        <v>204</v>
      </c>
      <c r="C27" s="18"/>
      <c r="D27" s="23"/>
      <c r="E27" s="18"/>
    </row>
    <row r="28" spans="2:5">
      <c r="B28" s="140" t="s">
        <v>203</v>
      </c>
      <c r="C28" s="18"/>
      <c r="D28" s="23"/>
      <c r="E28" s="18"/>
    </row>
    <row r="29" spans="2:5">
      <c r="B29" s="140" t="s">
        <v>172</v>
      </c>
      <c r="C29" s="18"/>
      <c r="D29" s="23"/>
      <c r="E29" s="18"/>
    </row>
    <row r="30" spans="2:5">
      <c r="B30" s="140"/>
      <c r="C30" s="18"/>
      <c r="D30" s="23"/>
      <c r="E30" s="18"/>
    </row>
    <row r="31" spans="2:5" ht="14.1" customHeight="1">
      <c r="B31" s="17" t="s">
        <v>202</v>
      </c>
      <c r="C31" s="18"/>
      <c r="D31" s="23"/>
      <c r="E31" s="18"/>
    </row>
    <row r="32" spans="2:5">
      <c r="B32" s="140" t="s">
        <v>201</v>
      </c>
      <c r="C32" s="18"/>
      <c r="D32" s="23"/>
      <c r="E32" s="18"/>
    </row>
    <row r="33" spans="2:5" ht="14.25" customHeight="1">
      <c r="B33" s="140" t="s">
        <v>200</v>
      </c>
      <c r="C33" s="18"/>
      <c r="D33" s="23"/>
      <c r="E33" s="18"/>
    </row>
    <row r="34" spans="2:5" ht="14.25" customHeight="1">
      <c r="B34" s="140" t="s">
        <v>199</v>
      </c>
      <c r="C34" s="18"/>
      <c r="D34" s="23"/>
      <c r="E34" s="18"/>
    </row>
    <row r="35" spans="2:5">
      <c r="B35" s="140" t="s">
        <v>198</v>
      </c>
      <c r="C35" s="18"/>
      <c r="D35" s="23"/>
      <c r="E35" s="18"/>
    </row>
    <row r="36" spans="2:5" ht="14.1" customHeight="1">
      <c r="B36" s="140" t="s">
        <v>172</v>
      </c>
      <c r="C36" s="18"/>
      <c r="D36" s="23"/>
      <c r="E36" s="18"/>
    </row>
    <row r="37" spans="2:5">
      <c r="B37" s="19" t="s">
        <v>191</v>
      </c>
      <c r="C37" s="36">
        <f>SUM(C11:C36)</f>
        <v>112363291</v>
      </c>
      <c r="D37" s="37"/>
      <c r="E37" s="36">
        <f>SUM(E11:E36)</f>
        <v>104474868</v>
      </c>
    </row>
    <row r="38" spans="2:5">
      <c r="B38" s="132"/>
      <c r="C38" s="18"/>
      <c r="D38" s="23"/>
      <c r="E38" s="18"/>
    </row>
    <row r="39" spans="2:5">
      <c r="B39" s="19" t="s">
        <v>190</v>
      </c>
      <c r="C39" s="18"/>
      <c r="D39" s="23"/>
      <c r="E39" s="18"/>
    </row>
    <row r="40" spans="2:5" ht="14.1" customHeight="1">
      <c r="B40" s="140" t="s">
        <v>189</v>
      </c>
      <c r="C40" s="18"/>
      <c r="D40" s="23"/>
      <c r="E40" s="18"/>
    </row>
    <row r="41" spans="2:5">
      <c r="B41" s="140" t="s">
        <v>188</v>
      </c>
      <c r="C41" s="18"/>
      <c r="D41" s="23"/>
      <c r="E41" s="18"/>
    </row>
    <row r="42" spans="2:5" ht="14.1" customHeight="1">
      <c r="B42" s="140" t="s">
        <v>187</v>
      </c>
      <c r="C42" s="18"/>
      <c r="D42" s="23"/>
      <c r="E42" s="18"/>
    </row>
    <row r="43" spans="2:5" ht="30">
      <c r="B43" s="140" t="s">
        <v>186</v>
      </c>
      <c r="C43" s="18"/>
      <c r="D43" s="23"/>
      <c r="E43" s="18"/>
    </row>
    <row r="44" spans="2:5">
      <c r="B44" s="140" t="s">
        <v>185</v>
      </c>
      <c r="C44" s="18"/>
      <c r="D44" s="23"/>
      <c r="E44" s="18"/>
    </row>
    <row r="45" spans="2:5">
      <c r="B45" s="140" t="s">
        <v>184</v>
      </c>
      <c r="C45" s="18"/>
      <c r="D45" s="23"/>
      <c r="E45" s="18"/>
    </row>
    <row r="46" spans="2:5">
      <c r="B46" s="140" t="s">
        <v>183</v>
      </c>
      <c r="C46" s="18"/>
      <c r="D46" s="23"/>
      <c r="E46" s="18"/>
    </row>
    <row r="47" spans="2:5" ht="14.1" customHeight="1">
      <c r="B47" s="140" t="s">
        <v>197</v>
      </c>
      <c r="C47" s="18"/>
      <c r="D47" s="23"/>
      <c r="E47" s="18"/>
    </row>
    <row r="48" spans="2:5" ht="14.1" customHeight="1">
      <c r="B48" s="140" t="s">
        <v>172</v>
      </c>
      <c r="C48" s="18"/>
      <c r="D48" s="23"/>
      <c r="E48" s="18"/>
    </row>
    <row r="49" spans="2:5" ht="14.1" customHeight="1">
      <c r="B49" s="19" t="s">
        <v>182</v>
      </c>
      <c r="C49" s="36">
        <f>SUM(C40:C48)</f>
        <v>0</v>
      </c>
      <c r="D49" s="37"/>
      <c r="E49" s="36">
        <f>SUM(E40:E48)</f>
        <v>0</v>
      </c>
    </row>
    <row r="50" spans="2:5" ht="14.1" customHeight="1">
      <c r="B50" s="132"/>
      <c r="C50" s="18"/>
      <c r="D50" s="23"/>
      <c r="E50" s="18"/>
    </row>
    <row r="51" spans="2:5" ht="14.1" customHeight="1">
      <c r="B51" s="19" t="s">
        <v>181</v>
      </c>
      <c r="C51" s="18"/>
      <c r="D51" s="23"/>
      <c r="E51" s="18"/>
    </row>
    <row r="52" spans="2:5" ht="14.1" customHeight="1">
      <c r="B52" s="140" t="s">
        <v>180</v>
      </c>
      <c r="C52" s="18"/>
      <c r="D52" s="23"/>
      <c r="E52" s="18"/>
    </row>
    <row r="53" spans="2:5" ht="14.1" customHeight="1">
      <c r="B53" s="140" t="s">
        <v>179</v>
      </c>
      <c r="C53" s="18"/>
      <c r="D53" s="23"/>
      <c r="E53" s="18"/>
    </row>
    <row r="54" spans="2:5" ht="14.1" customHeight="1">
      <c r="B54" s="140" t="s">
        <v>178</v>
      </c>
      <c r="C54" s="18"/>
      <c r="D54" s="23"/>
      <c r="E54" s="18"/>
    </row>
    <row r="55" spans="2:5" ht="14.1" customHeight="1">
      <c r="B55" s="140" t="s">
        <v>177</v>
      </c>
      <c r="C55" s="18"/>
      <c r="D55" s="23"/>
      <c r="E55" s="18"/>
    </row>
    <row r="56" spans="2:5" ht="14.1" customHeight="1">
      <c r="B56" s="140" t="s">
        <v>176</v>
      </c>
      <c r="C56" s="18"/>
      <c r="D56" s="23"/>
      <c r="E56" s="18"/>
    </row>
    <row r="57" spans="2:5" ht="14.1" customHeight="1">
      <c r="B57" s="140" t="s">
        <v>175</v>
      </c>
      <c r="C57" s="18"/>
      <c r="D57" s="23"/>
      <c r="E57" s="18"/>
    </row>
    <row r="58" spans="2:5" ht="14.1" customHeight="1">
      <c r="B58" s="140" t="s">
        <v>174</v>
      </c>
      <c r="C58" s="18"/>
      <c r="D58" s="23"/>
      <c r="E58" s="18"/>
    </row>
    <row r="59" spans="2:5" ht="14.1" customHeight="1">
      <c r="B59" s="140" t="s">
        <v>173</v>
      </c>
      <c r="C59" s="18"/>
      <c r="D59" s="23"/>
      <c r="E59" s="18"/>
    </row>
    <row r="60" spans="2:5" ht="15" customHeight="1">
      <c r="B60" s="140" t="s">
        <v>192</v>
      </c>
      <c r="C60" s="18"/>
      <c r="D60" s="23"/>
      <c r="E60" s="18"/>
    </row>
    <row r="61" spans="2:5" ht="14.1" customHeight="1">
      <c r="B61" s="140" t="s">
        <v>196</v>
      </c>
      <c r="C61" s="18"/>
      <c r="D61" s="42"/>
      <c r="E61" s="41"/>
    </row>
    <row r="62" spans="2:5" ht="14.1" customHeight="1">
      <c r="B62" s="140" t="s">
        <v>195</v>
      </c>
      <c r="C62" s="18"/>
      <c r="D62" s="42"/>
      <c r="E62" s="41"/>
    </row>
    <row r="63" spans="2:5" ht="14.1" customHeight="1">
      <c r="B63" s="140" t="s">
        <v>172</v>
      </c>
      <c r="C63" s="18"/>
      <c r="D63" s="23"/>
      <c r="E63" s="18"/>
    </row>
    <row r="64" spans="2:5" ht="14.1" customHeight="1">
      <c r="B64" s="19" t="s">
        <v>171</v>
      </c>
      <c r="C64" s="36">
        <f>SUM(C52:C63)</f>
        <v>0</v>
      </c>
      <c r="D64" s="37"/>
      <c r="E64" s="36">
        <f>SUM(E52:E63)</f>
        <v>0</v>
      </c>
    </row>
    <row r="65" spans="2:6" ht="14.1" customHeight="1">
      <c r="B65" s="132"/>
      <c r="C65" s="18"/>
      <c r="D65" s="23"/>
      <c r="E65" s="18"/>
    </row>
    <row r="66" spans="2:6" ht="14.1" customHeight="1">
      <c r="B66" s="19" t="s">
        <v>170</v>
      </c>
      <c r="C66" s="139">
        <f>C37+C49+C64</f>
        <v>112363291</v>
      </c>
      <c r="D66" s="37"/>
      <c r="E66" s="139">
        <f>E37+E49+E64</f>
        <v>104474868</v>
      </c>
    </row>
    <row r="67" spans="2:6">
      <c r="B67" s="138" t="s">
        <v>169</v>
      </c>
      <c r="C67" s="18"/>
      <c r="D67" s="23"/>
      <c r="E67" s="18"/>
    </row>
    <row r="68" spans="2:6">
      <c r="B68" s="138" t="s">
        <v>194</v>
      </c>
      <c r="C68" s="18"/>
      <c r="D68" s="23"/>
      <c r="E68" s="18"/>
    </row>
    <row r="69" spans="2:6" ht="15.75" thickBot="1">
      <c r="B69" s="137" t="s">
        <v>168</v>
      </c>
      <c r="C69" s="135">
        <f>SUM(C66:C68)</f>
        <v>112363291</v>
      </c>
      <c r="D69" s="136"/>
      <c r="E69" s="135">
        <f>SUM(E66:E68)</f>
        <v>104474868</v>
      </c>
    </row>
    <row r="70" spans="2:6" ht="15.75" thickTop="1"/>
    <row r="72" spans="2:6">
      <c r="B72" s="25" t="s">
        <v>3</v>
      </c>
      <c r="C72" s="134">
        <f>C69-'[1]Pasqyra e Pozicioni Financiar'!C11</f>
        <v>112363291</v>
      </c>
      <c r="D72" s="133"/>
      <c r="E72" s="133">
        <f>E69-'[1]Pasqyra e Pozicioni Financiar'!E11</f>
        <v>104474868</v>
      </c>
      <c r="F72" s="25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2:F69"/>
  <sheetViews>
    <sheetView topLeftCell="A36" workbookViewId="0">
      <selection activeCell="D63" sqref="D63"/>
    </sheetView>
  </sheetViews>
  <sheetFormatPr defaultColWidth="11.42578125" defaultRowHeight="12.75"/>
  <cols>
    <col min="1" max="1" width="4.140625" customWidth="1"/>
    <col min="2" max="2" width="45.7109375" customWidth="1"/>
    <col min="3" max="3" width="6.7109375" customWidth="1"/>
    <col min="4" max="4" width="18.85546875" customWidth="1"/>
    <col min="5" max="5" width="18.7109375" customWidth="1"/>
    <col min="257" max="257" width="4.140625" customWidth="1"/>
    <col min="258" max="258" width="58.42578125" customWidth="1"/>
    <col min="259" max="259" width="6.7109375" customWidth="1"/>
    <col min="260" max="260" width="18.85546875" customWidth="1"/>
    <col min="261" max="261" width="14.140625" customWidth="1"/>
    <col min="513" max="513" width="4.140625" customWidth="1"/>
    <col min="514" max="514" width="58.42578125" customWidth="1"/>
    <col min="515" max="515" width="6.7109375" customWidth="1"/>
    <col min="516" max="516" width="18.85546875" customWidth="1"/>
    <col min="517" max="517" width="14.140625" customWidth="1"/>
    <col min="769" max="769" width="4.140625" customWidth="1"/>
    <col min="770" max="770" width="58.42578125" customWidth="1"/>
    <col min="771" max="771" width="6.7109375" customWidth="1"/>
    <col min="772" max="772" width="18.85546875" customWidth="1"/>
    <col min="773" max="773" width="14.140625" customWidth="1"/>
    <col min="1025" max="1025" width="4.140625" customWidth="1"/>
    <col min="1026" max="1026" width="58.42578125" customWidth="1"/>
    <col min="1027" max="1027" width="6.7109375" customWidth="1"/>
    <col min="1028" max="1028" width="18.85546875" customWidth="1"/>
    <col min="1029" max="1029" width="14.140625" customWidth="1"/>
    <col min="1281" max="1281" width="4.140625" customWidth="1"/>
    <col min="1282" max="1282" width="58.42578125" customWidth="1"/>
    <col min="1283" max="1283" width="6.7109375" customWidth="1"/>
    <col min="1284" max="1284" width="18.85546875" customWidth="1"/>
    <col min="1285" max="1285" width="14.140625" customWidth="1"/>
    <col min="1537" max="1537" width="4.140625" customWidth="1"/>
    <col min="1538" max="1538" width="58.42578125" customWidth="1"/>
    <col min="1539" max="1539" width="6.7109375" customWidth="1"/>
    <col min="1540" max="1540" width="18.85546875" customWidth="1"/>
    <col min="1541" max="1541" width="14.140625" customWidth="1"/>
    <col min="1793" max="1793" width="4.140625" customWidth="1"/>
    <col min="1794" max="1794" width="58.42578125" customWidth="1"/>
    <col min="1795" max="1795" width="6.7109375" customWidth="1"/>
    <col min="1796" max="1796" width="18.85546875" customWidth="1"/>
    <col min="1797" max="1797" width="14.140625" customWidth="1"/>
    <col min="2049" max="2049" width="4.140625" customWidth="1"/>
    <col min="2050" max="2050" width="58.42578125" customWidth="1"/>
    <col min="2051" max="2051" width="6.7109375" customWidth="1"/>
    <col min="2052" max="2052" width="18.85546875" customWidth="1"/>
    <col min="2053" max="2053" width="14.140625" customWidth="1"/>
    <col min="2305" max="2305" width="4.140625" customWidth="1"/>
    <col min="2306" max="2306" width="58.42578125" customWidth="1"/>
    <col min="2307" max="2307" width="6.7109375" customWidth="1"/>
    <col min="2308" max="2308" width="18.85546875" customWidth="1"/>
    <col min="2309" max="2309" width="14.140625" customWidth="1"/>
    <col min="2561" max="2561" width="4.140625" customWidth="1"/>
    <col min="2562" max="2562" width="58.42578125" customWidth="1"/>
    <col min="2563" max="2563" width="6.7109375" customWidth="1"/>
    <col min="2564" max="2564" width="18.85546875" customWidth="1"/>
    <col min="2565" max="2565" width="14.140625" customWidth="1"/>
    <col min="2817" max="2817" width="4.140625" customWidth="1"/>
    <col min="2818" max="2818" width="58.42578125" customWidth="1"/>
    <col min="2819" max="2819" width="6.7109375" customWidth="1"/>
    <col min="2820" max="2820" width="18.85546875" customWidth="1"/>
    <col min="2821" max="2821" width="14.140625" customWidth="1"/>
    <col min="3073" max="3073" width="4.140625" customWidth="1"/>
    <col min="3074" max="3074" width="58.42578125" customWidth="1"/>
    <col min="3075" max="3075" width="6.7109375" customWidth="1"/>
    <col min="3076" max="3076" width="18.85546875" customWidth="1"/>
    <col min="3077" max="3077" width="14.140625" customWidth="1"/>
    <col min="3329" max="3329" width="4.140625" customWidth="1"/>
    <col min="3330" max="3330" width="58.42578125" customWidth="1"/>
    <col min="3331" max="3331" width="6.7109375" customWidth="1"/>
    <col min="3332" max="3332" width="18.85546875" customWidth="1"/>
    <col min="3333" max="3333" width="14.140625" customWidth="1"/>
    <col min="3585" max="3585" width="4.140625" customWidth="1"/>
    <col min="3586" max="3586" width="58.42578125" customWidth="1"/>
    <col min="3587" max="3587" width="6.7109375" customWidth="1"/>
    <col min="3588" max="3588" width="18.85546875" customWidth="1"/>
    <col min="3589" max="3589" width="14.140625" customWidth="1"/>
    <col min="3841" max="3841" width="4.140625" customWidth="1"/>
    <col min="3842" max="3842" width="58.42578125" customWidth="1"/>
    <col min="3843" max="3843" width="6.7109375" customWidth="1"/>
    <col min="3844" max="3844" width="18.85546875" customWidth="1"/>
    <col min="3845" max="3845" width="14.140625" customWidth="1"/>
    <col min="4097" max="4097" width="4.140625" customWidth="1"/>
    <col min="4098" max="4098" width="58.42578125" customWidth="1"/>
    <col min="4099" max="4099" width="6.7109375" customWidth="1"/>
    <col min="4100" max="4100" width="18.85546875" customWidth="1"/>
    <col min="4101" max="4101" width="14.140625" customWidth="1"/>
    <col min="4353" max="4353" width="4.140625" customWidth="1"/>
    <col min="4354" max="4354" width="58.42578125" customWidth="1"/>
    <col min="4355" max="4355" width="6.7109375" customWidth="1"/>
    <col min="4356" max="4356" width="18.85546875" customWidth="1"/>
    <col min="4357" max="4357" width="14.140625" customWidth="1"/>
    <col min="4609" max="4609" width="4.140625" customWidth="1"/>
    <col min="4610" max="4610" width="58.42578125" customWidth="1"/>
    <col min="4611" max="4611" width="6.7109375" customWidth="1"/>
    <col min="4612" max="4612" width="18.85546875" customWidth="1"/>
    <col min="4613" max="4613" width="14.140625" customWidth="1"/>
    <col min="4865" max="4865" width="4.140625" customWidth="1"/>
    <col min="4866" max="4866" width="58.42578125" customWidth="1"/>
    <col min="4867" max="4867" width="6.7109375" customWidth="1"/>
    <col min="4868" max="4868" width="18.85546875" customWidth="1"/>
    <col min="4869" max="4869" width="14.140625" customWidth="1"/>
    <col min="5121" max="5121" width="4.140625" customWidth="1"/>
    <col min="5122" max="5122" width="58.42578125" customWidth="1"/>
    <col min="5123" max="5123" width="6.7109375" customWidth="1"/>
    <col min="5124" max="5124" width="18.85546875" customWidth="1"/>
    <col min="5125" max="5125" width="14.140625" customWidth="1"/>
    <col min="5377" max="5377" width="4.140625" customWidth="1"/>
    <col min="5378" max="5378" width="58.42578125" customWidth="1"/>
    <col min="5379" max="5379" width="6.7109375" customWidth="1"/>
    <col min="5380" max="5380" width="18.85546875" customWidth="1"/>
    <col min="5381" max="5381" width="14.140625" customWidth="1"/>
    <col min="5633" max="5633" width="4.140625" customWidth="1"/>
    <col min="5634" max="5634" width="58.42578125" customWidth="1"/>
    <col min="5635" max="5635" width="6.7109375" customWidth="1"/>
    <col min="5636" max="5636" width="18.85546875" customWidth="1"/>
    <col min="5637" max="5637" width="14.140625" customWidth="1"/>
    <col min="5889" max="5889" width="4.140625" customWidth="1"/>
    <col min="5890" max="5890" width="58.42578125" customWidth="1"/>
    <col min="5891" max="5891" width="6.7109375" customWidth="1"/>
    <col min="5892" max="5892" width="18.85546875" customWidth="1"/>
    <col min="5893" max="5893" width="14.140625" customWidth="1"/>
    <col min="6145" max="6145" width="4.140625" customWidth="1"/>
    <col min="6146" max="6146" width="58.42578125" customWidth="1"/>
    <col min="6147" max="6147" width="6.7109375" customWidth="1"/>
    <col min="6148" max="6148" width="18.85546875" customWidth="1"/>
    <col min="6149" max="6149" width="14.140625" customWidth="1"/>
    <col min="6401" max="6401" width="4.140625" customWidth="1"/>
    <col min="6402" max="6402" width="58.42578125" customWidth="1"/>
    <col min="6403" max="6403" width="6.7109375" customWidth="1"/>
    <col min="6404" max="6404" width="18.85546875" customWidth="1"/>
    <col min="6405" max="6405" width="14.140625" customWidth="1"/>
    <col min="6657" max="6657" width="4.140625" customWidth="1"/>
    <col min="6658" max="6658" width="58.42578125" customWidth="1"/>
    <col min="6659" max="6659" width="6.7109375" customWidth="1"/>
    <col min="6660" max="6660" width="18.85546875" customWidth="1"/>
    <col min="6661" max="6661" width="14.140625" customWidth="1"/>
    <col min="6913" max="6913" width="4.140625" customWidth="1"/>
    <col min="6914" max="6914" width="58.42578125" customWidth="1"/>
    <col min="6915" max="6915" width="6.7109375" customWidth="1"/>
    <col min="6916" max="6916" width="18.85546875" customWidth="1"/>
    <col min="6917" max="6917" width="14.140625" customWidth="1"/>
    <col min="7169" max="7169" width="4.140625" customWidth="1"/>
    <col min="7170" max="7170" width="58.42578125" customWidth="1"/>
    <col min="7171" max="7171" width="6.7109375" customWidth="1"/>
    <col min="7172" max="7172" width="18.85546875" customWidth="1"/>
    <col min="7173" max="7173" width="14.140625" customWidth="1"/>
    <col min="7425" max="7425" width="4.140625" customWidth="1"/>
    <col min="7426" max="7426" width="58.42578125" customWidth="1"/>
    <col min="7427" max="7427" width="6.7109375" customWidth="1"/>
    <col min="7428" max="7428" width="18.85546875" customWidth="1"/>
    <col min="7429" max="7429" width="14.140625" customWidth="1"/>
    <col min="7681" max="7681" width="4.140625" customWidth="1"/>
    <col min="7682" max="7682" width="58.42578125" customWidth="1"/>
    <col min="7683" max="7683" width="6.7109375" customWidth="1"/>
    <col min="7684" max="7684" width="18.85546875" customWidth="1"/>
    <col min="7685" max="7685" width="14.140625" customWidth="1"/>
    <col min="7937" max="7937" width="4.140625" customWidth="1"/>
    <col min="7938" max="7938" width="58.42578125" customWidth="1"/>
    <col min="7939" max="7939" width="6.7109375" customWidth="1"/>
    <col min="7940" max="7940" width="18.85546875" customWidth="1"/>
    <col min="7941" max="7941" width="14.140625" customWidth="1"/>
    <col min="8193" max="8193" width="4.140625" customWidth="1"/>
    <col min="8194" max="8194" width="58.42578125" customWidth="1"/>
    <col min="8195" max="8195" width="6.7109375" customWidth="1"/>
    <col min="8196" max="8196" width="18.85546875" customWidth="1"/>
    <col min="8197" max="8197" width="14.140625" customWidth="1"/>
    <col min="8449" max="8449" width="4.140625" customWidth="1"/>
    <col min="8450" max="8450" width="58.42578125" customWidth="1"/>
    <col min="8451" max="8451" width="6.7109375" customWidth="1"/>
    <col min="8452" max="8452" width="18.85546875" customWidth="1"/>
    <col min="8453" max="8453" width="14.140625" customWidth="1"/>
    <col min="8705" max="8705" width="4.140625" customWidth="1"/>
    <col min="8706" max="8706" width="58.42578125" customWidth="1"/>
    <col min="8707" max="8707" width="6.7109375" customWidth="1"/>
    <col min="8708" max="8708" width="18.85546875" customWidth="1"/>
    <col min="8709" max="8709" width="14.140625" customWidth="1"/>
    <col min="8961" max="8961" width="4.140625" customWidth="1"/>
    <col min="8962" max="8962" width="58.42578125" customWidth="1"/>
    <col min="8963" max="8963" width="6.7109375" customWidth="1"/>
    <col min="8964" max="8964" width="18.85546875" customWidth="1"/>
    <col min="8965" max="8965" width="14.140625" customWidth="1"/>
    <col min="9217" max="9217" width="4.140625" customWidth="1"/>
    <col min="9218" max="9218" width="58.42578125" customWidth="1"/>
    <col min="9219" max="9219" width="6.7109375" customWidth="1"/>
    <col min="9220" max="9220" width="18.85546875" customWidth="1"/>
    <col min="9221" max="9221" width="14.140625" customWidth="1"/>
    <col min="9473" max="9473" width="4.140625" customWidth="1"/>
    <col min="9474" max="9474" width="58.42578125" customWidth="1"/>
    <col min="9475" max="9475" width="6.7109375" customWidth="1"/>
    <col min="9476" max="9476" width="18.85546875" customWidth="1"/>
    <col min="9477" max="9477" width="14.140625" customWidth="1"/>
    <col min="9729" max="9729" width="4.140625" customWidth="1"/>
    <col min="9730" max="9730" width="58.42578125" customWidth="1"/>
    <col min="9731" max="9731" width="6.7109375" customWidth="1"/>
    <col min="9732" max="9732" width="18.85546875" customWidth="1"/>
    <col min="9733" max="9733" width="14.140625" customWidth="1"/>
    <col min="9985" max="9985" width="4.140625" customWidth="1"/>
    <col min="9986" max="9986" width="58.42578125" customWidth="1"/>
    <col min="9987" max="9987" width="6.7109375" customWidth="1"/>
    <col min="9988" max="9988" width="18.85546875" customWidth="1"/>
    <col min="9989" max="9989" width="14.140625" customWidth="1"/>
    <col min="10241" max="10241" width="4.140625" customWidth="1"/>
    <col min="10242" max="10242" width="58.42578125" customWidth="1"/>
    <col min="10243" max="10243" width="6.7109375" customWidth="1"/>
    <col min="10244" max="10244" width="18.85546875" customWidth="1"/>
    <col min="10245" max="10245" width="14.140625" customWidth="1"/>
    <col min="10497" max="10497" width="4.140625" customWidth="1"/>
    <col min="10498" max="10498" width="58.42578125" customWidth="1"/>
    <col min="10499" max="10499" width="6.7109375" customWidth="1"/>
    <col min="10500" max="10500" width="18.85546875" customWidth="1"/>
    <col min="10501" max="10501" width="14.140625" customWidth="1"/>
    <col min="10753" max="10753" width="4.140625" customWidth="1"/>
    <col min="10754" max="10754" width="58.42578125" customWidth="1"/>
    <col min="10755" max="10755" width="6.7109375" customWidth="1"/>
    <col min="10756" max="10756" width="18.85546875" customWidth="1"/>
    <col min="10757" max="10757" width="14.140625" customWidth="1"/>
    <col min="11009" max="11009" width="4.140625" customWidth="1"/>
    <col min="11010" max="11010" width="58.42578125" customWidth="1"/>
    <col min="11011" max="11011" width="6.7109375" customWidth="1"/>
    <col min="11012" max="11012" width="18.85546875" customWidth="1"/>
    <col min="11013" max="11013" width="14.140625" customWidth="1"/>
    <col min="11265" max="11265" width="4.140625" customWidth="1"/>
    <col min="11266" max="11266" width="58.42578125" customWidth="1"/>
    <col min="11267" max="11267" width="6.7109375" customWidth="1"/>
    <col min="11268" max="11268" width="18.85546875" customWidth="1"/>
    <col min="11269" max="11269" width="14.140625" customWidth="1"/>
    <col min="11521" max="11521" width="4.140625" customWidth="1"/>
    <col min="11522" max="11522" width="58.42578125" customWidth="1"/>
    <col min="11523" max="11523" width="6.7109375" customWidth="1"/>
    <col min="11524" max="11524" width="18.85546875" customWidth="1"/>
    <col min="11525" max="11525" width="14.140625" customWidth="1"/>
    <col min="11777" max="11777" width="4.140625" customWidth="1"/>
    <col min="11778" max="11778" width="58.42578125" customWidth="1"/>
    <col min="11779" max="11779" width="6.7109375" customWidth="1"/>
    <col min="11780" max="11780" width="18.85546875" customWidth="1"/>
    <col min="11781" max="11781" width="14.140625" customWidth="1"/>
    <col min="12033" max="12033" width="4.140625" customWidth="1"/>
    <col min="12034" max="12034" width="58.42578125" customWidth="1"/>
    <col min="12035" max="12035" width="6.7109375" customWidth="1"/>
    <col min="12036" max="12036" width="18.85546875" customWidth="1"/>
    <col min="12037" max="12037" width="14.140625" customWidth="1"/>
    <col min="12289" max="12289" width="4.140625" customWidth="1"/>
    <col min="12290" max="12290" width="58.42578125" customWidth="1"/>
    <col min="12291" max="12291" width="6.7109375" customWidth="1"/>
    <col min="12292" max="12292" width="18.85546875" customWidth="1"/>
    <col min="12293" max="12293" width="14.140625" customWidth="1"/>
    <col min="12545" max="12545" width="4.140625" customWidth="1"/>
    <col min="12546" max="12546" width="58.42578125" customWidth="1"/>
    <col min="12547" max="12547" width="6.7109375" customWidth="1"/>
    <col min="12548" max="12548" width="18.85546875" customWidth="1"/>
    <col min="12549" max="12549" width="14.140625" customWidth="1"/>
    <col min="12801" max="12801" width="4.140625" customWidth="1"/>
    <col min="12802" max="12802" width="58.42578125" customWidth="1"/>
    <col min="12803" max="12803" width="6.7109375" customWidth="1"/>
    <col min="12804" max="12804" width="18.85546875" customWidth="1"/>
    <col min="12805" max="12805" width="14.140625" customWidth="1"/>
    <col min="13057" max="13057" width="4.140625" customWidth="1"/>
    <col min="13058" max="13058" width="58.42578125" customWidth="1"/>
    <col min="13059" max="13059" width="6.7109375" customWidth="1"/>
    <col min="13060" max="13060" width="18.85546875" customWidth="1"/>
    <col min="13061" max="13061" width="14.140625" customWidth="1"/>
    <col min="13313" max="13313" width="4.140625" customWidth="1"/>
    <col min="13314" max="13314" width="58.42578125" customWidth="1"/>
    <col min="13315" max="13315" width="6.7109375" customWidth="1"/>
    <col min="13316" max="13316" width="18.85546875" customWidth="1"/>
    <col min="13317" max="13317" width="14.140625" customWidth="1"/>
    <col min="13569" max="13569" width="4.140625" customWidth="1"/>
    <col min="13570" max="13570" width="58.42578125" customWidth="1"/>
    <col min="13571" max="13571" width="6.7109375" customWidth="1"/>
    <col min="13572" max="13572" width="18.85546875" customWidth="1"/>
    <col min="13573" max="13573" width="14.140625" customWidth="1"/>
    <col min="13825" max="13825" width="4.140625" customWidth="1"/>
    <col min="13826" max="13826" width="58.42578125" customWidth="1"/>
    <col min="13827" max="13827" width="6.7109375" customWidth="1"/>
    <col min="13828" max="13828" width="18.85546875" customWidth="1"/>
    <col min="13829" max="13829" width="14.140625" customWidth="1"/>
    <col min="14081" max="14081" width="4.140625" customWidth="1"/>
    <col min="14082" max="14082" width="58.42578125" customWidth="1"/>
    <col min="14083" max="14083" width="6.7109375" customWidth="1"/>
    <col min="14084" max="14084" width="18.85546875" customWidth="1"/>
    <col min="14085" max="14085" width="14.140625" customWidth="1"/>
    <col min="14337" max="14337" width="4.140625" customWidth="1"/>
    <col min="14338" max="14338" width="58.42578125" customWidth="1"/>
    <col min="14339" max="14339" width="6.7109375" customWidth="1"/>
    <col min="14340" max="14340" width="18.85546875" customWidth="1"/>
    <col min="14341" max="14341" width="14.140625" customWidth="1"/>
    <col min="14593" max="14593" width="4.140625" customWidth="1"/>
    <col min="14594" max="14594" width="58.42578125" customWidth="1"/>
    <col min="14595" max="14595" width="6.7109375" customWidth="1"/>
    <col min="14596" max="14596" width="18.85546875" customWidth="1"/>
    <col min="14597" max="14597" width="14.140625" customWidth="1"/>
    <col min="14849" max="14849" width="4.140625" customWidth="1"/>
    <col min="14850" max="14850" width="58.42578125" customWidth="1"/>
    <col min="14851" max="14851" width="6.7109375" customWidth="1"/>
    <col min="14852" max="14852" width="18.85546875" customWidth="1"/>
    <col min="14853" max="14853" width="14.140625" customWidth="1"/>
    <col min="15105" max="15105" width="4.140625" customWidth="1"/>
    <col min="15106" max="15106" width="58.42578125" customWidth="1"/>
    <col min="15107" max="15107" width="6.7109375" customWidth="1"/>
    <col min="15108" max="15108" width="18.85546875" customWidth="1"/>
    <col min="15109" max="15109" width="14.140625" customWidth="1"/>
    <col min="15361" max="15361" width="4.140625" customWidth="1"/>
    <col min="15362" max="15362" width="58.42578125" customWidth="1"/>
    <col min="15363" max="15363" width="6.7109375" customWidth="1"/>
    <col min="15364" max="15364" width="18.85546875" customWidth="1"/>
    <col min="15365" max="15365" width="14.140625" customWidth="1"/>
    <col min="15617" max="15617" width="4.140625" customWidth="1"/>
    <col min="15618" max="15618" width="58.42578125" customWidth="1"/>
    <col min="15619" max="15619" width="6.7109375" customWidth="1"/>
    <col min="15620" max="15620" width="18.85546875" customWidth="1"/>
    <col min="15621" max="15621" width="14.140625" customWidth="1"/>
    <col min="15873" max="15873" width="4.140625" customWidth="1"/>
    <col min="15874" max="15874" width="58.42578125" customWidth="1"/>
    <col min="15875" max="15875" width="6.7109375" customWidth="1"/>
    <col min="15876" max="15876" width="18.85546875" customWidth="1"/>
    <col min="15877" max="15877" width="14.140625" customWidth="1"/>
    <col min="16129" max="16129" width="4.140625" customWidth="1"/>
    <col min="16130" max="16130" width="58.42578125" customWidth="1"/>
    <col min="16131" max="16131" width="6.7109375" customWidth="1"/>
    <col min="16132" max="16132" width="18.85546875" customWidth="1"/>
    <col min="16133" max="16133" width="14.140625" customWidth="1"/>
  </cols>
  <sheetData>
    <row r="2" spans="1:6">
      <c r="A2" s="189" t="s">
        <v>241</v>
      </c>
    </row>
    <row r="4" spans="1:6" ht="18.75">
      <c r="B4" s="190" t="s">
        <v>242</v>
      </c>
    </row>
    <row r="5" spans="1:6">
      <c r="B5" s="189" t="s">
        <v>243</v>
      </c>
    </row>
    <row r="6" spans="1:6">
      <c r="B6" s="191" t="s">
        <v>244</v>
      </c>
      <c r="C6" s="192" t="s">
        <v>310</v>
      </c>
    </row>
    <row r="9" spans="1:6" ht="13.5">
      <c r="A9" s="193" t="s">
        <v>245</v>
      </c>
      <c r="B9" s="194" t="s">
        <v>246</v>
      </c>
      <c r="C9" s="195"/>
      <c r="D9" s="196">
        <v>2022</v>
      </c>
      <c r="E9" s="196">
        <v>2021</v>
      </c>
    </row>
    <row r="10" spans="1:6">
      <c r="A10" s="195"/>
      <c r="B10" s="195"/>
      <c r="C10" s="195"/>
      <c r="D10" s="195"/>
      <c r="E10" s="195"/>
    </row>
    <row r="11" spans="1:6">
      <c r="A11" s="195"/>
      <c r="B11" s="195"/>
      <c r="C11" s="195"/>
      <c r="D11" s="195"/>
      <c r="E11" s="195"/>
    </row>
    <row r="12" spans="1:6" ht="13.5">
      <c r="A12" s="197" t="s">
        <v>247</v>
      </c>
      <c r="B12" s="195"/>
      <c r="C12" s="195"/>
      <c r="D12" s="195"/>
      <c r="E12" s="195"/>
    </row>
    <row r="13" spans="1:6">
      <c r="A13" s="195"/>
      <c r="B13" s="195"/>
      <c r="C13" s="195"/>
      <c r="D13" s="195"/>
      <c r="E13" s="195"/>
    </row>
    <row r="14" spans="1:6" ht="14.25">
      <c r="A14" s="198">
        <v>1</v>
      </c>
      <c r="B14" s="199" t="s">
        <v>248</v>
      </c>
      <c r="C14" s="195"/>
      <c r="D14" s="200">
        <v>816418561</v>
      </c>
      <c r="E14" s="200">
        <v>930836255</v>
      </c>
      <c r="F14" s="201">
        <v>8645</v>
      </c>
    </row>
    <row r="15" spans="1:6">
      <c r="A15" s="195"/>
      <c r="B15" s="195"/>
      <c r="C15" s="195"/>
    </row>
    <row r="16" spans="1:6" ht="14.25">
      <c r="A16" s="198">
        <v>3</v>
      </c>
      <c r="B16" s="199" t="s">
        <v>249</v>
      </c>
      <c r="C16" s="195"/>
      <c r="D16" s="200">
        <v>-894225451</v>
      </c>
      <c r="E16" s="200">
        <v>-882599808</v>
      </c>
      <c r="F16" s="201">
        <v>8646</v>
      </c>
    </row>
    <row r="17" spans="1:6">
      <c r="A17" s="195"/>
      <c r="B17" s="195"/>
      <c r="C17" s="195"/>
    </row>
    <row r="18" spans="1:6" ht="14.25">
      <c r="A18" s="198">
        <v>5</v>
      </c>
      <c r="B18" s="199" t="s">
        <v>250</v>
      </c>
      <c r="C18" s="195"/>
      <c r="D18" s="200">
        <v>0</v>
      </c>
      <c r="E18" s="200">
        <v>0</v>
      </c>
      <c r="F18" s="201">
        <v>8647</v>
      </c>
    </row>
    <row r="19" spans="1:6">
      <c r="A19" s="195"/>
      <c r="B19" s="195"/>
      <c r="C19" s="195"/>
    </row>
    <row r="20" spans="1:6" ht="14.25">
      <c r="A20" s="198">
        <v>7</v>
      </c>
      <c r="B20" s="199" t="s">
        <v>251</v>
      </c>
      <c r="C20" s="195"/>
      <c r="D20" s="200"/>
      <c r="E20" s="200"/>
      <c r="F20" s="201">
        <v>8648</v>
      </c>
    </row>
    <row r="21" spans="1:6">
      <c r="A21" s="195"/>
      <c r="B21" s="195"/>
      <c r="C21" s="195"/>
    </row>
    <row r="22" spans="1:6" ht="14.25">
      <c r="A22" s="198">
        <v>9</v>
      </c>
      <c r="B22" s="199" t="s">
        <v>252</v>
      </c>
      <c r="C22" s="195"/>
      <c r="D22" s="200">
        <f>[2]SENKA!$P$30</f>
        <v>-13954748</v>
      </c>
      <c r="E22" s="200">
        <v>-13954748</v>
      </c>
      <c r="F22" s="201">
        <v>8649</v>
      </c>
    </row>
    <row r="23" spans="1:6">
      <c r="A23" s="195"/>
      <c r="B23" s="195"/>
      <c r="C23" s="195"/>
      <c r="D23" s="195"/>
      <c r="E23" s="195"/>
    </row>
    <row r="24" spans="1:6" ht="13.5">
      <c r="A24" s="199" t="s">
        <v>253</v>
      </c>
      <c r="B24" s="202" t="s">
        <v>254</v>
      </c>
      <c r="C24" s="195"/>
      <c r="D24" s="203">
        <f>SUM(D14:D23)</f>
        <v>-91761638</v>
      </c>
      <c r="E24" s="203">
        <v>34281699</v>
      </c>
    </row>
    <row r="25" spans="1:6">
      <c r="A25" s="195"/>
      <c r="B25" s="195"/>
      <c r="C25" s="195"/>
      <c r="D25" s="195"/>
      <c r="E25" s="195"/>
    </row>
    <row r="26" spans="1:6">
      <c r="A26" s="195"/>
      <c r="B26" s="195"/>
      <c r="C26" s="195"/>
      <c r="D26" s="195"/>
      <c r="E26" s="195"/>
    </row>
    <row r="27" spans="1:6" ht="13.5">
      <c r="A27" s="197" t="s">
        <v>255</v>
      </c>
      <c r="B27" s="195"/>
      <c r="C27" s="195"/>
      <c r="D27" s="195"/>
      <c r="E27" s="195"/>
    </row>
    <row r="28" spans="1:6">
      <c r="A28" s="195"/>
      <c r="B28" s="195"/>
      <c r="C28" s="195"/>
      <c r="D28" s="195"/>
      <c r="E28" s="195"/>
    </row>
    <row r="29" spans="1:6" ht="13.5">
      <c r="A29" s="198">
        <v>1</v>
      </c>
      <c r="B29" s="199" t="s">
        <v>256</v>
      </c>
      <c r="C29" s="195"/>
      <c r="D29" s="195"/>
      <c r="E29" s="195"/>
      <c r="F29" s="201">
        <v>8650</v>
      </c>
    </row>
    <row r="30" spans="1:6">
      <c r="A30" s="195"/>
      <c r="B30" s="195"/>
      <c r="C30" s="195"/>
      <c r="D30" s="195"/>
      <c r="E30" s="195"/>
    </row>
    <row r="31" spans="1:6" ht="13.5">
      <c r="A31" s="198">
        <v>3</v>
      </c>
      <c r="B31" s="199" t="s">
        <v>257</v>
      </c>
      <c r="C31" s="195"/>
      <c r="D31" s="204"/>
      <c r="E31" s="204"/>
      <c r="F31" s="201">
        <v>8651</v>
      </c>
    </row>
    <row r="32" spans="1:6">
      <c r="A32" s="195"/>
      <c r="B32" s="195"/>
      <c r="C32" s="195"/>
      <c r="D32" s="195"/>
      <c r="E32" s="195"/>
    </row>
    <row r="33" spans="1:6" ht="13.5">
      <c r="A33" s="198">
        <v>5</v>
      </c>
      <c r="B33" s="199" t="s">
        <v>258</v>
      </c>
      <c r="C33" s="195"/>
      <c r="D33" s="195"/>
      <c r="E33" s="195"/>
      <c r="F33" s="201">
        <v>8652</v>
      </c>
    </row>
    <row r="34" spans="1:6">
      <c r="A34" s="195"/>
      <c r="B34" s="195"/>
      <c r="C34" s="195"/>
      <c r="D34" s="195"/>
      <c r="E34" s="195"/>
    </row>
    <row r="35" spans="1:6" ht="13.5">
      <c r="A35" s="198">
        <v>7</v>
      </c>
      <c r="B35" s="199" t="s">
        <v>259</v>
      </c>
      <c r="C35" s="195"/>
      <c r="D35" s="195"/>
      <c r="E35" s="195"/>
      <c r="F35" s="201">
        <v>8653</v>
      </c>
    </row>
    <row r="36" spans="1:6" ht="14.25">
      <c r="A36" s="195"/>
      <c r="B36" s="195"/>
      <c r="C36" s="195"/>
      <c r="D36" s="200">
        <v>45254</v>
      </c>
      <c r="E36" s="200">
        <v>45254</v>
      </c>
    </row>
    <row r="37" spans="1:6" ht="13.5">
      <c r="A37" s="198">
        <v>9</v>
      </c>
      <c r="B37" s="199" t="s">
        <v>260</v>
      </c>
      <c r="C37" s="195"/>
      <c r="D37" s="195"/>
      <c r="E37" s="195"/>
      <c r="F37" s="201">
        <v>8654</v>
      </c>
    </row>
    <row r="38" spans="1:6">
      <c r="A38" s="195"/>
      <c r="B38" s="195"/>
      <c r="C38" s="195"/>
      <c r="D38" s="195"/>
      <c r="E38" s="195"/>
    </row>
    <row r="39" spans="1:6" ht="13.5">
      <c r="A39" s="199" t="s">
        <v>261</v>
      </c>
      <c r="B39" s="202" t="s">
        <v>254</v>
      </c>
      <c r="C39" s="195"/>
      <c r="D39" s="203">
        <f>SUM(D28:D38)</f>
        <v>45254</v>
      </c>
      <c r="E39" s="203">
        <v>45254</v>
      </c>
    </row>
    <row r="40" spans="1:6">
      <c r="A40" s="195"/>
      <c r="B40" s="195"/>
      <c r="C40" s="195"/>
      <c r="D40" s="195"/>
      <c r="E40" s="195"/>
    </row>
    <row r="41" spans="1:6">
      <c r="A41" s="195"/>
      <c r="B41" s="195"/>
      <c r="C41" s="195"/>
      <c r="D41" s="195"/>
      <c r="E41" s="195"/>
    </row>
    <row r="42" spans="1:6" ht="13.5">
      <c r="A42" s="197" t="s">
        <v>262</v>
      </c>
      <c r="B42" s="195"/>
      <c r="C42" s="195"/>
      <c r="D42" s="195"/>
      <c r="E42" s="195"/>
    </row>
    <row r="43" spans="1:6">
      <c r="A43" s="195"/>
      <c r="B43" s="195"/>
      <c r="C43" s="195"/>
      <c r="D43" s="195"/>
      <c r="E43" s="195"/>
    </row>
    <row r="44" spans="1:6" ht="13.5">
      <c r="A44" s="198">
        <v>1</v>
      </c>
      <c r="B44" s="199" t="s">
        <v>263</v>
      </c>
      <c r="C44" s="195"/>
      <c r="D44" s="195"/>
      <c r="E44" s="195"/>
      <c r="F44" s="201">
        <v>8656</v>
      </c>
    </row>
    <row r="45" spans="1:6">
      <c r="A45" s="195"/>
      <c r="B45" s="195"/>
      <c r="C45" s="195"/>
      <c r="D45" s="195"/>
      <c r="E45" s="195"/>
    </row>
    <row r="46" spans="1:6" ht="13.5">
      <c r="A46" s="198">
        <v>2</v>
      </c>
      <c r="B46" s="199" t="s">
        <v>264</v>
      </c>
      <c r="C46" s="195"/>
      <c r="D46" s="195"/>
      <c r="E46" s="195"/>
      <c r="F46" s="201">
        <v>8657</v>
      </c>
    </row>
    <row r="47" spans="1:6">
      <c r="A47" s="195"/>
      <c r="B47" s="195"/>
      <c r="C47" s="195"/>
      <c r="D47" s="195"/>
      <c r="E47" s="195"/>
    </row>
    <row r="48" spans="1:6" ht="13.5">
      <c r="A48" s="198">
        <v>4</v>
      </c>
      <c r="B48" s="199" t="s">
        <v>265</v>
      </c>
      <c r="C48" s="195"/>
      <c r="D48" s="195"/>
      <c r="E48" s="195"/>
      <c r="F48" s="201">
        <v>8658</v>
      </c>
    </row>
    <row r="49" spans="1:6">
      <c r="A49" s="195"/>
      <c r="B49" s="195"/>
      <c r="C49" s="195"/>
      <c r="D49" s="195"/>
      <c r="E49" s="195"/>
    </row>
    <row r="50" spans="1:6" ht="13.5">
      <c r="A50" s="198">
        <v>6</v>
      </c>
      <c r="B50" s="199" t="s">
        <v>266</v>
      </c>
      <c r="C50" s="195"/>
      <c r="D50" s="204"/>
      <c r="E50" s="204"/>
      <c r="F50" s="201">
        <v>8659</v>
      </c>
    </row>
    <row r="51" spans="1:6">
      <c r="A51" s="195"/>
      <c r="B51" s="195"/>
      <c r="C51" s="195"/>
      <c r="D51" s="195"/>
      <c r="E51" s="195"/>
    </row>
    <row r="52" spans="1:6" ht="13.5">
      <c r="A52" s="199" t="s">
        <v>267</v>
      </c>
      <c r="B52" s="202" t="s">
        <v>254</v>
      </c>
      <c r="C52" s="195"/>
      <c r="D52" s="203"/>
      <c r="E52" s="203"/>
    </row>
    <row r="53" spans="1:6">
      <c r="A53" s="195"/>
      <c r="B53" s="195"/>
      <c r="C53" s="195"/>
      <c r="D53" s="195"/>
      <c r="E53" s="195"/>
    </row>
    <row r="54" spans="1:6">
      <c r="A54" s="195"/>
      <c r="B54" s="195"/>
      <c r="C54" s="195"/>
      <c r="D54" s="195"/>
      <c r="E54" s="195"/>
    </row>
    <row r="55" spans="1:6" ht="13.5">
      <c r="A55" s="197" t="s">
        <v>268</v>
      </c>
      <c r="B55" s="195"/>
      <c r="C55" s="195"/>
      <c r="D55" s="195"/>
      <c r="E55" s="195"/>
    </row>
    <row r="56" spans="1:6">
      <c r="A56" s="195"/>
      <c r="B56" s="195"/>
      <c r="C56" s="195"/>
      <c r="D56" s="195"/>
      <c r="E56" s="195"/>
    </row>
    <row r="57" spans="1:6" ht="13.5">
      <c r="A57" s="198">
        <v>3</v>
      </c>
      <c r="B57" s="199" t="s">
        <v>269</v>
      </c>
      <c r="C57" s="195"/>
      <c r="D57" s="204">
        <v>-5000</v>
      </c>
      <c r="E57" s="204">
        <v>-5000</v>
      </c>
      <c r="F57" s="201">
        <v>11914</v>
      </c>
    </row>
    <row r="58" spans="1:6">
      <c r="A58" s="195"/>
      <c r="B58" s="195"/>
      <c r="C58" s="195"/>
      <c r="D58" s="195"/>
      <c r="E58" s="195"/>
    </row>
    <row r="59" spans="1:6" ht="13.5">
      <c r="A59" s="195"/>
      <c r="B59" s="202" t="s">
        <v>254</v>
      </c>
      <c r="C59" s="195"/>
      <c r="D59" s="203">
        <v>-5000</v>
      </c>
      <c r="E59" s="203">
        <v>-5000</v>
      </c>
    </row>
    <row r="60" spans="1:6">
      <c r="A60" s="195"/>
      <c r="B60" s="195"/>
      <c r="C60" s="195"/>
      <c r="D60" s="195"/>
      <c r="E60" s="195"/>
    </row>
    <row r="61" spans="1:6" ht="13.5">
      <c r="A61" s="205" t="s">
        <v>270</v>
      </c>
      <c r="B61" s="195"/>
      <c r="C61" s="195"/>
      <c r="D61" s="203">
        <f>D24</f>
        <v>-91761638</v>
      </c>
      <c r="E61" s="203">
        <v>34281699</v>
      </c>
    </row>
    <row r="62" spans="1:6">
      <c r="A62" s="195"/>
      <c r="B62" s="195"/>
      <c r="C62" s="195"/>
      <c r="D62" s="195"/>
      <c r="E62" s="195"/>
    </row>
    <row r="63" spans="1:6" ht="13.5">
      <c r="A63" s="197" t="s">
        <v>271</v>
      </c>
      <c r="B63" s="195"/>
      <c r="C63" s="195"/>
      <c r="D63" s="203">
        <f>'1-Pasqyra e Pozicioni Financiar'!D11</f>
        <v>116226936</v>
      </c>
      <c r="E63" s="203">
        <v>116226936</v>
      </c>
    </row>
    <row r="64" spans="1:6">
      <c r="A64" s="195"/>
      <c r="B64" s="195"/>
      <c r="C64" s="195"/>
      <c r="D64" s="195"/>
      <c r="E64" s="195"/>
    </row>
    <row r="65" spans="1:5" ht="13.5">
      <c r="A65" s="205" t="s">
        <v>272</v>
      </c>
      <c r="B65" s="195"/>
      <c r="C65" s="195"/>
      <c r="D65" s="203">
        <f>'1-Pasqyra e Pozicioni Financiar'!B11</f>
        <v>3967324</v>
      </c>
      <c r="E65" s="203">
        <v>150508635</v>
      </c>
    </row>
    <row r="67" spans="1:5">
      <c r="D67" s="208"/>
    </row>
    <row r="68" spans="1:5">
      <c r="A68" s="206"/>
      <c r="C68" s="206"/>
      <c r="E68" s="207"/>
    </row>
    <row r="69" spans="1:5">
      <c r="D69" s="208"/>
    </row>
  </sheetData>
  <pageMargins left="0.7" right="0.7" top="0.75" bottom="0.75" header="0.3" footer="0.3"/>
  <pageSetup scale="82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L41"/>
  <sheetViews>
    <sheetView topLeftCell="A19" zoomScale="90" zoomScaleNormal="90" workbookViewId="0">
      <selection activeCell="E49" sqref="E49"/>
    </sheetView>
  </sheetViews>
  <sheetFormatPr defaultColWidth="9.140625" defaultRowHeight="15"/>
  <cols>
    <col min="1" max="1" width="78.7109375" style="66" customWidth="1"/>
    <col min="2" max="11" width="15.7109375" style="66" customWidth="1"/>
    <col min="12" max="16384" width="9.140625" style="66"/>
  </cols>
  <sheetData>
    <row r="1" spans="1:12">
      <c r="A1" s="31" t="s">
        <v>78</v>
      </c>
    </row>
    <row r="2" spans="1:12">
      <c r="A2" s="32" t="s">
        <v>75</v>
      </c>
    </row>
    <row r="3" spans="1:12">
      <c r="A3" s="32" t="s">
        <v>76</v>
      </c>
    </row>
    <row r="4" spans="1:12">
      <c r="A4" s="32" t="s">
        <v>77</v>
      </c>
    </row>
    <row r="5" spans="1:12">
      <c r="A5" s="31" t="s">
        <v>60</v>
      </c>
    </row>
    <row r="6" spans="1:12">
      <c r="A6" s="73"/>
    </row>
    <row r="7" spans="1:12" ht="72">
      <c r="B7" s="74" t="s">
        <v>139</v>
      </c>
      <c r="C7" s="74" t="s">
        <v>35</v>
      </c>
      <c r="D7" s="74" t="s">
        <v>36</v>
      </c>
      <c r="E7" s="74" t="s">
        <v>6</v>
      </c>
      <c r="F7" s="74" t="s">
        <v>112</v>
      </c>
      <c r="G7" s="74" t="s">
        <v>140</v>
      </c>
      <c r="H7" s="74" t="s">
        <v>141</v>
      </c>
      <c r="I7" s="74" t="s">
        <v>5</v>
      </c>
      <c r="J7" s="74" t="s">
        <v>61</v>
      </c>
      <c r="K7" s="74" t="s">
        <v>5</v>
      </c>
      <c r="L7" s="62"/>
    </row>
    <row r="8" spans="1:12">
      <c r="A8" s="75"/>
      <c r="B8" s="62"/>
      <c r="C8" s="76"/>
      <c r="D8" s="76"/>
      <c r="E8" s="77"/>
      <c r="F8" s="77"/>
      <c r="G8" s="77"/>
      <c r="H8" s="78"/>
      <c r="I8" s="78"/>
      <c r="J8" s="78"/>
      <c r="K8" s="76"/>
      <c r="L8" s="76"/>
    </row>
    <row r="9" spans="1:12">
      <c r="A9" s="79"/>
      <c r="B9" s="80"/>
      <c r="C9" s="80"/>
      <c r="D9" s="80"/>
      <c r="E9" s="81"/>
      <c r="F9" s="81"/>
      <c r="G9" s="81"/>
      <c r="H9" s="68"/>
      <c r="I9" s="68"/>
      <c r="J9" s="68"/>
      <c r="K9" s="68"/>
      <c r="L9" s="76"/>
    </row>
    <row r="10" spans="1:12" ht="15.75" thickBot="1">
      <c r="A10" s="82" t="s">
        <v>142</v>
      </c>
      <c r="B10" s="69">
        <v>9612007</v>
      </c>
      <c r="C10" s="69"/>
      <c r="D10" s="69"/>
      <c r="E10" s="69">
        <v>174165404</v>
      </c>
      <c r="F10" s="69"/>
      <c r="G10" s="69">
        <v>103435073</v>
      </c>
      <c r="H10" s="69"/>
      <c r="I10" s="69">
        <f>SUM(B10:H10)</f>
        <v>287212484</v>
      </c>
      <c r="J10" s="69"/>
      <c r="K10" s="69">
        <f>SUM(I10:J10)</f>
        <v>287212484</v>
      </c>
      <c r="L10" s="76"/>
    </row>
    <row r="11" spans="1:12" ht="15.75" thickTop="1">
      <c r="A11" s="83" t="s">
        <v>143</v>
      </c>
      <c r="B11" s="80"/>
      <c r="C11" s="80"/>
      <c r="D11" s="80"/>
      <c r="E11" s="80"/>
      <c r="F11" s="80"/>
      <c r="G11" s="80"/>
      <c r="H11" s="68"/>
      <c r="I11" s="68">
        <f>SUM(B11:H11)</f>
        <v>0</v>
      </c>
      <c r="J11" s="84"/>
      <c r="K11" s="80">
        <f>SUM(I11:J11)</f>
        <v>0</v>
      </c>
      <c r="L11" s="76"/>
    </row>
    <row r="12" spans="1:12">
      <c r="A12" s="82" t="s">
        <v>144</v>
      </c>
      <c r="B12" s="85">
        <f>SUM(B10:B11)</f>
        <v>9612007</v>
      </c>
      <c r="C12" s="85">
        <f t="shared" ref="C12:J12" si="0">SUM(C10:C11)</f>
        <v>0</v>
      </c>
      <c r="D12" s="85">
        <f t="shared" si="0"/>
        <v>0</v>
      </c>
      <c r="E12" s="85">
        <f t="shared" si="0"/>
        <v>174165404</v>
      </c>
      <c r="F12" s="85">
        <f t="shared" si="0"/>
        <v>0</v>
      </c>
      <c r="G12" s="85">
        <f t="shared" si="0"/>
        <v>103435073</v>
      </c>
      <c r="H12" s="85">
        <f t="shared" si="0"/>
        <v>0</v>
      </c>
      <c r="I12" s="85">
        <f>SUM(B12:H12)</f>
        <v>287212484</v>
      </c>
      <c r="J12" s="85">
        <f t="shared" si="0"/>
        <v>0</v>
      </c>
      <c r="K12" s="85">
        <f>SUM(I12:J12)</f>
        <v>287212484</v>
      </c>
      <c r="L12" s="76"/>
    </row>
    <row r="13" spans="1:12">
      <c r="A13" s="86" t="s">
        <v>145</v>
      </c>
      <c r="B13" s="80"/>
      <c r="C13" s="80"/>
      <c r="D13" s="80"/>
      <c r="E13" s="80"/>
      <c r="F13" s="80"/>
      <c r="G13" s="80"/>
      <c r="H13" s="67"/>
      <c r="I13" s="67">
        <f t="shared" ref="I13:I37" si="1">SUM(B13:H13)</f>
        <v>0</v>
      </c>
      <c r="J13" s="67"/>
      <c r="K13" s="80">
        <f t="shared" ref="K13:K37" si="2">SUM(I13:J13)</f>
        <v>0</v>
      </c>
      <c r="L13" s="76"/>
    </row>
    <row r="14" spans="1:12">
      <c r="A14" s="87" t="s">
        <v>141</v>
      </c>
      <c r="B14" s="68"/>
      <c r="C14" s="68"/>
      <c r="D14" s="68"/>
      <c r="E14" s="68"/>
      <c r="F14" s="68"/>
      <c r="G14" s="67"/>
      <c r="H14" s="99">
        <v>65910041</v>
      </c>
      <c r="I14" s="67">
        <f t="shared" si="1"/>
        <v>65910041</v>
      </c>
      <c r="J14" s="99"/>
      <c r="K14" s="67">
        <f t="shared" si="2"/>
        <v>65910041</v>
      </c>
      <c r="L14" s="76"/>
    </row>
    <row r="15" spans="1:12">
      <c r="A15" s="87" t="s">
        <v>146</v>
      </c>
      <c r="B15" s="68"/>
      <c r="C15" s="68"/>
      <c r="D15" s="68"/>
      <c r="E15" s="68"/>
      <c r="F15" s="68"/>
      <c r="G15" s="67">
        <v>-100000000</v>
      </c>
      <c r="H15" s="99"/>
      <c r="I15" s="67">
        <f t="shared" si="1"/>
        <v>-100000000</v>
      </c>
      <c r="J15" s="99"/>
      <c r="K15" s="67">
        <f t="shared" si="2"/>
        <v>-100000000</v>
      </c>
      <c r="L15" s="76"/>
    </row>
    <row r="16" spans="1:12">
      <c r="A16" s="87" t="s">
        <v>147</v>
      </c>
      <c r="B16" s="68"/>
      <c r="C16" s="68"/>
      <c r="D16" s="68"/>
      <c r="E16" s="68"/>
      <c r="F16" s="68"/>
      <c r="G16" s="67"/>
      <c r="H16" s="67"/>
      <c r="I16" s="67">
        <f t="shared" si="1"/>
        <v>0</v>
      </c>
      <c r="J16" s="67"/>
      <c r="K16" s="67">
        <f t="shared" si="2"/>
        <v>0</v>
      </c>
      <c r="L16" s="76"/>
    </row>
    <row r="17" spans="1:12">
      <c r="A17" s="86" t="s">
        <v>148</v>
      </c>
      <c r="B17" s="88">
        <f>SUM(B13:B16)</f>
        <v>0</v>
      </c>
      <c r="C17" s="88">
        <f t="shared" ref="C17:J17" si="3">SUM(C13:C16)</f>
        <v>0</v>
      </c>
      <c r="D17" s="88">
        <f t="shared" si="3"/>
        <v>0</v>
      </c>
      <c r="E17" s="88">
        <f t="shared" si="3"/>
        <v>0</v>
      </c>
      <c r="F17" s="88">
        <f t="shared" si="3"/>
        <v>0</v>
      </c>
      <c r="G17" s="88">
        <f t="shared" si="3"/>
        <v>-100000000</v>
      </c>
      <c r="H17" s="98">
        <f>SUM(H13:H16)</f>
        <v>65910041</v>
      </c>
      <c r="I17" s="88">
        <f t="shared" si="1"/>
        <v>-34089959</v>
      </c>
      <c r="J17" s="98">
        <f t="shared" si="3"/>
        <v>0</v>
      </c>
      <c r="K17" s="88">
        <f t="shared" si="2"/>
        <v>-34089959</v>
      </c>
      <c r="L17" s="76"/>
    </row>
    <row r="18" spans="1:12">
      <c r="A18" s="86" t="s">
        <v>149</v>
      </c>
      <c r="B18" s="68"/>
      <c r="C18" s="68"/>
      <c r="D18" s="68"/>
      <c r="E18" s="68"/>
      <c r="F18" s="68"/>
      <c r="G18" s="67"/>
      <c r="H18" s="67"/>
      <c r="I18" s="67">
        <f t="shared" si="1"/>
        <v>0</v>
      </c>
      <c r="J18" s="67"/>
      <c r="K18" s="67">
        <f t="shared" si="2"/>
        <v>0</v>
      </c>
      <c r="L18" s="76"/>
    </row>
    <row r="19" spans="1:12">
      <c r="A19" s="89" t="s">
        <v>150</v>
      </c>
      <c r="B19" s="68"/>
      <c r="C19" s="68"/>
      <c r="D19" s="68"/>
      <c r="E19" s="68"/>
      <c r="F19" s="68"/>
      <c r="G19" s="67"/>
      <c r="H19" s="67"/>
      <c r="I19" s="67">
        <f t="shared" si="1"/>
        <v>0</v>
      </c>
      <c r="J19" s="67"/>
      <c r="K19" s="67">
        <f t="shared" si="2"/>
        <v>0</v>
      </c>
      <c r="L19" s="76"/>
    </row>
    <row r="20" spans="1:12">
      <c r="A20" s="89" t="s">
        <v>151</v>
      </c>
      <c r="B20" s="68"/>
      <c r="C20" s="68"/>
      <c r="D20" s="68"/>
      <c r="E20" s="68"/>
      <c r="F20" s="68"/>
      <c r="G20" s="67"/>
      <c r="H20" s="67"/>
      <c r="I20" s="67">
        <f t="shared" si="1"/>
        <v>0</v>
      </c>
      <c r="J20" s="67"/>
      <c r="K20" s="67">
        <f t="shared" si="2"/>
        <v>0</v>
      </c>
      <c r="L20" s="76"/>
    </row>
    <row r="21" spans="1:12">
      <c r="A21" s="95" t="s">
        <v>152</v>
      </c>
      <c r="B21" s="68"/>
      <c r="C21" s="68"/>
      <c r="D21" s="68"/>
      <c r="E21" s="90"/>
      <c r="F21" s="90"/>
      <c r="G21" s="67"/>
      <c r="H21" s="67">
        <v>105435883</v>
      </c>
      <c r="I21" s="67">
        <f t="shared" si="1"/>
        <v>105435883</v>
      </c>
      <c r="J21" s="67"/>
      <c r="K21" s="67">
        <f t="shared" si="2"/>
        <v>105435883</v>
      </c>
      <c r="L21" s="76"/>
    </row>
    <row r="22" spans="1:12">
      <c r="A22" s="86" t="s">
        <v>153</v>
      </c>
      <c r="B22" s="85">
        <f>SUM(B19:B21)</f>
        <v>0</v>
      </c>
      <c r="C22" s="85">
        <f t="shared" ref="C22:J22" si="4">SUM(C19:C21)</f>
        <v>0</v>
      </c>
      <c r="D22" s="85">
        <f t="shared" si="4"/>
        <v>0</v>
      </c>
      <c r="E22" s="85">
        <f t="shared" si="4"/>
        <v>0</v>
      </c>
      <c r="F22" s="85">
        <f t="shared" si="4"/>
        <v>0</v>
      </c>
      <c r="G22" s="85">
        <f t="shared" si="4"/>
        <v>0</v>
      </c>
      <c r="H22" s="85">
        <f t="shared" si="4"/>
        <v>105435883</v>
      </c>
      <c r="I22" s="88">
        <f t="shared" si="1"/>
        <v>105435883</v>
      </c>
      <c r="J22" s="85">
        <f t="shared" si="4"/>
        <v>0</v>
      </c>
      <c r="K22" s="85">
        <f t="shared" si="2"/>
        <v>105435883</v>
      </c>
      <c r="L22" s="76"/>
    </row>
    <row r="23" spans="1:12">
      <c r="A23" s="86"/>
      <c r="B23" s="80"/>
      <c r="C23" s="81"/>
      <c r="D23" s="80"/>
      <c r="E23" s="81"/>
      <c r="F23" s="81"/>
      <c r="G23" s="81"/>
      <c r="H23" s="67"/>
      <c r="I23" s="67"/>
      <c r="J23" s="67"/>
      <c r="K23" s="81"/>
      <c r="L23" s="76"/>
    </row>
    <row r="24" spans="1:12" ht="15.75" thickBot="1">
      <c r="A24" s="86" t="s">
        <v>274</v>
      </c>
      <c r="B24" s="91">
        <f>B12+B17+B22</f>
        <v>9612007</v>
      </c>
      <c r="C24" s="91">
        <f t="shared" ref="C24:J24" si="5">C12+C17+C22</f>
        <v>0</v>
      </c>
      <c r="D24" s="91">
        <f t="shared" si="5"/>
        <v>0</v>
      </c>
      <c r="E24" s="91">
        <f t="shared" si="5"/>
        <v>174165404</v>
      </c>
      <c r="F24" s="91">
        <f t="shared" si="5"/>
        <v>0</v>
      </c>
      <c r="G24" s="91">
        <f t="shared" si="5"/>
        <v>3435073</v>
      </c>
      <c r="H24" s="91">
        <f t="shared" si="5"/>
        <v>171345924</v>
      </c>
      <c r="I24" s="91">
        <f t="shared" si="1"/>
        <v>358558408</v>
      </c>
      <c r="J24" s="91">
        <f t="shared" si="5"/>
        <v>0</v>
      </c>
      <c r="K24" s="91">
        <f t="shared" si="2"/>
        <v>358558408</v>
      </c>
      <c r="L24" s="76"/>
    </row>
    <row r="25" spans="1:12" ht="15.75" thickTop="1">
      <c r="A25" s="92"/>
      <c r="B25" s="80"/>
      <c r="C25" s="80"/>
      <c r="D25" s="80"/>
      <c r="E25" s="80"/>
      <c r="F25" s="80"/>
      <c r="G25" s="80"/>
      <c r="H25" s="67"/>
      <c r="I25" s="67">
        <f t="shared" si="1"/>
        <v>0</v>
      </c>
      <c r="J25" s="67"/>
      <c r="K25" s="80">
        <f t="shared" si="2"/>
        <v>0</v>
      </c>
      <c r="L25" s="76"/>
    </row>
    <row r="26" spans="1:12">
      <c r="A26" s="86" t="s">
        <v>145</v>
      </c>
      <c r="B26" s="68"/>
      <c r="C26" s="68"/>
      <c r="D26" s="68"/>
      <c r="E26" s="68"/>
      <c r="F26" s="68"/>
      <c r="G26" s="67"/>
      <c r="H26" s="67"/>
      <c r="I26" s="67">
        <f t="shared" si="1"/>
        <v>0</v>
      </c>
      <c r="J26" s="67"/>
      <c r="K26" s="67">
        <f t="shared" si="2"/>
        <v>0</v>
      </c>
      <c r="L26" s="76"/>
    </row>
    <row r="27" spans="1:12">
      <c r="A27" s="87" t="s">
        <v>141</v>
      </c>
      <c r="B27" s="68"/>
      <c r="C27" s="68"/>
      <c r="D27" s="68"/>
      <c r="E27" s="68"/>
      <c r="F27" s="68"/>
      <c r="G27" s="67"/>
      <c r="H27" s="99"/>
      <c r="I27" s="67">
        <f t="shared" si="1"/>
        <v>0</v>
      </c>
      <c r="J27" s="99"/>
      <c r="K27" s="67">
        <f t="shared" si="2"/>
        <v>0</v>
      </c>
      <c r="L27" s="76"/>
    </row>
    <row r="28" spans="1:12">
      <c r="A28" s="87" t="s">
        <v>146</v>
      </c>
      <c r="B28" s="68"/>
      <c r="C28" s="68"/>
      <c r="D28" s="68"/>
      <c r="E28" s="68"/>
      <c r="F28" s="68"/>
      <c r="G28" s="67"/>
      <c r="H28" s="99"/>
      <c r="I28" s="67">
        <f t="shared" si="1"/>
        <v>0</v>
      </c>
      <c r="J28" s="99"/>
      <c r="K28" s="67">
        <f t="shared" si="2"/>
        <v>0</v>
      </c>
      <c r="L28" s="76"/>
    </row>
    <row r="29" spans="1:12">
      <c r="A29" s="87" t="s">
        <v>147</v>
      </c>
      <c r="B29" s="68"/>
      <c r="C29" s="68"/>
      <c r="D29" s="68"/>
      <c r="E29" s="68"/>
      <c r="F29" s="68"/>
      <c r="G29" s="67"/>
      <c r="H29" s="67"/>
      <c r="I29" s="67">
        <f t="shared" si="1"/>
        <v>0</v>
      </c>
      <c r="J29" s="67"/>
      <c r="K29" s="67">
        <f t="shared" si="2"/>
        <v>0</v>
      </c>
      <c r="L29" s="76"/>
    </row>
    <row r="30" spans="1:12">
      <c r="A30" s="86" t="s">
        <v>148</v>
      </c>
      <c r="B30" s="88">
        <f>SUM(B27:B29)</f>
        <v>0</v>
      </c>
      <c r="C30" s="88">
        <f t="shared" ref="C30:J30" si="6">SUM(C27:C29)</f>
        <v>0</v>
      </c>
      <c r="D30" s="88">
        <f t="shared" si="6"/>
        <v>0</v>
      </c>
      <c r="E30" s="88">
        <f t="shared" si="6"/>
        <v>0</v>
      </c>
      <c r="F30" s="88">
        <f t="shared" si="6"/>
        <v>0</v>
      </c>
      <c r="G30" s="88">
        <f t="shared" si="6"/>
        <v>0</v>
      </c>
      <c r="H30" s="98">
        <f t="shared" si="6"/>
        <v>0</v>
      </c>
      <c r="I30" s="88">
        <f t="shared" si="1"/>
        <v>0</v>
      </c>
      <c r="J30" s="98">
        <f t="shared" si="6"/>
        <v>0</v>
      </c>
      <c r="K30" s="88">
        <f t="shared" si="2"/>
        <v>0</v>
      </c>
      <c r="L30" s="76"/>
    </row>
    <row r="31" spans="1:12">
      <c r="A31" s="86" t="s">
        <v>149</v>
      </c>
      <c r="B31" s="68"/>
      <c r="C31" s="68"/>
      <c r="D31" s="68"/>
      <c r="E31" s="68"/>
      <c r="F31" s="68"/>
      <c r="G31" s="67"/>
      <c r="H31" s="67"/>
      <c r="I31" s="67">
        <f t="shared" si="1"/>
        <v>0</v>
      </c>
      <c r="J31" s="67"/>
      <c r="K31" s="67">
        <f t="shared" si="2"/>
        <v>0</v>
      </c>
      <c r="L31" s="76"/>
    </row>
    <row r="32" spans="1:12">
      <c r="A32" s="89" t="s">
        <v>150</v>
      </c>
      <c r="B32" s="68">
        <v>331717993</v>
      </c>
      <c r="C32" s="68"/>
      <c r="D32" s="68"/>
      <c r="E32" s="68">
        <v>-156936996</v>
      </c>
      <c r="F32" s="68"/>
      <c r="G32" s="67">
        <v>-3435073</v>
      </c>
      <c r="H32" s="67">
        <v>-171345924</v>
      </c>
      <c r="I32" s="67">
        <f t="shared" si="1"/>
        <v>0</v>
      </c>
      <c r="J32" s="67"/>
      <c r="K32" s="67">
        <f t="shared" si="2"/>
        <v>0</v>
      </c>
      <c r="L32" s="76"/>
    </row>
    <row r="33" spans="1:12">
      <c r="A33" s="89" t="s">
        <v>151</v>
      </c>
      <c r="B33" s="68"/>
      <c r="C33" s="68"/>
      <c r="D33" s="68"/>
      <c r="E33" s="68"/>
      <c r="F33" s="68"/>
      <c r="G33" s="67"/>
      <c r="H33" s="67"/>
      <c r="I33" s="67">
        <f t="shared" si="1"/>
        <v>0</v>
      </c>
      <c r="J33" s="67"/>
      <c r="K33" s="67">
        <f t="shared" si="2"/>
        <v>0</v>
      </c>
      <c r="L33" s="76"/>
    </row>
    <row r="34" spans="1:12">
      <c r="A34" s="95" t="s">
        <v>152</v>
      </c>
      <c r="B34" s="68"/>
      <c r="C34" s="68"/>
      <c r="D34" s="68"/>
      <c r="E34" s="90"/>
      <c r="F34" s="90"/>
      <c r="G34" s="67"/>
      <c r="H34" s="67">
        <v>88803638</v>
      </c>
      <c r="I34" s="67">
        <f t="shared" si="1"/>
        <v>88803638</v>
      </c>
      <c r="J34" s="67"/>
      <c r="K34" s="67">
        <f t="shared" si="2"/>
        <v>88803638</v>
      </c>
      <c r="L34" s="76"/>
    </row>
    <row r="35" spans="1:12">
      <c r="A35" s="86" t="s">
        <v>153</v>
      </c>
      <c r="B35" s="88">
        <f>SUM(B32:B34)</f>
        <v>331717993</v>
      </c>
      <c r="C35" s="88">
        <f t="shared" ref="C35:J35" si="7">SUM(C32:C34)</f>
        <v>0</v>
      </c>
      <c r="D35" s="88">
        <f t="shared" si="7"/>
        <v>0</v>
      </c>
      <c r="E35" s="88">
        <f t="shared" si="7"/>
        <v>-156936996</v>
      </c>
      <c r="F35" s="88">
        <f t="shared" si="7"/>
        <v>0</v>
      </c>
      <c r="G35" s="88">
        <f t="shared" si="7"/>
        <v>-3435073</v>
      </c>
      <c r="H35" s="88">
        <f t="shared" si="7"/>
        <v>-82542286</v>
      </c>
      <c r="I35" s="88">
        <f t="shared" si="1"/>
        <v>88803638</v>
      </c>
      <c r="J35" s="88">
        <f t="shared" si="7"/>
        <v>0</v>
      </c>
      <c r="K35" s="88">
        <f t="shared" si="2"/>
        <v>88803638</v>
      </c>
      <c r="L35" s="76"/>
    </row>
    <row r="36" spans="1:12">
      <c r="A36" s="86"/>
      <c r="B36" s="68"/>
      <c r="C36" s="68"/>
      <c r="D36" s="68"/>
      <c r="E36" s="68"/>
      <c r="F36" s="68"/>
      <c r="G36" s="67"/>
      <c r="H36" s="67"/>
      <c r="I36" s="67"/>
      <c r="J36" s="67"/>
      <c r="K36" s="67"/>
      <c r="L36" s="76"/>
    </row>
    <row r="37" spans="1:12" ht="15.75" thickBot="1">
      <c r="A37" s="86" t="s">
        <v>273</v>
      </c>
      <c r="B37" s="91">
        <f>B24+B30+B35</f>
        <v>341330000</v>
      </c>
      <c r="C37" s="91">
        <f t="shared" ref="C37:J37" si="8">C24+C30+C35</f>
        <v>0</v>
      </c>
      <c r="D37" s="91">
        <f t="shared" si="8"/>
        <v>0</v>
      </c>
      <c r="E37" s="91">
        <f t="shared" si="8"/>
        <v>17228408</v>
      </c>
      <c r="F37" s="91">
        <f t="shared" si="8"/>
        <v>0</v>
      </c>
      <c r="G37" s="91">
        <f t="shared" si="8"/>
        <v>0</v>
      </c>
      <c r="H37" s="91">
        <f t="shared" si="8"/>
        <v>88803638</v>
      </c>
      <c r="I37" s="91">
        <f t="shared" si="1"/>
        <v>447362046</v>
      </c>
      <c r="J37" s="91">
        <f t="shared" si="8"/>
        <v>0</v>
      </c>
      <c r="K37" s="91">
        <f t="shared" si="2"/>
        <v>447362046</v>
      </c>
      <c r="L37" s="76"/>
    </row>
    <row r="38" spans="1:12" ht="15.75" thickTop="1">
      <c r="B38" s="93"/>
      <c r="C38" s="93"/>
      <c r="D38" s="93"/>
      <c r="E38" s="93"/>
      <c r="F38" s="93"/>
      <c r="G38" s="94"/>
      <c r="H38" s="94"/>
      <c r="I38" s="94"/>
      <c r="J38" s="94"/>
      <c r="K38" s="94"/>
      <c r="L38" s="76"/>
    </row>
    <row r="39" spans="1:12">
      <c r="B39" s="76"/>
      <c r="C39" s="76"/>
      <c r="D39" s="76"/>
      <c r="E39" s="76"/>
      <c r="F39" s="76"/>
      <c r="L39" s="76"/>
    </row>
    <row r="40" spans="1:12">
      <c r="B40" s="76"/>
      <c r="C40" s="76"/>
      <c r="D40" s="76"/>
      <c r="E40" s="76"/>
      <c r="F40" s="76"/>
      <c r="L40" s="76"/>
    </row>
    <row r="41" spans="1:12">
      <c r="B41" s="76"/>
      <c r="C41" s="76"/>
      <c r="D41" s="76"/>
      <c r="E41" s="76"/>
      <c r="F41" s="7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D9330-C41F-4072-BEA9-7331178B8E52}">
  <sheetPr>
    <pageSetUpPr fitToPage="1"/>
  </sheetPr>
  <dimension ref="A1:Z15"/>
  <sheetViews>
    <sheetView workbookViewId="0">
      <selection activeCell="S13" sqref="S13"/>
    </sheetView>
  </sheetViews>
  <sheetFormatPr defaultRowHeight="12.75"/>
  <cols>
    <col min="3" max="14" width="0" hidden="1" customWidth="1"/>
    <col min="15" max="15" width="13.140625" hidden="1" customWidth="1"/>
    <col min="16" max="16" width="13.5703125" customWidth="1"/>
    <col min="17" max="17" width="14.42578125" customWidth="1"/>
    <col min="18" max="18" width="14" customWidth="1"/>
    <col min="19" max="19" width="13.7109375" customWidth="1"/>
    <col min="20" max="20" width="19.28515625" customWidth="1"/>
    <col min="21" max="21" width="18.140625" customWidth="1"/>
    <col min="22" max="22" width="14" customWidth="1"/>
    <col min="23" max="23" width="24.7109375" customWidth="1"/>
    <col min="24" max="24" width="14" customWidth="1"/>
    <col min="25" max="25" width="15.7109375" customWidth="1"/>
    <col min="26" max="26" width="24.85546875" customWidth="1"/>
  </cols>
  <sheetData>
    <row r="1" spans="1:26" ht="15">
      <c r="A1" s="209"/>
      <c r="B1" s="210" t="s">
        <v>275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</row>
    <row r="2" spans="1:26" ht="15">
      <c r="A2" s="209"/>
      <c r="B2" s="210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</row>
    <row r="3" spans="1:26" ht="15">
      <c r="A3" s="209"/>
      <c r="B3" s="210" t="s">
        <v>300</v>
      </c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</row>
    <row r="4" spans="1:26" ht="15">
      <c r="A4" s="209"/>
      <c r="B4" s="210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</row>
    <row r="5" spans="1:26">
      <c r="A5" s="209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</row>
    <row r="6" spans="1:26" ht="25.5">
      <c r="A6" s="211" t="s">
        <v>276</v>
      </c>
      <c r="B6" s="211" t="s">
        <v>246</v>
      </c>
      <c r="C6" s="212" t="s">
        <v>277</v>
      </c>
      <c r="D6" s="212" t="s">
        <v>278</v>
      </c>
      <c r="E6" s="212" t="s">
        <v>279</v>
      </c>
      <c r="F6" s="212" t="s">
        <v>280</v>
      </c>
      <c r="G6" s="212" t="s">
        <v>281</v>
      </c>
      <c r="H6" s="212" t="s">
        <v>282</v>
      </c>
      <c r="I6" s="212" t="s">
        <v>283</v>
      </c>
      <c r="J6" s="212" t="s">
        <v>284</v>
      </c>
      <c r="K6" s="212" t="s">
        <v>285</v>
      </c>
      <c r="L6" s="212" t="s">
        <v>286</v>
      </c>
      <c r="M6" s="212" t="s">
        <v>287</v>
      </c>
      <c r="N6" s="212" t="s">
        <v>288</v>
      </c>
      <c r="O6" s="213" t="s">
        <v>289</v>
      </c>
      <c r="P6" s="214" t="s">
        <v>290</v>
      </c>
      <c r="Q6" s="215" t="s">
        <v>291</v>
      </c>
      <c r="R6" s="216" t="s">
        <v>292</v>
      </c>
      <c r="S6" s="216" t="s">
        <v>290</v>
      </c>
      <c r="T6" s="216" t="s">
        <v>297</v>
      </c>
      <c r="U6" s="223" t="s">
        <v>298</v>
      </c>
      <c r="V6" s="223" t="s">
        <v>290</v>
      </c>
      <c r="W6" s="223" t="s">
        <v>299</v>
      </c>
      <c r="X6" s="223" t="s">
        <v>292</v>
      </c>
      <c r="Y6" s="223" t="s">
        <v>290</v>
      </c>
      <c r="Z6" s="223" t="s">
        <v>309</v>
      </c>
    </row>
    <row r="7" spans="1:26">
      <c r="A7" s="211">
        <v>1</v>
      </c>
      <c r="B7" s="211" t="s">
        <v>308</v>
      </c>
      <c r="C7" s="217">
        <v>0</v>
      </c>
      <c r="D7" s="211">
        <v>0</v>
      </c>
      <c r="E7" s="211">
        <v>0</v>
      </c>
      <c r="F7" s="217">
        <v>0</v>
      </c>
      <c r="G7" s="211"/>
      <c r="H7" s="217">
        <v>0</v>
      </c>
      <c r="I7" s="217"/>
      <c r="J7" s="211"/>
      <c r="K7" s="217">
        <v>0</v>
      </c>
      <c r="L7" s="217"/>
      <c r="M7" s="211"/>
      <c r="N7" s="217">
        <f>+O7+P7</f>
        <v>0</v>
      </c>
      <c r="O7" s="214"/>
      <c r="P7" s="214"/>
      <c r="Q7" s="218">
        <f>N7+O7+P7</f>
        <v>0</v>
      </c>
      <c r="R7" s="214"/>
      <c r="S7" s="219"/>
      <c r="T7" s="219"/>
      <c r="U7" s="224"/>
      <c r="V7" s="225"/>
      <c r="W7" s="224"/>
      <c r="X7" s="224">
        <f>'1-Pasqyra e Pozicioni Financiar'!B44</f>
        <v>17893171</v>
      </c>
      <c r="Y7" s="225"/>
      <c r="Z7" s="224">
        <f>W7+X7+Y7</f>
        <v>17893171</v>
      </c>
    </row>
    <row r="8" spans="1:26">
      <c r="A8" s="211">
        <v>2</v>
      </c>
      <c r="B8" s="211" t="s">
        <v>293</v>
      </c>
      <c r="C8" s="217">
        <v>6507758.1999999993</v>
      </c>
      <c r="D8" s="211">
        <v>0</v>
      </c>
      <c r="E8" s="211">
        <v>0</v>
      </c>
      <c r="F8" s="217">
        <v>6507758.1999999993</v>
      </c>
      <c r="G8" s="211">
        <v>1301551.6400000001</v>
      </c>
      <c r="H8" s="217">
        <v>5206206.5599999987</v>
      </c>
      <c r="I8" s="217">
        <v>9532339</v>
      </c>
      <c r="J8" s="211">
        <v>1381550.3120000002</v>
      </c>
      <c r="K8" s="217">
        <v>13356995.248</v>
      </c>
      <c r="L8" s="217">
        <v>6703610</v>
      </c>
      <c r="M8" s="211">
        <v>100000</v>
      </c>
      <c r="N8" s="217">
        <f>K8+L8-M8</f>
        <v>19960605.248</v>
      </c>
      <c r="O8" s="220">
        <v>-1469713</v>
      </c>
      <c r="P8" s="220">
        <v>-3000000</v>
      </c>
      <c r="Q8" s="218">
        <f>N8+O8+P8</f>
        <v>15490892.248</v>
      </c>
      <c r="R8" s="219">
        <v>4433883</v>
      </c>
      <c r="S8" s="219">
        <v>-3000000</v>
      </c>
      <c r="T8" s="221">
        <f t="shared" ref="T8:T13" si="0">Q8+R8+S8</f>
        <v>16924775.248</v>
      </c>
      <c r="U8" s="224">
        <v>792000</v>
      </c>
      <c r="V8" s="225">
        <v>-2400000</v>
      </c>
      <c r="W8" s="224">
        <f>T8+U8+V8</f>
        <v>15316775.248</v>
      </c>
      <c r="Y8" s="225">
        <v>-2000000</v>
      </c>
      <c r="Z8" s="224">
        <f>W8+X9+Y8</f>
        <v>13896375.248</v>
      </c>
    </row>
    <row r="9" spans="1:26">
      <c r="A9" s="211">
        <v>3</v>
      </c>
      <c r="B9" s="211" t="s">
        <v>294</v>
      </c>
      <c r="C9" s="217">
        <v>0</v>
      </c>
      <c r="D9" s="211">
        <v>0</v>
      </c>
      <c r="E9" s="211">
        <v>0</v>
      </c>
      <c r="F9" s="217">
        <v>0</v>
      </c>
      <c r="G9" s="211">
        <v>0</v>
      </c>
      <c r="H9" s="217">
        <v>0</v>
      </c>
      <c r="I9" s="217"/>
      <c r="J9" s="211">
        <v>0</v>
      </c>
      <c r="K9" s="217">
        <v>0</v>
      </c>
      <c r="L9" s="217"/>
      <c r="M9" s="211">
        <v>0</v>
      </c>
      <c r="N9" s="217">
        <f>K9+L9-M9</f>
        <v>0</v>
      </c>
      <c r="O9" s="214"/>
      <c r="P9" s="214"/>
      <c r="Q9" s="218">
        <f>N9+O9+P9</f>
        <v>0</v>
      </c>
      <c r="R9" s="219"/>
      <c r="S9" s="219"/>
      <c r="T9" s="221">
        <f t="shared" si="0"/>
        <v>0</v>
      </c>
      <c r="U9" s="224"/>
      <c r="V9" s="225"/>
      <c r="W9" s="224"/>
      <c r="X9" s="224">
        <f>'1-Pasqyra e Pozicioni Financiar'!B47-'1-Pasqyra e Pozicioni Financiar'!D47</f>
        <v>579600</v>
      </c>
      <c r="Y9" s="225"/>
      <c r="Z9" s="224">
        <f t="shared" ref="Z9:Z10" si="1">W9+X10+Y9</f>
        <v>11351427</v>
      </c>
    </row>
    <row r="10" spans="1:26">
      <c r="A10" s="211">
        <v>4</v>
      </c>
      <c r="B10" s="211" t="s">
        <v>295</v>
      </c>
      <c r="C10" s="217">
        <v>5345535</v>
      </c>
      <c r="D10" s="211">
        <v>6108308</v>
      </c>
      <c r="E10" s="211"/>
      <c r="F10" s="217">
        <v>11453843</v>
      </c>
      <c r="G10" s="211">
        <v>1131078</v>
      </c>
      <c r="H10" s="217">
        <v>10322765</v>
      </c>
      <c r="I10" s="217">
        <v>0</v>
      </c>
      <c r="J10" s="211">
        <v>2064553</v>
      </c>
      <c r="K10" s="217">
        <v>8258212</v>
      </c>
      <c r="L10" s="217">
        <v>0</v>
      </c>
      <c r="M10" s="211">
        <v>0</v>
      </c>
      <c r="N10" s="217">
        <f>K10+L10-M10</f>
        <v>8258212</v>
      </c>
      <c r="O10" s="214"/>
      <c r="P10" s="214"/>
      <c r="Q10" s="218">
        <f>N10+O10+P10-27000</f>
        <v>8231212</v>
      </c>
      <c r="R10" s="219"/>
      <c r="S10" s="219"/>
      <c r="T10" s="221">
        <f t="shared" si="0"/>
        <v>8231212</v>
      </c>
      <c r="U10" s="224"/>
      <c r="V10" s="225">
        <v>-600000</v>
      </c>
      <c r="W10" s="224">
        <f t="shared" ref="W10:W12" si="2">T10+U10+V10</f>
        <v>7631212</v>
      </c>
      <c r="X10" s="224">
        <f>'1-Pasqyra e Pozicioni Financiar'!B48</f>
        <v>11351427</v>
      </c>
      <c r="Y10" s="225">
        <v>-1000000</v>
      </c>
      <c r="Z10" s="224">
        <f t="shared" si="1"/>
        <v>6631212</v>
      </c>
    </row>
    <row r="11" spans="1:26">
      <c r="A11" s="211">
        <v>5</v>
      </c>
      <c r="B11" s="211" t="s">
        <v>296</v>
      </c>
      <c r="C11" s="211">
        <v>336852.8</v>
      </c>
      <c r="D11" s="211">
        <v>0</v>
      </c>
      <c r="E11" s="211"/>
      <c r="F11" s="217">
        <v>336852.8</v>
      </c>
      <c r="G11" s="211">
        <v>67371</v>
      </c>
      <c r="H11" s="217">
        <v>269481.8</v>
      </c>
      <c r="I11" s="217">
        <v>104131</v>
      </c>
      <c r="J11" s="211">
        <v>53896.447999999997</v>
      </c>
      <c r="K11" s="217">
        <v>319716.79200000002</v>
      </c>
      <c r="L11" s="217">
        <v>0</v>
      </c>
      <c r="M11" s="211">
        <v>0</v>
      </c>
      <c r="N11" s="217">
        <f>K11+L11-M11</f>
        <v>319716.79200000002</v>
      </c>
      <c r="O11" s="214"/>
      <c r="P11" s="214"/>
      <c r="Q11" s="218">
        <f>N11+O11+P11</f>
        <v>319716.79200000002</v>
      </c>
      <c r="R11" s="219"/>
      <c r="S11" s="219"/>
      <c r="T11" s="221">
        <f t="shared" si="0"/>
        <v>319716.79200000002</v>
      </c>
      <c r="U11" s="224"/>
      <c r="V11" s="225"/>
      <c r="W11" s="224">
        <f t="shared" si="2"/>
        <v>319716.79200000002</v>
      </c>
      <c r="X11" s="224"/>
      <c r="Y11" s="225"/>
      <c r="Z11" s="224">
        <f t="shared" ref="Z11:Z12" si="3">W11+X11+Y11</f>
        <v>319716.79200000002</v>
      </c>
    </row>
    <row r="12" spans="1:26">
      <c r="A12" s="211">
        <v>10</v>
      </c>
      <c r="B12" s="211"/>
      <c r="C12" s="217">
        <v>0</v>
      </c>
      <c r="D12" s="211"/>
      <c r="E12" s="211">
        <v>0</v>
      </c>
      <c r="F12" s="217"/>
      <c r="G12" s="211"/>
      <c r="H12" s="217"/>
      <c r="I12" s="217"/>
      <c r="J12" s="211"/>
      <c r="K12" s="217"/>
      <c r="L12" s="217"/>
      <c r="M12" s="211"/>
      <c r="N12" s="217"/>
      <c r="O12" s="214"/>
      <c r="P12" s="214"/>
      <c r="Q12" s="218">
        <f>N12+O12+P12</f>
        <v>0</v>
      </c>
      <c r="R12" s="214"/>
      <c r="S12" s="214"/>
      <c r="T12" s="221">
        <f t="shared" si="0"/>
        <v>0</v>
      </c>
      <c r="U12" s="224"/>
      <c r="V12" s="225"/>
      <c r="W12" s="224">
        <f t="shared" si="2"/>
        <v>0</v>
      </c>
      <c r="X12" s="224"/>
      <c r="Y12" s="225"/>
      <c r="Z12" s="224">
        <f t="shared" si="3"/>
        <v>0</v>
      </c>
    </row>
    <row r="13" spans="1:26">
      <c r="A13" s="211"/>
      <c r="B13" s="211"/>
      <c r="C13" s="217">
        <v>12190146</v>
      </c>
      <c r="D13" s="217">
        <v>6108308</v>
      </c>
      <c r="E13" s="217">
        <v>0</v>
      </c>
      <c r="F13" s="217">
        <v>18298454</v>
      </c>
      <c r="G13" s="217">
        <v>2500000.64</v>
      </c>
      <c r="H13" s="217">
        <v>15798453.359999999</v>
      </c>
      <c r="I13" s="217">
        <v>9636470</v>
      </c>
      <c r="J13" s="217">
        <v>3499999.76</v>
      </c>
      <c r="K13" s="217">
        <v>21934924.039999999</v>
      </c>
      <c r="L13" s="217">
        <f>SUM(L7:L12)</f>
        <v>6703610</v>
      </c>
      <c r="M13" s="217">
        <f>SUM(M7:M12)</f>
        <v>100000</v>
      </c>
      <c r="N13" s="217">
        <f>SUM(N7:N12)</f>
        <v>28538534.039999999</v>
      </c>
      <c r="O13" s="217">
        <f>SUM(O7:O12)</f>
        <v>-1469713</v>
      </c>
      <c r="P13" s="217">
        <f>SUM(P7:P12)</f>
        <v>-3000000</v>
      </c>
      <c r="Q13" s="218">
        <f>SUM(Q8:Q12)</f>
        <v>24041821.039999999</v>
      </c>
      <c r="R13" s="218">
        <f>SUM(R8:R12)</f>
        <v>4433883</v>
      </c>
      <c r="S13" s="218">
        <f>SUM(S8:S12)</f>
        <v>-3000000</v>
      </c>
      <c r="T13" s="221">
        <f t="shared" si="0"/>
        <v>25475704.039999999</v>
      </c>
      <c r="U13" s="224">
        <f>SUM(U7:U12)</f>
        <v>792000</v>
      </c>
      <c r="V13" s="224">
        <f>SUM(V7:V12)</f>
        <v>-3000000</v>
      </c>
      <c r="W13" s="224">
        <f>T13+U13+V13</f>
        <v>23267704.039999999</v>
      </c>
      <c r="X13" s="224">
        <f>SUM(X7:X12)</f>
        <v>29824198</v>
      </c>
      <c r="Y13" s="224">
        <f>SUM(Y7:Y12)</f>
        <v>-3000000</v>
      </c>
      <c r="Z13" s="224">
        <f>SUM(Z7:Z12)</f>
        <v>50091902.039999999</v>
      </c>
    </row>
    <row r="14" spans="1:26">
      <c r="U14" s="222"/>
      <c r="V14" s="222"/>
      <c r="W14" s="222"/>
      <c r="X14" s="222"/>
      <c r="Y14" s="222"/>
      <c r="Z14" s="240"/>
    </row>
    <row r="15" spans="1:26">
      <c r="W15" s="226"/>
      <c r="X15" s="226"/>
      <c r="Z15" s="226"/>
    </row>
  </sheetData>
  <pageMargins left="0.7" right="0.7" top="0.75" bottom="0.75" header="0.3" footer="0.3"/>
  <pageSetup scale="6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5DAB7-A854-4795-8BBD-EA93719F4C35}">
  <dimension ref="B2:I50"/>
  <sheetViews>
    <sheetView topLeftCell="A13" workbookViewId="0">
      <selection activeCell="L45" sqref="L45"/>
    </sheetView>
  </sheetViews>
  <sheetFormatPr defaultRowHeight="12.75"/>
  <cols>
    <col min="1" max="1" width="5.85546875" style="209" customWidth="1"/>
    <col min="2" max="8" width="8.7109375" style="209" customWidth="1"/>
    <col min="9" max="9" width="10.7109375" style="209" customWidth="1"/>
    <col min="10" max="10" width="2.140625" style="209" customWidth="1"/>
    <col min="11" max="11" width="9.42578125" style="209" customWidth="1"/>
    <col min="12" max="254" width="9.140625" style="209"/>
    <col min="255" max="255" width="5.85546875" style="209" customWidth="1"/>
    <col min="256" max="264" width="8.7109375" style="209" customWidth="1"/>
    <col min="265" max="265" width="10.7109375" style="209" customWidth="1"/>
    <col min="266" max="266" width="2.140625" style="209" customWidth="1"/>
    <col min="267" max="267" width="9.42578125" style="209" customWidth="1"/>
    <col min="268" max="510" width="9.140625" style="209"/>
    <col min="511" max="511" width="5.85546875" style="209" customWidth="1"/>
    <col min="512" max="520" width="8.7109375" style="209" customWidth="1"/>
    <col min="521" max="521" width="10.7109375" style="209" customWidth="1"/>
    <col min="522" max="522" width="2.140625" style="209" customWidth="1"/>
    <col min="523" max="523" width="9.42578125" style="209" customWidth="1"/>
    <col min="524" max="766" width="9.140625" style="209"/>
    <col min="767" max="767" width="5.85546875" style="209" customWidth="1"/>
    <col min="768" max="776" width="8.7109375" style="209" customWidth="1"/>
    <col min="777" max="777" width="10.7109375" style="209" customWidth="1"/>
    <col min="778" max="778" width="2.140625" style="209" customWidth="1"/>
    <col min="779" max="779" width="9.42578125" style="209" customWidth="1"/>
    <col min="780" max="1022" width="9.140625" style="209"/>
    <col min="1023" max="1023" width="5.85546875" style="209" customWidth="1"/>
    <col min="1024" max="1032" width="8.7109375" style="209" customWidth="1"/>
    <col min="1033" max="1033" width="10.7109375" style="209" customWidth="1"/>
    <col min="1034" max="1034" width="2.140625" style="209" customWidth="1"/>
    <col min="1035" max="1035" width="9.42578125" style="209" customWidth="1"/>
    <col min="1036" max="1278" width="9.140625" style="209"/>
    <col min="1279" max="1279" width="5.85546875" style="209" customWidth="1"/>
    <col min="1280" max="1288" width="8.7109375" style="209" customWidth="1"/>
    <col min="1289" max="1289" width="10.7109375" style="209" customWidth="1"/>
    <col min="1290" max="1290" width="2.140625" style="209" customWidth="1"/>
    <col min="1291" max="1291" width="9.42578125" style="209" customWidth="1"/>
    <col min="1292" max="1534" width="9.140625" style="209"/>
    <col min="1535" max="1535" width="5.85546875" style="209" customWidth="1"/>
    <col min="1536" max="1544" width="8.7109375" style="209" customWidth="1"/>
    <col min="1545" max="1545" width="10.7109375" style="209" customWidth="1"/>
    <col min="1546" max="1546" width="2.140625" style="209" customWidth="1"/>
    <col min="1547" max="1547" width="9.42578125" style="209" customWidth="1"/>
    <col min="1548" max="1790" width="9.140625" style="209"/>
    <col min="1791" max="1791" width="5.85546875" style="209" customWidth="1"/>
    <col min="1792" max="1800" width="8.7109375" style="209" customWidth="1"/>
    <col min="1801" max="1801" width="10.7109375" style="209" customWidth="1"/>
    <col min="1802" max="1802" width="2.140625" style="209" customWidth="1"/>
    <col min="1803" max="1803" width="9.42578125" style="209" customWidth="1"/>
    <col min="1804" max="2046" width="9.140625" style="209"/>
    <col min="2047" max="2047" width="5.85546875" style="209" customWidth="1"/>
    <col min="2048" max="2056" width="8.7109375" style="209" customWidth="1"/>
    <col min="2057" max="2057" width="10.7109375" style="209" customWidth="1"/>
    <col min="2058" max="2058" width="2.140625" style="209" customWidth="1"/>
    <col min="2059" max="2059" width="9.42578125" style="209" customWidth="1"/>
    <col min="2060" max="2302" width="9.140625" style="209"/>
    <col min="2303" max="2303" width="5.85546875" style="209" customWidth="1"/>
    <col min="2304" max="2312" width="8.7109375" style="209" customWidth="1"/>
    <col min="2313" max="2313" width="10.7109375" style="209" customWidth="1"/>
    <col min="2314" max="2314" width="2.140625" style="209" customWidth="1"/>
    <col min="2315" max="2315" width="9.42578125" style="209" customWidth="1"/>
    <col min="2316" max="2558" width="9.140625" style="209"/>
    <col min="2559" max="2559" width="5.85546875" style="209" customWidth="1"/>
    <col min="2560" max="2568" width="8.7109375" style="209" customWidth="1"/>
    <col min="2569" max="2569" width="10.7109375" style="209" customWidth="1"/>
    <col min="2570" max="2570" width="2.140625" style="209" customWidth="1"/>
    <col min="2571" max="2571" width="9.42578125" style="209" customWidth="1"/>
    <col min="2572" max="2814" width="9.140625" style="209"/>
    <col min="2815" max="2815" width="5.85546875" style="209" customWidth="1"/>
    <col min="2816" max="2824" width="8.7109375" style="209" customWidth="1"/>
    <col min="2825" max="2825" width="10.7109375" style="209" customWidth="1"/>
    <col min="2826" max="2826" width="2.140625" style="209" customWidth="1"/>
    <col min="2827" max="2827" width="9.42578125" style="209" customWidth="1"/>
    <col min="2828" max="3070" width="9.140625" style="209"/>
    <col min="3071" max="3071" width="5.85546875" style="209" customWidth="1"/>
    <col min="3072" max="3080" width="8.7109375" style="209" customWidth="1"/>
    <col min="3081" max="3081" width="10.7109375" style="209" customWidth="1"/>
    <col min="3082" max="3082" width="2.140625" style="209" customWidth="1"/>
    <col min="3083" max="3083" width="9.42578125" style="209" customWidth="1"/>
    <col min="3084" max="3326" width="9.140625" style="209"/>
    <col min="3327" max="3327" width="5.85546875" style="209" customWidth="1"/>
    <col min="3328" max="3336" width="8.7109375" style="209" customWidth="1"/>
    <col min="3337" max="3337" width="10.7109375" style="209" customWidth="1"/>
    <col min="3338" max="3338" width="2.140625" style="209" customWidth="1"/>
    <col min="3339" max="3339" width="9.42578125" style="209" customWidth="1"/>
    <col min="3340" max="3582" width="9.140625" style="209"/>
    <col min="3583" max="3583" width="5.85546875" style="209" customWidth="1"/>
    <col min="3584" max="3592" width="8.7109375" style="209" customWidth="1"/>
    <col min="3593" max="3593" width="10.7109375" style="209" customWidth="1"/>
    <col min="3594" max="3594" width="2.140625" style="209" customWidth="1"/>
    <col min="3595" max="3595" width="9.42578125" style="209" customWidth="1"/>
    <col min="3596" max="3838" width="9.140625" style="209"/>
    <col min="3839" max="3839" width="5.85546875" style="209" customWidth="1"/>
    <col min="3840" max="3848" width="8.7109375" style="209" customWidth="1"/>
    <col min="3849" max="3849" width="10.7109375" style="209" customWidth="1"/>
    <col min="3850" max="3850" width="2.140625" style="209" customWidth="1"/>
    <col min="3851" max="3851" width="9.42578125" style="209" customWidth="1"/>
    <col min="3852" max="4094" width="9.140625" style="209"/>
    <col min="4095" max="4095" width="5.85546875" style="209" customWidth="1"/>
    <col min="4096" max="4104" width="8.7109375" style="209" customWidth="1"/>
    <col min="4105" max="4105" width="10.7109375" style="209" customWidth="1"/>
    <col min="4106" max="4106" width="2.140625" style="209" customWidth="1"/>
    <col min="4107" max="4107" width="9.42578125" style="209" customWidth="1"/>
    <col min="4108" max="4350" width="9.140625" style="209"/>
    <col min="4351" max="4351" width="5.85546875" style="209" customWidth="1"/>
    <col min="4352" max="4360" width="8.7109375" style="209" customWidth="1"/>
    <col min="4361" max="4361" width="10.7109375" style="209" customWidth="1"/>
    <col min="4362" max="4362" width="2.140625" style="209" customWidth="1"/>
    <col min="4363" max="4363" width="9.42578125" style="209" customWidth="1"/>
    <col min="4364" max="4606" width="9.140625" style="209"/>
    <col min="4607" max="4607" width="5.85546875" style="209" customWidth="1"/>
    <col min="4608" max="4616" width="8.7109375" style="209" customWidth="1"/>
    <col min="4617" max="4617" width="10.7109375" style="209" customWidth="1"/>
    <col min="4618" max="4618" width="2.140625" style="209" customWidth="1"/>
    <col min="4619" max="4619" width="9.42578125" style="209" customWidth="1"/>
    <col min="4620" max="4862" width="9.140625" style="209"/>
    <col min="4863" max="4863" width="5.85546875" style="209" customWidth="1"/>
    <col min="4864" max="4872" width="8.7109375" style="209" customWidth="1"/>
    <col min="4873" max="4873" width="10.7109375" style="209" customWidth="1"/>
    <col min="4874" max="4874" width="2.140625" style="209" customWidth="1"/>
    <col min="4875" max="4875" width="9.42578125" style="209" customWidth="1"/>
    <col min="4876" max="5118" width="9.140625" style="209"/>
    <col min="5119" max="5119" width="5.85546875" style="209" customWidth="1"/>
    <col min="5120" max="5128" width="8.7109375" style="209" customWidth="1"/>
    <col min="5129" max="5129" width="10.7109375" style="209" customWidth="1"/>
    <col min="5130" max="5130" width="2.140625" style="209" customWidth="1"/>
    <col min="5131" max="5131" width="9.42578125" style="209" customWidth="1"/>
    <col min="5132" max="5374" width="9.140625" style="209"/>
    <col min="5375" max="5375" width="5.85546875" style="209" customWidth="1"/>
    <col min="5376" max="5384" width="8.7109375" style="209" customWidth="1"/>
    <col min="5385" max="5385" width="10.7109375" style="209" customWidth="1"/>
    <col min="5386" max="5386" width="2.140625" style="209" customWidth="1"/>
    <col min="5387" max="5387" width="9.42578125" style="209" customWidth="1"/>
    <col min="5388" max="5630" width="9.140625" style="209"/>
    <col min="5631" max="5631" width="5.85546875" style="209" customWidth="1"/>
    <col min="5632" max="5640" width="8.7109375" style="209" customWidth="1"/>
    <col min="5641" max="5641" width="10.7109375" style="209" customWidth="1"/>
    <col min="5642" max="5642" width="2.140625" style="209" customWidth="1"/>
    <col min="5643" max="5643" width="9.42578125" style="209" customWidth="1"/>
    <col min="5644" max="5886" width="9.140625" style="209"/>
    <col min="5887" max="5887" width="5.85546875" style="209" customWidth="1"/>
    <col min="5888" max="5896" width="8.7109375" style="209" customWidth="1"/>
    <col min="5897" max="5897" width="10.7109375" style="209" customWidth="1"/>
    <col min="5898" max="5898" width="2.140625" style="209" customWidth="1"/>
    <col min="5899" max="5899" width="9.42578125" style="209" customWidth="1"/>
    <col min="5900" max="6142" width="9.140625" style="209"/>
    <col min="6143" max="6143" width="5.85546875" style="209" customWidth="1"/>
    <col min="6144" max="6152" width="8.7109375" style="209" customWidth="1"/>
    <col min="6153" max="6153" width="10.7109375" style="209" customWidth="1"/>
    <col min="6154" max="6154" width="2.140625" style="209" customWidth="1"/>
    <col min="6155" max="6155" width="9.42578125" style="209" customWidth="1"/>
    <col min="6156" max="6398" width="9.140625" style="209"/>
    <col min="6399" max="6399" width="5.85546875" style="209" customWidth="1"/>
    <col min="6400" max="6408" width="8.7109375" style="209" customWidth="1"/>
    <col min="6409" max="6409" width="10.7109375" style="209" customWidth="1"/>
    <col min="6410" max="6410" width="2.140625" style="209" customWidth="1"/>
    <col min="6411" max="6411" width="9.42578125" style="209" customWidth="1"/>
    <col min="6412" max="6654" width="9.140625" style="209"/>
    <col min="6655" max="6655" width="5.85546875" style="209" customWidth="1"/>
    <col min="6656" max="6664" width="8.7109375" style="209" customWidth="1"/>
    <col min="6665" max="6665" width="10.7109375" style="209" customWidth="1"/>
    <col min="6666" max="6666" width="2.140625" style="209" customWidth="1"/>
    <col min="6667" max="6667" width="9.42578125" style="209" customWidth="1"/>
    <col min="6668" max="6910" width="9.140625" style="209"/>
    <col min="6911" max="6911" width="5.85546875" style="209" customWidth="1"/>
    <col min="6912" max="6920" width="8.7109375" style="209" customWidth="1"/>
    <col min="6921" max="6921" width="10.7109375" style="209" customWidth="1"/>
    <col min="6922" max="6922" width="2.140625" style="209" customWidth="1"/>
    <col min="6923" max="6923" width="9.42578125" style="209" customWidth="1"/>
    <col min="6924" max="7166" width="9.140625" style="209"/>
    <col min="7167" max="7167" width="5.85546875" style="209" customWidth="1"/>
    <col min="7168" max="7176" width="8.7109375" style="209" customWidth="1"/>
    <col min="7177" max="7177" width="10.7109375" style="209" customWidth="1"/>
    <col min="7178" max="7178" width="2.140625" style="209" customWidth="1"/>
    <col min="7179" max="7179" width="9.42578125" style="209" customWidth="1"/>
    <col min="7180" max="7422" width="9.140625" style="209"/>
    <col min="7423" max="7423" width="5.85546875" style="209" customWidth="1"/>
    <col min="7424" max="7432" width="8.7109375" style="209" customWidth="1"/>
    <col min="7433" max="7433" width="10.7109375" style="209" customWidth="1"/>
    <col min="7434" max="7434" width="2.140625" style="209" customWidth="1"/>
    <col min="7435" max="7435" width="9.42578125" style="209" customWidth="1"/>
    <col min="7436" max="7678" width="9.140625" style="209"/>
    <col min="7679" max="7679" width="5.85546875" style="209" customWidth="1"/>
    <col min="7680" max="7688" width="8.7109375" style="209" customWidth="1"/>
    <col min="7689" max="7689" width="10.7109375" style="209" customWidth="1"/>
    <col min="7690" max="7690" width="2.140625" style="209" customWidth="1"/>
    <col min="7691" max="7691" width="9.42578125" style="209" customWidth="1"/>
    <col min="7692" max="7934" width="9.140625" style="209"/>
    <col min="7935" max="7935" width="5.85546875" style="209" customWidth="1"/>
    <col min="7936" max="7944" width="8.7109375" style="209" customWidth="1"/>
    <col min="7945" max="7945" width="10.7109375" style="209" customWidth="1"/>
    <col min="7946" max="7946" width="2.140625" style="209" customWidth="1"/>
    <col min="7947" max="7947" width="9.42578125" style="209" customWidth="1"/>
    <col min="7948" max="8190" width="9.140625" style="209"/>
    <col min="8191" max="8191" width="5.85546875" style="209" customWidth="1"/>
    <col min="8192" max="8200" width="8.7109375" style="209" customWidth="1"/>
    <col min="8201" max="8201" width="10.7109375" style="209" customWidth="1"/>
    <col min="8202" max="8202" width="2.140625" style="209" customWidth="1"/>
    <col min="8203" max="8203" width="9.42578125" style="209" customWidth="1"/>
    <col min="8204" max="8446" width="9.140625" style="209"/>
    <col min="8447" max="8447" width="5.85546875" style="209" customWidth="1"/>
    <col min="8448" max="8456" width="8.7109375" style="209" customWidth="1"/>
    <col min="8457" max="8457" width="10.7109375" style="209" customWidth="1"/>
    <col min="8458" max="8458" width="2.140625" style="209" customWidth="1"/>
    <col min="8459" max="8459" width="9.42578125" style="209" customWidth="1"/>
    <col min="8460" max="8702" width="9.140625" style="209"/>
    <col min="8703" max="8703" width="5.85546875" style="209" customWidth="1"/>
    <col min="8704" max="8712" width="8.7109375" style="209" customWidth="1"/>
    <col min="8713" max="8713" width="10.7109375" style="209" customWidth="1"/>
    <col min="8714" max="8714" width="2.140625" style="209" customWidth="1"/>
    <col min="8715" max="8715" width="9.42578125" style="209" customWidth="1"/>
    <col min="8716" max="8958" width="9.140625" style="209"/>
    <col min="8959" max="8959" width="5.85546875" style="209" customWidth="1"/>
    <col min="8960" max="8968" width="8.7109375" style="209" customWidth="1"/>
    <col min="8969" max="8969" width="10.7109375" style="209" customWidth="1"/>
    <col min="8970" max="8970" width="2.140625" style="209" customWidth="1"/>
    <col min="8971" max="8971" width="9.42578125" style="209" customWidth="1"/>
    <col min="8972" max="9214" width="9.140625" style="209"/>
    <col min="9215" max="9215" width="5.85546875" style="209" customWidth="1"/>
    <col min="9216" max="9224" width="8.7109375" style="209" customWidth="1"/>
    <col min="9225" max="9225" width="10.7109375" style="209" customWidth="1"/>
    <col min="9226" max="9226" width="2.140625" style="209" customWidth="1"/>
    <col min="9227" max="9227" width="9.42578125" style="209" customWidth="1"/>
    <col min="9228" max="9470" width="9.140625" style="209"/>
    <col min="9471" max="9471" width="5.85546875" style="209" customWidth="1"/>
    <col min="9472" max="9480" width="8.7109375" style="209" customWidth="1"/>
    <col min="9481" max="9481" width="10.7109375" style="209" customWidth="1"/>
    <col min="9482" max="9482" width="2.140625" style="209" customWidth="1"/>
    <col min="9483" max="9483" width="9.42578125" style="209" customWidth="1"/>
    <col min="9484" max="9726" width="9.140625" style="209"/>
    <col min="9727" max="9727" width="5.85546875" style="209" customWidth="1"/>
    <col min="9728" max="9736" width="8.7109375" style="209" customWidth="1"/>
    <col min="9737" max="9737" width="10.7109375" style="209" customWidth="1"/>
    <col min="9738" max="9738" width="2.140625" style="209" customWidth="1"/>
    <col min="9739" max="9739" width="9.42578125" style="209" customWidth="1"/>
    <col min="9740" max="9982" width="9.140625" style="209"/>
    <col min="9983" max="9983" width="5.85546875" style="209" customWidth="1"/>
    <col min="9984" max="9992" width="8.7109375" style="209" customWidth="1"/>
    <col min="9993" max="9993" width="10.7109375" style="209" customWidth="1"/>
    <col min="9994" max="9994" width="2.140625" style="209" customWidth="1"/>
    <col min="9995" max="9995" width="9.42578125" style="209" customWidth="1"/>
    <col min="9996" max="10238" width="9.140625" style="209"/>
    <col min="10239" max="10239" width="5.85546875" style="209" customWidth="1"/>
    <col min="10240" max="10248" width="8.7109375" style="209" customWidth="1"/>
    <col min="10249" max="10249" width="10.7109375" style="209" customWidth="1"/>
    <col min="10250" max="10250" width="2.140625" style="209" customWidth="1"/>
    <col min="10251" max="10251" width="9.42578125" style="209" customWidth="1"/>
    <col min="10252" max="10494" width="9.140625" style="209"/>
    <col min="10495" max="10495" width="5.85546875" style="209" customWidth="1"/>
    <col min="10496" max="10504" width="8.7109375" style="209" customWidth="1"/>
    <col min="10505" max="10505" width="10.7109375" style="209" customWidth="1"/>
    <col min="10506" max="10506" width="2.140625" style="209" customWidth="1"/>
    <col min="10507" max="10507" width="9.42578125" style="209" customWidth="1"/>
    <col min="10508" max="10750" width="9.140625" style="209"/>
    <col min="10751" max="10751" width="5.85546875" style="209" customWidth="1"/>
    <col min="10752" max="10760" width="8.7109375" style="209" customWidth="1"/>
    <col min="10761" max="10761" width="10.7109375" style="209" customWidth="1"/>
    <col min="10762" max="10762" width="2.140625" style="209" customWidth="1"/>
    <col min="10763" max="10763" width="9.42578125" style="209" customWidth="1"/>
    <col min="10764" max="11006" width="9.140625" style="209"/>
    <col min="11007" max="11007" width="5.85546875" style="209" customWidth="1"/>
    <col min="11008" max="11016" width="8.7109375" style="209" customWidth="1"/>
    <col min="11017" max="11017" width="10.7109375" style="209" customWidth="1"/>
    <col min="11018" max="11018" width="2.140625" style="209" customWidth="1"/>
    <col min="11019" max="11019" width="9.42578125" style="209" customWidth="1"/>
    <col min="11020" max="11262" width="9.140625" style="209"/>
    <col min="11263" max="11263" width="5.85546875" style="209" customWidth="1"/>
    <col min="11264" max="11272" width="8.7109375" style="209" customWidth="1"/>
    <col min="11273" max="11273" width="10.7109375" style="209" customWidth="1"/>
    <col min="11274" max="11274" width="2.140625" style="209" customWidth="1"/>
    <col min="11275" max="11275" width="9.42578125" style="209" customWidth="1"/>
    <col min="11276" max="11518" width="9.140625" style="209"/>
    <col min="11519" max="11519" width="5.85546875" style="209" customWidth="1"/>
    <col min="11520" max="11528" width="8.7109375" style="209" customWidth="1"/>
    <col min="11529" max="11529" width="10.7109375" style="209" customWidth="1"/>
    <col min="11530" max="11530" width="2.140625" style="209" customWidth="1"/>
    <col min="11531" max="11531" width="9.42578125" style="209" customWidth="1"/>
    <col min="11532" max="11774" width="9.140625" style="209"/>
    <col min="11775" max="11775" width="5.85546875" style="209" customWidth="1"/>
    <col min="11776" max="11784" width="8.7109375" style="209" customWidth="1"/>
    <col min="11785" max="11785" width="10.7109375" style="209" customWidth="1"/>
    <col min="11786" max="11786" width="2.140625" style="209" customWidth="1"/>
    <col min="11787" max="11787" width="9.42578125" style="209" customWidth="1"/>
    <col min="11788" max="12030" width="9.140625" style="209"/>
    <col min="12031" max="12031" width="5.85546875" style="209" customWidth="1"/>
    <col min="12032" max="12040" width="8.7109375" style="209" customWidth="1"/>
    <col min="12041" max="12041" width="10.7109375" style="209" customWidth="1"/>
    <col min="12042" max="12042" width="2.140625" style="209" customWidth="1"/>
    <col min="12043" max="12043" width="9.42578125" style="209" customWidth="1"/>
    <col min="12044" max="12286" width="9.140625" style="209"/>
    <col min="12287" max="12287" width="5.85546875" style="209" customWidth="1"/>
    <col min="12288" max="12296" width="8.7109375" style="209" customWidth="1"/>
    <col min="12297" max="12297" width="10.7109375" style="209" customWidth="1"/>
    <col min="12298" max="12298" width="2.140625" style="209" customWidth="1"/>
    <col min="12299" max="12299" width="9.42578125" style="209" customWidth="1"/>
    <col min="12300" max="12542" width="9.140625" style="209"/>
    <col min="12543" max="12543" width="5.85546875" style="209" customWidth="1"/>
    <col min="12544" max="12552" width="8.7109375" style="209" customWidth="1"/>
    <col min="12553" max="12553" width="10.7109375" style="209" customWidth="1"/>
    <col min="12554" max="12554" width="2.140625" style="209" customWidth="1"/>
    <col min="12555" max="12555" width="9.42578125" style="209" customWidth="1"/>
    <col min="12556" max="12798" width="9.140625" style="209"/>
    <col min="12799" max="12799" width="5.85546875" style="209" customWidth="1"/>
    <col min="12800" max="12808" width="8.7109375" style="209" customWidth="1"/>
    <col min="12809" max="12809" width="10.7109375" style="209" customWidth="1"/>
    <col min="12810" max="12810" width="2.140625" style="209" customWidth="1"/>
    <col min="12811" max="12811" width="9.42578125" style="209" customWidth="1"/>
    <col min="12812" max="13054" width="9.140625" style="209"/>
    <col min="13055" max="13055" width="5.85546875" style="209" customWidth="1"/>
    <col min="13056" max="13064" width="8.7109375" style="209" customWidth="1"/>
    <col min="13065" max="13065" width="10.7109375" style="209" customWidth="1"/>
    <col min="13066" max="13066" width="2.140625" style="209" customWidth="1"/>
    <col min="13067" max="13067" width="9.42578125" style="209" customWidth="1"/>
    <col min="13068" max="13310" width="9.140625" style="209"/>
    <col min="13311" max="13311" width="5.85546875" style="209" customWidth="1"/>
    <col min="13312" max="13320" width="8.7109375" style="209" customWidth="1"/>
    <col min="13321" max="13321" width="10.7109375" style="209" customWidth="1"/>
    <col min="13322" max="13322" width="2.140625" style="209" customWidth="1"/>
    <col min="13323" max="13323" width="9.42578125" style="209" customWidth="1"/>
    <col min="13324" max="13566" width="9.140625" style="209"/>
    <col min="13567" max="13567" width="5.85546875" style="209" customWidth="1"/>
    <col min="13568" max="13576" width="8.7109375" style="209" customWidth="1"/>
    <col min="13577" max="13577" width="10.7109375" style="209" customWidth="1"/>
    <col min="13578" max="13578" width="2.140625" style="209" customWidth="1"/>
    <col min="13579" max="13579" width="9.42578125" style="209" customWidth="1"/>
    <col min="13580" max="13822" width="9.140625" style="209"/>
    <col min="13823" max="13823" width="5.85546875" style="209" customWidth="1"/>
    <col min="13824" max="13832" width="8.7109375" style="209" customWidth="1"/>
    <col min="13833" max="13833" width="10.7109375" style="209" customWidth="1"/>
    <col min="13834" max="13834" width="2.140625" style="209" customWidth="1"/>
    <col min="13835" max="13835" width="9.42578125" style="209" customWidth="1"/>
    <col min="13836" max="14078" width="9.140625" style="209"/>
    <col min="14079" max="14079" width="5.85546875" style="209" customWidth="1"/>
    <col min="14080" max="14088" width="8.7109375" style="209" customWidth="1"/>
    <col min="14089" max="14089" width="10.7109375" style="209" customWidth="1"/>
    <col min="14090" max="14090" width="2.140625" style="209" customWidth="1"/>
    <col min="14091" max="14091" width="9.42578125" style="209" customWidth="1"/>
    <col min="14092" max="14334" width="9.140625" style="209"/>
    <col min="14335" max="14335" width="5.85546875" style="209" customWidth="1"/>
    <col min="14336" max="14344" width="8.7109375" style="209" customWidth="1"/>
    <col min="14345" max="14345" width="10.7109375" style="209" customWidth="1"/>
    <col min="14346" max="14346" width="2.140625" style="209" customWidth="1"/>
    <col min="14347" max="14347" width="9.42578125" style="209" customWidth="1"/>
    <col min="14348" max="14590" width="9.140625" style="209"/>
    <col min="14591" max="14591" width="5.85546875" style="209" customWidth="1"/>
    <col min="14592" max="14600" width="8.7109375" style="209" customWidth="1"/>
    <col min="14601" max="14601" width="10.7109375" style="209" customWidth="1"/>
    <col min="14602" max="14602" width="2.140625" style="209" customWidth="1"/>
    <col min="14603" max="14603" width="9.42578125" style="209" customWidth="1"/>
    <col min="14604" max="14846" width="9.140625" style="209"/>
    <col min="14847" max="14847" width="5.85546875" style="209" customWidth="1"/>
    <col min="14848" max="14856" width="8.7109375" style="209" customWidth="1"/>
    <col min="14857" max="14857" width="10.7109375" style="209" customWidth="1"/>
    <col min="14858" max="14858" width="2.140625" style="209" customWidth="1"/>
    <col min="14859" max="14859" width="9.42578125" style="209" customWidth="1"/>
    <col min="14860" max="15102" width="9.140625" style="209"/>
    <col min="15103" max="15103" width="5.85546875" style="209" customWidth="1"/>
    <col min="15104" max="15112" width="8.7109375" style="209" customWidth="1"/>
    <col min="15113" max="15113" width="10.7109375" style="209" customWidth="1"/>
    <col min="15114" max="15114" width="2.140625" style="209" customWidth="1"/>
    <col min="15115" max="15115" width="9.42578125" style="209" customWidth="1"/>
    <col min="15116" max="15358" width="9.140625" style="209"/>
    <col min="15359" max="15359" width="5.85546875" style="209" customWidth="1"/>
    <col min="15360" max="15368" width="8.7109375" style="209" customWidth="1"/>
    <col min="15369" max="15369" width="10.7109375" style="209" customWidth="1"/>
    <col min="15370" max="15370" width="2.140625" style="209" customWidth="1"/>
    <col min="15371" max="15371" width="9.42578125" style="209" customWidth="1"/>
    <col min="15372" max="15614" width="9.140625" style="209"/>
    <col min="15615" max="15615" width="5.85546875" style="209" customWidth="1"/>
    <col min="15616" max="15624" width="8.7109375" style="209" customWidth="1"/>
    <col min="15625" max="15625" width="10.7109375" style="209" customWidth="1"/>
    <col min="15626" max="15626" width="2.140625" style="209" customWidth="1"/>
    <col min="15627" max="15627" width="9.42578125" style="209" customWidth="1"/>
    <col min="15628" max="15870" width="9.140625" style="209"/>
    <col min="15871" max="15871" width="5.85546875" style="209" customWidth="1"/>
    <col min="15872" max="15880" width="8.7109375" style="209" customWidth="1"/>
    <col min="15881" max="15881" width="10.7109375" style="209" customWidth="1"/>
    <col min="15882" max="15882" width="2.140625" style="209" customWidth="1"/>
    <col min="15883" max="15883" width="9.42578125" style="209" customWidth="1"/>
    <col min="15884" max="16126" width="9.140625" style="209"/>
    <col min="16127" max="16127" width="5.85546875" style="209" customWidth="1"/>
    <col min="16128" max="16136" width="8.7109375" style="209" customWidth="1"/>
    <col min="16137" max="16137" width="10.7109375" style="209" customWidth="1"/>
    <col min="16138" max="16138" width="2.140625" style="209" customWidth="1"/>
    <col min="16139" max="16139" width="9.42578125" style="209" customWidth="1"/>
    <col min="16140" max="16384" width="9.140625" style="209"/>
  </cols>
  <sheetData>
    <row r="2" spans="2:9">
      <c r="B2" s="227"/>
      <c r="C2" s="228"/>
      <c r="D2" s="228"/>
      <c r="E2" s="228"/>
      <c r="F2" s="228"/>
      <c r="G2" s="228"/>
      <c r="H2" s="228"/>
      <c r="I2" s="229"/>
    </row>
    <row r="3" spans="2:9">
      <c r="B3" s="230"/>
      <c r="C3" s="231"/>
      <c r="D3" s="231"/>
      <c r="E3" s="231"/>
      <c r="F3" s="231"/>
      <c r="G3" s="231"/>
      <c r="H3" s="231"/>
      <c r="I3" s="232"/>
    </row>
    <row r="4" spans="2:9" s="233" customFormat="1" ht="33" customHeight="1">
      <c r="B4" s="250" t="s">
        <v>301</v>
      </c>
      <c r="C4" s="251"/>
      <c r="D4" s="251"/>
      <c r="E4" s="251"/>
      <c r="F4" s="251"/>
      <c r="G4" s="251"/>
      <c r="H4" s="251"/>
      <c r="I4" s="252"/>
    </row>
    <row r="5" spans="2:9">
      <c r="B5" s="230"/>
      <c r="C5" s="231"/>
      <c r="D5" s="231"/>
      <c r="E5" s="231"/>
      <c r="F5" s="231"/>
      <c r="G5" s="231"/>
      <c r="H5" s="231"/>
      <c r="I5" s="232"/>
    </row>
    <row r="6" spans="2:9" ht="15">
      <c r="B6" s="230"/>
      <c r="C6" s="231"/>
      <c r="D6" s="234"/>
      <c r="E6" s="231"/>
      <c r="F6" s="231"/>
      <c r="G6" s="231"/>
      <c r="H6" s="231"/>
      <c r="I6" s="232"/>
    </row>
    <row r="7" spans="2:9">
      <c r="B7" s="230"/>
      <c r="C7" s="231"/>
      <c r="D7" s="231"/>
      <c r="E7" s="231"/>
      <c r="F7" s="231"/>
      <c r="G7" s="231"/>
      <c r="H7" s="231"/>
      <c r="I7" s="232"/>
    </row>
    <row r="8" spans="2:9">
      <c r="B8" s="230"/>
      <c r="C8" s="231"/>
      <c r="D8" s="231"/>
      <c r="E8" s="231"/>
      <c r="F8" s="231"/>
      <c r="G8" s="231"/>
      <c r="H8" s="231"/>
      <c r="I8" s="232"/>
    </row>
    <row r="9" spans="2:9">
      <c r="B9" s="230"/>
      <c r="C9" s="231"/>
      <c r="D9" s="231"/>
      <c r="E9" s="231"/>
      <c r="F9" s="231"/>
      <c r="G9" s="231"/>
      <c r="H9" s="231"/>
      <c r="I9" s="232"/>
    </row>
    <row r="10" spans="2:9">
      <c r="B10" s="230"/>
      <c r="C10" s="231"/>
      <c r="D10" s="231"/>
      <c r="E10" s="231"/>
      <c r="F10" s="231"/>
      <c r="G10" s="231"/>
      <c r="H10" s="231"/>
      <c r="I10" s="232"/>
    </row>
    <row r="11" spans="2:9">
      <c r="B11" s="230"/>
      <c r="C11" s="231"/>
      <c r="D11" s="231"/>
      <c r="E11" s="231"/>
      <c r="F11" s="231"/>
      <c r="G11" s="231"/>
      <c r="H11" s="231"/>
      <c r="I11" s="232"/>
    </row>
    <row r="12" spans="2:9">
      <c r="B12" s="230"/>
      <c r="C12" s="231"/>
      <c r="D12" s="231"/>
      <c r="E12" s="231"/>
      <c r="F12" s="231"/>
      <c r="G12" s="231"/>
      <c r="H12" s="231"/>
      <c r="I12" s="232"/>
    </row>
    <row r="13" spans="2:9">
      <c r="B13" s="230"/>
      <c r="C13" s="231"/>
      <c r="D13" s="231"/>
      <c r="E13" s="231"/>
      <c r="F13" s="231"/>
      <c r="G13" s="231"/>
      <c r="H13" s="231"/>
      <c r="I13" s="232"/>
    </row>
    <row r="14" spans="2:9">
      <c r="B14" s="230"/>
      <c r="C14" s="231"/>
      <c r="D14" s="231"/>
      <c r="E14" s="231"/>
      <c r="F14" s="231"/>
      <c r="G14" s="231"/>
      <c r="H14" s="231"/>
      <c r="I14" s="232"/>
    </row>
    <row r="15" spans="2:9">
      <c r="B15" s="230"/>
      <c r="C15" s="231"/>
      <c r="D15" s="231"/>
      <c r="E15" s="231"/>
      <c r="F15" s="231"/>
      <c r="G15" s="231"/>
      <c r="H15" s="231"/>
      <c r="I15" s="232"/>
    </row>
    <row r="16" spans="2:9">
      <c r="B16" s="230"/>
      <c r="C16" s="231"/>
      <c r="D16" s="231"/>
      <c r="E16" s="231"/>
      <c r="F16" s="231"/>
      <c r="G16" s="231"/>
      <c r="H16" s="231"/>
      <c r="I16" s="232"/>
    </row>
    <row r="17" spans="2:9">
      <c r="B17" s="230"/>
      <c r="C17" s="231"/>
      <c r="D17" s="231"/>
      <c r="E17" s="231"/>
      <c r="F17" s="231"/>
      <c r="G17" s="231"/>
      <c r="H17" s="231"/>
      <c r="I17" s="232"/>
    </row>
    <row r="18" spans="2:9">
      <c r="B18" s="230"/>
      <c r="C18" s="231"/>
      <c r="D18" s="231"/>
      <c r="E18" s="231"/>
      <c r="F18" s="231"/>
      <c r="G18" s="231"/>
      <c r="H18" s="231"/>
      <c r="I18" s="232"/>
    </row>
    <row r="19" spans="2:9">
      <c r="B19" s="230"/>
      <c r="C19" s="231"/>
      <c r="D19" s="231"/>
      <c r="E19" s="231"/>
      <c r="F19" s="231"/>
      <c r="G19" s="231"/>
      <c r="H19" s="231"/>
      <c r="I19" s="232"/>
    </row>
    <row r="20" spans="2:9">
      <c r="B20" s="230"/>
      <c r="C20" s="231"/>
      <c r="D20" s="231"/>
      <c r="E20" s="231"/>
      <c r="F20" s="231"/>
      <c r="G20" s="231"/>
      <c r="H20" s="231"/>
      <c r="I20" s="232"/>
    </row>
    <row r="21" spans="2:9">
      <c r="B21" s="230"/>
      <c r="C21" s="231"/>
      <c r="D21" s="231"/>
      <c r="E21" s="231"/>
      <c r="F21" s="231"/>
      <c r="G21" s="231"/>
      <c r="H21" s="231"/>
      <c r="I21" s="232"/>
    </row>
    <row r="22" spans="2:9">
      <c r="B22" s="230"/>
      <c r="C22" s="231"/>
      <c r="D22" s="231"/>
      <c r="E22" s="231"/>
      <c r="F22" s="231"/>
      <c r="G22" s="231"/>
      <c r="H22" s="231"/>
      <c r="I22" s="232"/>
    </row>
    <row r="23" spans="2:9">
      <c r="B23" s="230"/>
      <c r="C23" s="231"/>
      <c r="D23" s="231"/>
      <c r="E23" s="231"/>
      <c r="F23" s="231"/>
      <c r="G23" s="231"/>
      <c r="H23" s="231"/>
      <c r="I23" s="232"/>
    </row>
    <row r="24" spans="2:9">
      <c r="B24" s="230"/>
      <c r="C24" s="231"/>
      <c r="D24" s="231"/>
      <c r="E24" s="231"/>
      <c r="F24" s="231"/>
      <c r="G24" s="231"/>
      <c r="H24" s="231"/>
      <c r="I24" s="232"/>
    </row>
    <row r="25" spans="2:9">
      <c r="B25" s="230"/>
      <c r="C25" s="231"/>
      <c r="D25" s="231"/>
      <c r="E25" s="231"/>
      <c r="F25" s="231"/>
      <c r="G25" s="231"/>
      <c r="H25" s="231"/>
      <c r="I25" s="232"/>
    </row>
    <row r="26" spans="2:9">
      <c r="B26" s="230"/>
      <c r="C26" s="231"/>
      <c r="D26" s="231"/>
      <c r="E26" s="231"/>
      <c r="F26" s="231"/>
      <c r="G26" s="231"/>
      <c r="H26" s="231"/>
      <c r="I26" s="232"/>
    </row>
    <row r="27" spans="2:9">
      <c r="B27" s="230"/>
      <c r="C27" s="231"/>
      <c r="D27" s="231"/>
      <c r="E27" s="231"/>
      <c r="F27" s="231"/>
      <c r="G27" s="231"/>
      <c r="H27" s="231"/>
      <c r="I27" s="232"/>
    </row>
    <row r="28" spans="2:9">
      <c r="B28" s="230"/>
      <c r="C28" s="231"/>
      <c r="D28" s="231"/>
      <c r="E28" s="231"/>
      <c r="F28" s="231"/>
      <c r="G28" s="231"/>
      <c r="H28" s="231"/>
      <c r="I28" s="232"/>
    </row>
    <row r="29" spans="2:9">
      <c r="B29" s="230"/>
      <c r="C29" s="231"/>
      <c r="D29" s="231"/>
      <c r="E29" s="231"/>
      <c r="F29" s="231"/>
      <c r="G29" s="231"/>
      <c r="H29" s="231"/>
      <c r="I29" s="232"/>
    </row>
    <row r="30" spans="2:9">
      <c r="B30" s="230"/>
      <c r="C30" s="231"/>
      <c r="D30" s="231"/>
      <c r="E30" s="231"/>
      <c r="F30" s="231"/>
      <c r="G30" s="231"/>
      <c r="H30" s="231"/>
      <c r="I30" s="232"/>
    </row>
    <row r="31" spans="2:9">
      <c r="B31" s="230"/>
      <c r="C31" s="231"/>
      <c r="D31" s="231"/>
      <c r="E31" s="231"/>
      <c r="F31" s="231"/>
      <c r="G31" s="231"/>
      <c r="H31" s="231"/>
      <c r="I31" s="232"/>
    </row>
    <row r="32" spans="2:9">
      <c r="B32" s="230"/>
      <c r="C32" s="231"/>
      <c r="D32" s="231"/>
      <c r="E32" s="231"/>
      <c r="F32" s="231"/>
      <c r="G32" s="231"/>
      <c r="H32" s="231"/>
      <c r="I32" s="232"/>
    </row>
    <row r="33" spans="2:9">
      <c r="B33" s="230"/>
      <c r="C33" s="231"/>
      <c r="D33" s="231"/>
      <c r="E33" s="231"/>
      <c r="F33" s="231"/>
      <c r="G33" s="231"/>
      <c r="H33" s="231"/>
      <c r="I33" s="232"/>
    </row>
    <row r="34" spans="2:9">
      <c r="B34" s="230"/>
      <c r="C34" s="231"/>
      <c r="D34" s="231"/>
      <c r="E34" s="231"/>
      <c r="F34" s="231"/>
      <c r="G34" s="231"/>
      <c r="H34" s="231"/>
      <c r="I34" s="232"/>
    </row>
    <row r="35" spans="2:9">
      <c r="B35" s="230"/>
      <c r="C35" s="231"/>
      <c r="D35" s="231"/>
      <c r="E35" s="231"/>
      <c r="F35" s="231"/>
      <c r="G35" s="231"/>
      <c r="H35" s="231"/>
      <c r="I35" s="232"/>
    </row>
    <row r="36" spans="2:9">
      <c r="B36" s="230"/>
      <c r="C36" s="231"/>
      <c r="D36" s="231"/>
      <c r="E36" s="231"/>
      <c r="F36" s="231"/>
      <c r="G36" s="231"/>
      <c r="H36" s="231"/>
      <c r="I36" s="232"/>
    </row>
    <row r="37" spans="2:9">
      <c r="B37" s="230"/>
      <c r="C37" s="231"/>
      <c r="D37" s="231"/>
      <c r="E37" s="231"/>
      <c r="F37" s="231"/>
      <c r="G37" s="231"/>
      <c r="H37" s="231"/>
      <c r="I37" s="232"/>
    </row>
    <row r="38" spans="2:9">
      <c r="B38" s="230"/>
      <c r="C38" s="231"/>
      <c r="D38" s="231"/>
      <c r="E38" s="231"/>
      <c r="F38" s="231"/>
      <c r="G38" s="231"/>
      <c r="H38" s="231"/>
      <c r="I38" s="232"/>
    </row>
    <row r="39" spans="2:9">
      <c r="B39" s="230"/>
      <c r="C39" s="231"/>
      <c r="D39" s="231"/>
      <c r="E39" s="231"/>
      <c r="F39" s="231"/>
      <c r="G39" s="231"/>
      <c r="H39" s="231"/>
      <c r="I39" s="232"/>
    </row>
    <row r="40" spans="2:9">
      <c r="B40" s="230"/>
      <c r="C40" s="231"/>
      <c r="D40" s="231"/>
      <c r="E40" s="231"/>
      <c r="F40" s="231"/>
      <c r="G40" s="231"/>
      <c r="H40" s="231"/>
      <c r="I40" s="232"/>
    </row>
    <row r="41" spans="2:9">
      <c r="B41" s="230"/>
      <c r="C41" s="231"/>
      <c r="D41" s="231"/>
      <c r="E41" s="231"/>
      <c r="F41" s="231"/>
      <c r="G41" s="231"/>
      <c r="H41" s="231"/>
      <c r="I41" s="232"/>
    </row>
    <row r="42" spans="2:9">
      <c r="B42" s="230"/>
      <c r="C42" s="231"/>
      <c r="D42" s="231"/>
      <c r="E42" s="231"/>
      <c r="F42" s="231"/>
      <c r="G42" s="231"/>
      <c r="H42" s="231"/>
      <c r="I42" s="232"/>
    </row>
    <row r="43" spans="2:9" s="145" customFormat="1" ht="15">
      <c r="B43" s="167"/>
      <c r="C43" s="168"/>
      <c r="D43" s="234"/>
      <c r="E43" s="168"/>
      <c r="F43" s="168"/>
      <c r="G43" s="168"/>
      <c r="H43" s="168"/>
      <c r="I43" s="169"/>
    </row>
    <row r="44" spans="2:9" s="145" customFormat="1" ht="15">
      <c r="B44" s="167"/>
      <c r="C44" s="173"/>
      <c r="E44" s="173"/>
      <c r="F44" s="173"/>
      <c r="G44" s="173"/>
      <c r="H44" s="168"/>
      <c r="I44" s="169"/>
    </row>
    <row r="45" spans="2:9" s="145" customFormat="1" ht="15">
      <c r="B45" s="167"/>
      <c r="C45" s="173"/>
      <c r="D45" s="173"/>
      <c r="E45" s="173"/>
      <c r="F45" s="173"/>
      <c r="G45" s="234" t="s">
        <v>302</v>
      </c>
      <c r="H45" s="168"/>
      <c r="I45" s="169"/>
    </row>
    <row r="46" spans="2:9" s="145" customFormat="1" ht="15">
      <c r="B46" s="167"/>
      <c r="C46" s="173"/>
      <c r="D46" s="173"/>
      <c r="E46" s="173"/>
      <c r="F46" s="173"/>
      <c r="G46" s="235" t="s">
        <v>304</v>
      </c>
      <c r="H46" s="168"/>
      <c r="I46" s="169"/>
    </row>
    <row r="47" spans="2:9" ht="15.75">
      <c r="B47" s="230"/>
      <c r="C47" s="236"/>
      <c r="D47" s="236"/>
      <c r="E47" s="236"/>
      <c r="F47" s="236"/>
      <c r="G47" s="236"/>
      <c r="H47" s="231"/>
      <c r="I47" s="232"/>
    </row>
    <row r="48" spans="2:9">
      <c r="B48" s="230"/>
      <c r="C48" s="231"/>
      <c r="D48" s="231"/>
      <c r="E48" s="231"/>
      <c r="F48" s="231"/>
      <c r="G48" s="231"/>
      <c r="H48" s="231"/>
      <c r="I48" s="232"/>
    </row>
    <row r="49" spans="2:9">
      <c r="B49" s="230"/>
      <c r="C49" s="231"/>
      <c r="D49" s="231"/>
      <c r="E49" s="231"/>
      <c r="F49" s="231"/>
      <c r="G49" s="231"/>
      <c r="H49" s="231"/>
      <c r="I49" s="232"/>
    </row>
    <row r="50" spans="2:9">
      <c r="B50" s="237"/>
      <c r="C50" s="238"/>
      <c r="D50" s="238"/>
      <c r="E50" s="238"/>
      <c r="F50" s="238"/>
      <c r="G50" s="238"/>
      <c r="H50" s="238"/>
      <c r="I50" s="239"/>
    </row>
  </sheetData>
  <mergeCells count="1">
    <mergeCell ref="B4:I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Kopertina</vt:lpstr>
      <vt:lpstr>1-Pasqyra e Pozicioni Financiar</vt:lpstr>
      <vt:lpstr>2.1-Pasqyra e Perform. (natyra)</vt:lpstr>
      <vt:lpstr>2.2-Pasqyra e Perform.(funks)</vt:lpstr>
      <vt:lpstr>3.1-CashFlow (indirekt)</vt:lpstr>
      <vt:lpstr>3.2-CashFlow (direkt)</vt:lpstr>
      <vt:lpstr>4-Pasq. e Levizjeve ne Kapital</vt:lpstr>
      <vt:lpstr>Amortizimi</vt:lpstr>
      <vt:lpstr>fund</vt:lpstr>
      <vt:lpstr>'1-Pasqyra e Pozicioni Financiar'!Print_Area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user2</cp:lastModifiedBy>
  <cp:lastPrinted>2023-06-09T10:59:37Z</cp:lastPrinted>
  <dcterms:created xsi:type="dcterms:W3CDTF">2012-01-19T09:31:29Z</dcterms:created>
  <dcterms:modified xsi:type="dcterms:W3CDTF">2023-07-26T11:30:38Z</dcterms:modified>
</cp:coreProperties>
</file>