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800" windowWidth="15450" windowHeight="4695" tabRatio="823" activeTab="3"/>
  </bookViews>
  <sheets>
    <sheet name="Kopertina" sheetId="1" r:id="rId1"/>
    <sheet name="Aktivet" sheetId="4" r:id="rId2"/>
    <sheet name="Pasivet" sheetId="14" r:id="rId3"/>
    <sheet name="Rezultati" sheetId="15" r:id="rId4"/>
    <sheet name="Aktive Afatgjata" sheetId="23" r:id="rId5"/>
    <sheet name="Kapitali" sheetId="20" r:id="rId6"/>
    <sheet name="Cash Flow" sheetId="29" r:id="rId7"/>
    <sheet name="Shenimet (2)" sheetId="28" r:id="rId8"/>
  </sheets>
  <externalReferences>
    <externalReference r:id="rId9"/>
    <externalReference r:id="rId10"/>
  </externalReferences>
  <definedNames>
    <definedName name="AS2DocOpenMode" hidden="1">"AS2DocumentEdit"</definedName>
    <definedName name="_xlnm.Criteria">#REF!</definedName>
    <definedName name="_xlnm.Database">#REF!</definedName>
    <definedName name="_xlnm.Extract">#REF!</definedName>
    <definedName name="k">[1]Parameters!$F$28</definedName>
    <definedName name="_xlnm.Print_Area" localSheetId="4">'Aktive Afatgjata'!$A$1:$J$25</definedName>
    <definedName name="_xlnm.Print_Area" localSheetId="1">Aktivet!$B$2:$H$46</definedName>
    <definedName name="_xlnm.Print_Area" localSheetId="5">Kapitali!$B$1:$I$18</definedName>
    <definedName name="_xlnm.Print_Area" localSheetId="0">Kopertina!$B$1:$K$57</definedName>
    <definedName name="_xlnm.Print_Area" localSheetId="2">Pasivet!$B$2:$H$46</definedName>
    <definedName name="_xlnm.Print_Area" localSheetId="3">Rezultati!$B$1:$G$42</definedName>
    <definedName name="_xlnm.Print_Area" localSheetId="7">'Shenimet (2)'!$A$1:$F$45</definedName>
    <definedName name="_xlnm.Print_Titles" localSheetId="4">'Aktive Afatgjata'!$1:$3</definedName>
    <definedName name="xe110soc" localSheetId="4">#REF!</definedName>
    <definedName name="xe110soc">#REF!</definedName>
    <definedName name="xe180soc" localSheetId="4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D9" i="29"/>
  <c r="D27"/>
  <c r="D34" l="1"/>
  <c r="D28"/>
  <c r="E27"/>
  <c r="E31" s="1"/>
  <c r="D31"/>
  <c r="E21"/>
  <c r="E23" s="1"/>
  <c r="D21"/>
  <c r="D19"/>
  <c r="D23" s="1"/>
  <c r="D15"/>
  <c r="D14"/>
  <c r="D12"/>
  <c r="E11"/>
  <c r="E16" s="1"/>
  <c r="E33" s="1"/>
  <c r="E35" s="1"/>
  <c r="D11"/>
  <c r="D8"/>
  <c r="D7"/>
  <c r="D16" s="1"/>
  <c r="D33" s="1"/>
  <c r="D35" l="1"/>
  <c r="G10" i="4" l="1"/>
  <c r="F13" i="15" l="1"/>
  <c r="F23"/>
  <c r="H13" i="20" l="1"/>
  <c r="G13"/>
  <c r="F13"/>
  <c r="E13"/>
  <c r="D13"/>
  <c r="I12"/>
  <c r="I11"/>
  <c r="I10"/>
  <c r="I9"/>
  <c r="G23" i="15" l="1"/>
  <c r="D18" i="20" l="1"/>
  <c r="F18"/>
  <c r="I8"/>
  <c r="I13" s="1"/>
  <c r="G18"/>
  <c r="I14"/>
  <c r="I15"/>
  <c r="I16"/>
  <c r="I17"/>
  <c r="H37" i="4"/>
  <c r="G37"/>
  <c r="I18" i="20" l="1"/>
  <c r="H18"/>
  <c r="E18"/>
  <c r="G35" i="4"/>
  <c r="H11" i="15" l="1"/>
  <c r="G11"/>
  <c r="H14" i="14" l="1"/>
  <c r="F19" i="15" l="1"/>
  <c r="G14" i="14"/>
  <c r="F28" i="15"/>
  <c r="F11"/>
  <c r="G13"/>
  <c r="F20" l="1"/>
  <c r="F29" s="1"/>
  <c r="I9" i="23"/>
  <c r="K27"/>
  <c r="I27"/>
  <c r="H22"/>
  <c r="G22"/>
  <c r="F22"/>
  <c r="E22"/>
  <c r="D22"/>
  <c r="C22"/>
  <c r="B22"/>
  <c r="G19"/>
  <c r="F19"/>
  <c r="E19"/>
  <c r="D19"/>
  <c r="C19"/>
  <c r="B19"/>
  <c r="A19"/>
  <c r="A24" s="1"/>
  <c r="I18"/>
  <c r="I17"/>
  <c r="I16"/>
  <c r="H13"/>
  <c r="H24" s="1"/>
  <c r="G13"/>
  <c r="G24" s="1"/>
  <c r="F13"/>
  <c r="E13"/>
  <c r="D13"/>
  <c r="C13"/>
  <c r="C24" s="1"/>
  <c r="B13"/>
  <c r="I12"/>
  <c r="I11"/>
  <c r="A16"/>
  <c r="B4"/>
  <c r="I19" l="1"/>
  <c r="F24"/>
  <c r="D24"/>
  <c r="B24"/>
  <c r="I13"/>
  <c r="E24"/>
  <c r="I22"/>
  <c r="I28" s="1"/>
  <c r="A22"/>
  <c r="I24" l="1"/>
  <c r="K28" s="1"/>
  <c r="G28" i="15"/>
  <c r="G19"/>
  <c r="G20" s="1"/>
  <c r="H23"/>
  <c r="H28" s="1"/>
  <c r="H13"/>
  <c r="H19" s="1"/>
  <c r="H20" s="1"/>
  <c r="H28" i="14"/>
  <c r="H27" s="1"/>
  <c r="H11"/>
  <c r="H9" s="1"/>
  <c r="H35" i="4"/>
  <c r="H22"/>
  <c r="H14"/>
  <c r="H10"/>
  <c r="H29" i="15" l="1"/>
  <c r="H31" s="1"/>
  <c r="G29"/>
  <c r="G31" s="1"/>
  <c r="H45" i="14" s="1"/>
  <c r="H35" s="1"/>
  <c r="H34"/>
  <c r="H9" i="4"/>
  <c r="H46" s="1"/>
  <c r="G22"/>
  <c r="G14"/>
  <c r="G28" i="14"/>
  <c r="G27" s="1"/>
  <c r="G11"/>
  <c r="H46" l="1"/>
  <c r="G9" i="4"/>
  <c r="G46" s="1"/>
  <c r="F31" i="15"/>
  <c r="G9" i="14"/>
  <c r="G34" s="1"/>
  <c r="G45" l="1"/>
  <c r="G35" s="1"/>
  <c r="G46" s="1"/>
</calcChain>
</file>

<file path=xl/sharedStrings.xml><?xml version="1.0" encoding="utf-8"?>
<sst xmlns="http://schemas.openxmlformats.org/spreadsheetml/2006/main" count="314" uniqueCount="242">
  <si>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</si>
  <si>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</si>
  <si>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</si>
  <si>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</si>
  <si>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</si>
  <si>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</si>
  <si>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</si>
  <si>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</si>
  <si>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</si>
  <si>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</si>
  <si>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</si>
  <si>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</si>
  <si>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</si>
  <si>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</si>
  <si>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</si>
  <si>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</si>
  <si>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</si>
  <si>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</si>
  <si>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</si>
  <si>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</si>
  <si>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</si>
  <si>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</si>
  <si>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</si>
  <si>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</si>
  <si>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</si>
  <si>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</si>
  <si>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</si>
  <si>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</si>
  <si>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</si>
  <si>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</si>
  <si>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</si>
  <si>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</si>
  <si>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</si>
  <si>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</si>
  <si>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</si>
  <si>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</si>
  <si>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</si>
  <si>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</si>
  <si>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</si>
  <si>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</si>
  <si>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</si>
  <si>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</si>
  <si>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</si>
  <si>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</si>
  <si>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</si>
  <si>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</si>
  <si>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</si>
  <si>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</si>
  <si>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</si>
  <si>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</si>
  <si>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</si>
  <si>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</si>
  <si>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</si>
  <si>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</si>
  <si>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</si>
  <si>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</si>
  <si>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</si>
  <si>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</si>
  <si>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</si>
  <si>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</si>
  <si>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</si>
  <si>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</si>
  <si>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</si>
  <si>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</si>
  <si>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</si>
  <si>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</si>
  <si>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</si>
  <si>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Dividentet e paguar</t>
  </si>
  <si>
    <t>Fitimi neto per periudhen kontabel</t>
  </si>
  <si>
    <t>Rezerva stat.ligjore</t>
  </si>
  <si>
    <t xml:space="preserve">Fitimi pashperndare </t>
  </si>
  <si>
    <t>S H E N I M E T          S P J E G U E S E</t>
  </si>
  <si>
    <t xml:space="preserve">(  Ne zbarim te Standartit Kombetar te Kontabilitetit Nr.2 dhe 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</si>
  <si>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</si>
  <si>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</si>
  <si>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</si>
  <si>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</si>
  <si>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</si>
  <si>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</si>
  <si>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</si>
  <si>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</si>
  <si>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</si>
  <si>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</si>
  <si>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</si>
  <si>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</si>
  <si>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</si>
  <si>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</si>
  <si>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</si>
  <si>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</si>
  <si>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</si>
  <si>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</si>
  <si>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</si>
  <si>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</si>
  <si>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</si>
  <si>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</si>
  <si>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</si>
  <si>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</si>
  <si>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</si>
  <si>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</si>
  <si>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</si>
  <si>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</si>
  <si>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</si>
  <si>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</si>
  <si>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</si>
  <si>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</si>
  <si>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</si>
  <si>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</si>
  <si>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</si>
  <si>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</si>
  <si>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</si>
  <si>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</si>
  <si>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</si>
  <si>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</si>
  <si>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</si>
  <si>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</si>
  <si>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</si>
  <si>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</si>
  <si>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</si>
  <si>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Rezerva te tjera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</si>
  <si>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</si>
  <si>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</si>
  <si>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</si>
  <si>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</si>
  <si>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</si>
  <si>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</si>
  <si>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</si>
  <si>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</si>
  <si>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</si>
  <si>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A</t>
  </si>
  <si>
    <t>B</t>
  </si>
  <si>
    <t>Emertimi dhe Forma ligjore</t>
  </si>
  <si>
    <t>Ne   Leke</t>
  </si>
  <si>
    <t>T I R A N E</t>
  </si>
  <si>
    <t>Rritja rezerves Ligjore</t>
  </si>
  <si>
    <t>Ne Leke</t>
  </si>
  <si>
    <t>Pasqyra e te Ardhurave dhe Shpenzimeve</t>
  </si>
  <si>
    <t>Ne leke</t>
  </si>
  <si>
    <t>Pasqyra  e  Ndryshimeve  ne  Kapital</t>
  </si>
  <si>
    <t>Instrumente te tjere borxhi</t>
  </si>
  <si>
    <t>Dividente te paguar</t>
  </si>
  <si>
    <t>Interesi i arketuar</t>
  </si>
  <si>
    <t>Pershkrimi</t>
  </si>
  <si>
    <t>Makineri Dhe Pajisje</t>
  </si>
  <si>
    <t>Mjete Transporti</t>
  </si>
  <si>
    <t>Pajisje Elektronike</t>
  </si>
  <si>
    <t>Pajisje Zyrash</t>
  </si>
  <si>
    <t>Totali</t>
  </si>
  <si>
    <t>Vlera Bruto</t>
  </si>
  <si>
    <t>Shtesa</t>
  </si>
  <si>
    <t>Transferime</t>
  </si>
  <si>
    <t>Pakesime</t>
  </si>
  <si>
    <t>Amortizimi Akumuluar</t>
  </si>
  <si>
    <t xml:space="preserve">Shtesa </t>
  </si>
  <si>
    <t xml:space="preserve">Vlera Neto 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</si>
  <si>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</si>
  <si>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</si>
  <si>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</si>
  <si>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</si>
  <si>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</si>
  <si>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</si>
  <si>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</si>
  <si>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</si>
  <si>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</si>
  <si>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</si>
  <si>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</si>
  <si>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</si>
  <si>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</si>
  <si>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</si>
  <si>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</si>
  <si>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</si>
  <si>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</si>
  <si>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</si>
  <si>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</si>
  <si>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</si>
  <si>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</si>
  <si>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</si>
  <si>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</si>
  <si>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</si>
  <si>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</si>
  <si>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</si>
  <si>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</si>
  <si>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Hartuesi I shoqerise </t>
  </si>
  <si>
    <t>Administratori</t>
  </si>
  <si>
    <t>(   ________________  )</t>
  </si>
  <si>
    <t xml:space="preserve">    (   ________________  )</t>
  </si>
  <si>
    <t xml:space="preserve">Totali i te Ardhurave </t>
  </si>
  <si>
    <t>PEGASUS MED shpk</t>
  </si>
  <si>
    <t>L 22312016 D</t>
  </si>
  <si>
    <t>Rr."Zhan D'Ark" Prane Ministrise se Jashtme</t>
  </si>
  <si>
    <t>Ushtrim i veprimtarise ne fushen e kujdesit mjekesor.</t>
  </si>
  <si>
    <t>Diagnostikimi i semundjeve te ndryshme. Ushtrimi i</t>
  </si>
  <si>
    <t xml:space="preserve">veprimtarise ne fushen e importeve dhe te tregetimit </t>
  </si>
  <si>
    <t>te barnave, medikamenteve farmaceutike dhe te</t>
  </si>
  <si>
    <t>aparateve e paisjeve te ndryshme mjekesore.</t>
  </si>
  <si>
    <t>Kryerjen e ekzaminimeve laboratorike nepermjet</t>
  </si>
  <si>
    <t>paisjeve mjekesore. Konsulenca dhe keshillime mjekesore</t>
  </si>
  <si>
    <t xml:space="preserve">Botime te ndryshme shkencore,manuale,keshilla,fletepalosje </t>
  </si>
  <si>
    <t>etj ne fushen e mjekesise.</t>
  </si>
  <si>
    <t xml:space="preserve"> Kapitali</t>
  </si>
  <si>
    <t>Viti   2013</t>
  </si>
  <si>
    <t>01.01.2013</t>
  </si>
  <si>
    <t>31.12.2013</t>
  </si>
  <si>
    <t>Pasqyrat Financiare te Vitit 2013</t>
  </si>
  <si>
    <t>Pasqyrat  Financiare te  Vitit  2013</t>
  </si>
  <si>
    <t>Pozicioni me 31 dhjetor 2013</t>
  </si>
  <si>
    <t>31 Dhjetor 2013</t>
  </si>
  <si>
    <t>Trajtime dhe shperblime te tjera (TP)</t>
  </si>
  <si>
    <t>Pozicioni me 31 dhjetor 2012</t>
  </si>
  <si>
    <t>Programe informatike</t>
  </si>
  <si>
    <t xml:space="preserve">       Metoda direkte       </t>
  </si>
  <si>
    <t xml:space="preserve">                                              Viti 2013    Viti 2012</t>
  </si>
  <si>
    <t xml:space="preserve">                                                                                                                             ne mije leke</t>
  </si>
  <si>
    <t xml:space="preserve">Shuma </t>
  </si>
  <si>
    <t>Shumat koresponduese</t>
  </si>
  <si>
    <t>Fluksi I parase nga veprimtarite e shfrytezimit</t>
  </si>
  <si>
    <t>Parate e ardhura nga Klientet</t>
  </si>
  <si>
    <t>Parate e paguara ndaj furnitoreve</t>
  </si>
  <si>
    <t>Parate e paguara ndaj personelit</t>
  </si>
  <si>
    <t xml:space="preserve">Parate e ardhura nga veprimtarite </t>
  </si>
  <si>
    <t>Interesa te paguara</t>
  </si>
  <si>
    <t>Tatim Fitimi I paguar</t>
  </si>
  <si>
    <t>TVSH-ja</t>
  </si>
  <si>
    <t>Tatime e taksa te tjera</t>
  </si>
  <si>
    <t>Te tjera shpenzime</t>
  </si>
  <si>
    <t>Paraja neto nga veprimtarite e shfrytezimit</t>
  </si>
  <si>
    <t>Fluksi i parave nga veprimtarite investuese</t>
  </si>
  <si>
    <t>Paguar per blerjen e aktiveve afatgjata</t>
  </si>
  <si>
    <t>Arketuar nga shitja e aktiveve afatgjata</t>
  </si>
  <si>
    <t>Dividenti i arketuar</t>
  </si>
  <si>
    <t>Paraja neto nga veprimtarite investuese</t>
  </si>
  <si>
    <t>C</t>
  </si>
  <si>
    <t>Fluksi I parave nga veprimtarite financiare</t>
  </si>
  <si>
    <t>Arketime nga emetim I kapitalit aksionar</t>
  </si>
  <si>
    <t>Huamarrje afatgjate</t>
  </si>
  <si>
    <t>Fitimi I terhequr</t>
  </si>
  <si>
    <t>Paraja neto e perdorur ne veprimtarite financiare</t>
  </si>
  <si>
    <t>Rritja/renia neto e mjeteve monetare</t>
  </si>
  <si>
    <t>Gjendje ne fillim te periudhes</t>
  </si>
  <si>
    <t>Mjete monetare ne fund te periudhes</t>
  </si>
  <si>
    <t>Diference kursi</t>
  </si>
  <si>
    <t>PO</t>
  </si>
  <si>
    <t>JO</t>
  </si>
</sst>
</file>

<file path=xl/styles.xml><?xml version="1.0" encoding="utf-8"?>
<styleSheet xmlns="http://schemas.openxmlformats.org/spreadsheetml/2006/main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 * #,##0.00_)\ _$_ ;_ * \(#,##0.00\)\ _$_ ;_ * &quot;-&quot;??_)\ _$_ ;_ @_ "/>
    <numFmt numFmtId="166" formatCode="0_);\(0\)"/>
    <numFmt numFmtId="167" formatCode="_(* #,##0_);_(* \(#,##0\);_(* &quot;-&quot;??_);_(@_)"/>
    <numFmt numFmtId="168" formatCode="[$-409]mmm\-yy;@"/>
    <numFmt numFmtId="169" formatCode="0.0%"/>
    <numFmt numFmtId="170" formatCode="_(* #,##0.0_);_(* \(#,##0.0\);_(* &quot;-&quot;??_);_(@_)"/>
    <numFmt numFmtId="171" formatCode="#,##0.00_ ;[Red]\-#,##0.00\ "/>
    <numFmt numFmtId="172" formatCode="#,##0.00_ ;\-#,##0.00\ "/>
  </numFmts>
  <fonts count="10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70C0"/>
      <name val="Arial"/>
      <family val="2"/>
    </font>
    <font>
      <b/>
      <sz val="9"/>
      <color rgb="FF0070C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 Narrow"/>
      <family val="2"/>
    </font>
    <font>
      <u/>
      <sz val="9"/>
      <name val="Arial"/>
      <family val="2"/>
    </font>
    <font>
      <u/>
      <sz val="12"/>
      <name val="Agency FB"/>
      <family val="2"/>
    </font>
    <font>
      <u/>
      <sz val="11"/>
      <name val="Agency FB"/>
      <family val="2"/>
    </font>
    <font>
      <sz val="11"/>
      <name val="Agency FB"/>
      <family val="2"/>
    </font>
    <font>
      <b/>
      <sz val="11"/>
      <name val="Agency FB"/>
      <family val="2"/>
    </font>
    <font>
      <sz val="12"/>
      <name val="Agency FB"/>
      <family val="2"/>
    </font>
    <font>
      <b/>
      <sz val="12"/>
      <name val="Agency FB"/>
      <family val="2"/>
    </font>
    <font>
      <i/>
      <sz val="9"/>
      <name val="Arial"/>
      <family val="2"/>
    </font>
    <font>
      <sz val="14"/>
      <name val="Agency FB"/>
      <family val="2"/>
    </font>
    <font>
      <sz val="9"/>
      <color rgb="FFC00000"/>
      <name val="Arial"/>
      <family val="2"/>
    </font>
    <font>
      <b/>
      <u/>
      <sz val="12"/>
      <name val="Arial"/>
      <family val="2"/>
    </font>
    <font>
      <sz val="13"/>
      <name val="Agency FB"/>
      <family val="2"/>
    </font>
    <font>
      <u/>
      <sz val="11"/>
      <name val="Arial"/>
      <family val="2"/>
    </font>
    <font>
      <b/>
      <sz val="11"/>
      <color rgb="FF0070C0"/>
      <name val="Arial"/>
      <family val="2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ahoma"/>
      <family val="2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indexed="9"/>
      <name val="Arial"/>
      <family val="2"/>
    </font>
    <font>
      <sz val="12"/>
      <color theme="0"/>
      <name val="Garamond"/>
      <family val="2"/>
    </font>
    <font>
      <sz val="11"/>
      <color indexed="9"/>
      <name val="Calibri"/>
      <family val="2"/>
    </font>
    <font>
      <sz val="10"/>
      <color indexed="10"/>
      <name val="Arial"/>
      <family val="2"/>
    </font>
    <font>
      <sz val="12"/>
      <color rgb="FF9C0006"/>
      <name val="Garamond"/>
      <family val="2"/>
    </font>
    <font>
      <b/>
      <sz val="10"/>
      <color indexed="52"/>
      <name val="Arial"/>
      <family val="2"/>
    </font>
    <font>
      <b/>
      <sz val="12"/>
      <color rgb="FFFA7D00"/>
      <name val="Garamond"/>
      <family val="2"/>
    </font>
    <font>
      <sz val="10"/>
      <color indexed="52"/>
      <name val="Arial"/>
      <family val="2"/>
    </font>
    <font>
      <b/>
      <sz val="12"/>
      <color theme="0"/>
      <name val="Garamond"/>
      <family val="2"/>
    </font>
    <font>
      <sz val="11"/>
      <color indexed="8"/>
      <name val="Calibri"/>
      <family val="2"/>
    </font>
    <font>
      <sz val="12"/>
      <name val="Tms Rmn"/>
      <charset val="161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name val="Arial"/>
      <family val="2"/>
      <charset val="178"/>
    </font>
    <font>
      <sz val="12"/>
      <color rgb="FF3F3F76"/>
      <name val="Garamond"/>
      <family val="2"/>
    </font>
    <font>
      <sz val="10"/>
      <color indexed="20"/>
      <name val="Arial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color indexed="60"/>
      <name val="Arial"/>
      <family val="2"/>
    </font>
    <font>
      <sz val="10"/>
      <name val="Helv"/>
    </font>
    <font>
      <sz val="10"/>
      <color indexed="8"/>
      <name val="MS Sans Serif"/>
      <family val="2"/>
    </font>
    <font>
      <sz val="12"/>
      <name val="Times New Roman"/>
      <family val="1"/>
    </font>
    <font>
      <sz val="12"/>
      <name val="Arial CE"/>
      <charset val="238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theme="1"/>
      <name val="Garamond"/>
      <family val="2"/>
    </font>
    <font>
      <b/>
      <sz val="10"/>
      <color indexed="9"/>
      <name val="Arial"/>
      <family val="2"/>
    </font>
    <font>
      <sz val="12"/>
      <color rgb="FFFF0000"/>
      <name val="Garamond"/>
      <family val="2"/>
    </font>
    <font>
      <sz val="11"/>
      <color indexed="9"/>
      <name val="Arial"/>
      <family val="2"/>
    </font>
    <font>
      <sz val="11"/>
      <color theme="0"/>
      <name val="Arial"/>
      <family val="2"/>
    </font>
    <font>
      <sz val="9"/>
      <name val="Tahoma"/>
      <family val="2"/>
    </font>
    <font>
      <b/>
      <sz val="11"/>
      <name val="Arial Narrow"/>
      <family val="2"/>
    </font>
    <font>
      <sz val="14"/>
      <name val="Tahoma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1">
    <xf numFmtId="0" fontId="0" fillId="0" borderId="0"/>
    <xf numFmtId="0" fontId="3" fillId="0" borderId="0"/>
    <xf numFmtId="43" fontId="56" fillId="0" borderId="0" applyBorder="0" applyProtection="0">
      <alignment horizontal="left" vertical="top" wrapText="1"/>
      <protection locked="0"/>
    </xf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58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58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58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58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58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58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1" borderId="0" applyNumberFormat="0" applyBorder="0" applyAlignment="0" applyProtection="0"/>
    <xf numFmtId="0" fontId="57" fillId="44" borderId="0" applyNumberFormat="0" applyBorder="0" applyAlignment="0" applyProtection="0"/>
    <xf numFmtId="0" fontId="57" fillId="4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58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8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8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8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58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58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59" fillId="48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49" borderId="0" applyNumberFormat="0" applyBorder="0" applyAlignment="0" applyProtection="0"/>
    <xf numFmtId="0" fontId="59" fillId="50" borderId="0" applyNumberFormat="0" applyBorder="0" applyAlignment="0" applyProtection="0"/>
    <xf numFmtId="0" fontId="59" fillId="51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168" fontId="55" fillId="28" borderId="0" applyNumberFormat="0" applyBorder="0" applyAlignment="0" applyProtection="0"/>
    <xf numFmtId="0" fontId="60" fillId="28" borderId="0" applyNumberFormat="0" applyBorder="0" applyAlignment="0" applyProtection="0"/>
    <xf numFmtId="169" fontId="61" fillId="49" borderId="0" applyNumberFormat="0" applyBorder="0" applyAlignment="0" applyProtection="0"/>
    <xf numFmtId="0" fontId="55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36" borderId="0" applyNumberFormat="0" applyBorder="0" applyAlignment="0" applyProtection="0"/>
    <xf numFmtId="0" fontId="60" fillId="13" borderId="0" applyNumberFormat="0" applyBorder="0" applyAlignment="0" applyProtection="0"/>
    <xf numFmtId="0" fontId="55" fillId="13" borderId="0" applyNumberFormat="0" applyBorder="0" applyAlignment="0" applyProtection="0"/>
    <xf numFmtId="168" fontId="55" fillId="17" borderId="0" applyNumberFormat="0" applyBorder="0" applyAlignment="0" applyProtection="0"/>
    <xf numFmtId="0" fontId="60" fillId="17" borderId="0" applyNumberFormat="0" applyBorder="0" applyAlignment="0" applyProtection="0"/>
    <xf numFmtId="0" fontId="55" fillId="17" borderId="0" applyNumberFormat="0" applyBorder="0" applyAlignment="0" applyProtection="0"/>
    <xf numFmtId="0" fontId="60" fillId="21" borderId="0" applyNumberFormat="0" applyBorder="0" applyAlignment="0" applyProtection="0"/>
    <xf numFmtId="168" fontId="55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60" fillId="33" borderId="0" applyNumberFormat="0" applyBorder="0" applyAlignment="0" applyProtection="0"/>
    <xf numFmtId="0" fontId="62" fillId="0" borderId="0" applyNumberFormat="0" applyFill="0" applyBorder="0" applyAlignment="0" applyProtection="0"/>
    <xf numFmtId="0" fontId="63" fillId="7" borderId="0" applyNumberFormat="0" applyBorder="0" applyAlignment="0" applyProtection="0"/>
    <xf numFmtId="0" fontId="64" fillId="52" borderId="42" applyNumberFormat="0" applyAlignment="0" applyProtection="0"/>
    <xf numFmtId="168" fontId="53" fillId="10" borderId="36" applyNumberFormat="0" applyAlignment="0" applyProtection="0"/>
    <xf numFmtId="0" fontId="65" fillId="10" borderId="36" applyNumberFormat="0" applyAlignment="0" applyProtection="0"/>
    <xf numFmtId="0" fontId="66" fillId="0" borderId="43" applyNumberFormat="0" applyFill="0" applyAlignment="0" applyProtection="0"/>
    <xf numFmtId="168" fontId="54" fillId="11" borderId="39" applyNumberFormat="0" applyAlignment="0" applyProtection="0"/>
    <xf numFmtId="0" fontId="54" fillId="11" borderId="39" applyNumberFormat="0" applyAlignment="0" applyProtection="0"/>
    <xf numFmtId="0" fontId="67" fillId="11" borderId="39" applyNumberFormat="0" applyAlignment="0" applyProtection="0"/>
    <xf numFmtId="168" fontId="56" fillId="0" borderId="0" applyBorder="0" applyProtection="0">
      <alignment horizontal="left" vertical="top" wrapText="1"/>
      <protection locked="0"/>
    </xf>
    <xf numFmtId="168" fontId="56" fillId="0" borderId="0" applyBorder="0" applyProtection="0">
      <alignment horizontal="left" vertical="top" wrapText="1"/>
      <protection locked="0"/>
    </xf>
    <xf numFmtId="43" fontId="6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53" borderId="44" applyNumberFormat="0" applyFont="0" applyAlignment="0" applyProtection="0"/>
    <xf numFmtId="44" fontId="56" fillId="0" borderId="0" applyFont="0" applyFill="0" applyBorder="0" applyAlignment="0" applyProtection="0"/>
    <xf numFmtId="168" fontId="69" fillId="0" borderId="0" applyNumberFormat="0" applyFill="0" applyBorder="0" applyAlignment="0" applyProtection="0"/>
    <xf numFmtId="0" fontId="70" fillId="43" borderId="42" applyNumberFormat="0" applyAlignment="0" applyProtection="0"/>
    <xf numFmtId="164" fontId="7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6" borderId="0" applyNumberFormat="0" applyBorder="0" applyAlignment="0" applyProtection="0"/>
    <xf numFmtId="0" fontId="74" fillId="0" borderId="33" applyNumberFormat="0" applyFill="0" applyAlignment="0" applyProtection="0"/>
    <xf numFmtId="0" fontId="75" fillId="0" borderId="34" applyNumberFormat="0" applyFill="0" applyAlignment="0" applyProtection="0"/>
    <xf numFmtId="0" fontId="76" fillId="0" borderId="35" applyNumberFormat="0" applyFill="0" applyAlignment="0" applyProtection="0"/>
    <xf numFmtId="0" fontId="76" fillId="0" borderId="0" applyNumberFormat="0" applyFill="0" applyBorder="0" applyAlignment="0" applyProtection="0"/>
    <xf numFmtId="168" fontId="77" fillId="54" borderId="11" applyNumberFormat="0" applyFont="0" applyBorder="0" applyAlignment="0">
      <alignment vertical="center"/>
    </xf>
    <xf numFmtId="168" fontId="77" fillId="55" borderId="20" applyNumberFormat="0" applyFont="0" applyBorder="0" applyAlignment="0"/>
    <xf numFmtId="168" fontId="52" fillId="9" borderId="36" applyNumberFormat="0" applyAlignment="0" applyProtection="0"/>
    <xf numFmtId="0" fontId="78" fillId="9" borderId="36" applyNumberFormat="0" applyAlignment="0" applyProtection="0"/>
    <xf numFmtId="0" fontId="79" fillId="39" borderId="0" applyNumberFormat="0" applyBorder="0" applyAlignment="0" applyProtection="0"/>
    <xf numFmtId="0" fontId="80" fillId="0" borderId="38" applyNumberFormat="0" applyFill="0" applyAlignment="0" applyProtection="0"/>
    <xf numFmtId="43" fontId="3" fillId="0" borderId="0" applyFont="0" applyFill="0" applyBorder="0" applyAlignment="0" applyProtection="0"/>
    <xf numFmtId="170" fontId="68" fillId="0" borderId="0" applyFont="0" applyFill="0" applyBorder="0" applyAlignment="0" applyProtection="0"/>
    <xf numFmtId="0" fontId="81" fillId="8" borderId="0" applyNumberFormat="0" applyBorder="0" applyAlignment="0" applyProtection="0"/>
    <xf numFmtId="0" fontId="82" fillId="5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9" fontId="56" fillId="0" borderId="0" applyBorder="0" applyProtection="0">
      <alignment horizontal="left" vertical="top" wrapText="1"/>
      <protection locked="0"/>
    </xf>
    <xf numFmtId="169" fontId="56" fillId="0" borderId="0" applyBorder="0" applyProtection="0">
      <alignment horizontal="left" vertical="top" wrapText="1"/>
      <protection locked="0"/>
    </xf>
    <xf numFmtId="0" fontId="83" fillId="0" borderId="0"/>
    <xf numFmtId="0" fontId="2" fillId="0" borderId="0"/>
    <xf numFmtId="0" fontId="2" fillId="0" borderId="0"/>
    <xf numFmtId="168" fontId="3" fillId="0" borderId="0"/>
    <xf numFmtId="0" fontId="3" fillId="0" borderId="0"/>
    <xf numFmtId="169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84" fillId="0" borderId="0"/>
    <xf numFmtId="0" fontId="2" fillId="0" borderId="0"/>
    <xf numFmtId="0" fontId="2" fillId="0" borderId="0"/>
    <xf numFmtId="168" fontId="2" fillId="0" borderId="0"/>
    <xf numFmtId="169" fontId="2" fillId="0" borderId="0"/>
    <xf numFmtId="168" fontId="2" fillId="0" borderId="0"/>
    <xf numFmtId="0" fontId="3" fillId="0" borderId="0"/>
    <xf numFmtId="0" fontId="2" fillId="0" borderId="0"/>
    <xf numFmtId="0" fontId="2" fillId="0" borderId="0"/>
    <xf numFmtId="168" fontId="85" fillId="0" borderId="0"/>
    <xf numFmtId="0" fontId="3" fillId="0" borderId="0"/>
    <xf numFmtId="0" fontId="68" fillId="0" borderId="0"/>
    <xf numFmtId="168" fontId="86" fillId="0" borderId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87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2" fillId="12" borderId="40" applyNumberFormat="0" applyFont="0" applyAlignment="0" applyProtection="0"/>
    <xf numFmtId="0" fontId="88" fillId="10" borderId="37" applyNumberFormat="0" applyAlignment="0" applyProtection="0"/>
    <xf numFmtId="9" fontId="6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89" fillId="40" borderId="0" applyNumberFormat="0" applyBorder="0" applyAlignment="0" applyProtection="0"/>
    <xf numFmtId="0" fontId="90" fillId="52" borderId="45" applyNumberFormat="0" applyAlignment="0" applyProtection="0"/>
    <xf numFmtId="0" fontId="9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46" applyNumberFormat="0" applyFill="0" applyAlignment="0" applyProtection="0"/>
    <xf numFmtId="0" fontId="94" fillId="0" borderId="47" applyNumberFormat="0" applyFill="0" applyAlignment="0" applyProtection="0"/>
    <xf numFmtId="0" fontId="95" fillId="0" borderId="48" applyNumberFormat="0" applyFill="0" applyAlignment="0" applyProtection="0"/>
    <xf numFmtId="0" fontId="95" fillId="0" borderId="0" applyNumberFormat="0" applyFill="0" applyBorder="0" applyAlignment="0" applyProtection="0"/>
    <xf numFmtId="0" fontId="96" fillId="0" borderId="41" applyNumberFormat="0" applyFill="0" applyAlignment="0" applyProtection="0"/>
    <xf numFmtId="0" fontId="97" fillId="57" borderId="49" applyNumberFormat="0" applyAlignment="0" applyProtection="0"/>
    <xf numFmtId="0" fontId="98" fillId="0" borderId="0" applyNumberFormat="0" applyFill="0" applyBorder="0" applyAlignment="0" applyProtection="0"/>
    <xf numFmtId="43" fontId="101" fillId="0" borderId="0" applyBorder="0" applyProtection="0">
      <alignment horizontal="left" vertical="top" wrapText="1"/>
      <protection locked="0"/>
    </xf>
    <xf numFmtId="43" fontId="101" fillId="0" borderId="0" applyBorder="0" applyProtection="0">
      <alignment horizontal="left" vertical="top" wrapText="1"/>
      <protection locked="0"/>
    </xf>
    <xf numFmtId="43" fontId="101" fillId="0" borderId="0" applyBorder="0" applyProtection="0">
      <alignment horizontal="left" vertical="top" wrapText="1"/>
      <protection locked="0"/>
    </xf>
    <xf numFmtId="43" fontId="56" fillId="0" borderId="0" applyBorder="0" applyProtection="0">
      <alignment horizontal="left" vertical="top" wrapText="1"/>
      <protection locked="0"/>
    </xf>
    <xf numFmtId="165" fontId="3" fillId="0" borderId="0" applyFont="0" applyFill="0" applyBorder="0" applyAlignment="0" applyProtection="0"/>
    <xf numFmtId="0" fontId="64" fillId="52" borderId="66" applyNumberFormat="0" applyAlignment="0" applyProtection="0"/>
    <xf numFmtId="0" fontId="3" fillId="53" borderId="67" applyNumberFormat="0" applyFont="0" applyAlignment="0" applyProtection="0"/>
    <xf numFmtId="0" fontId="70" fillId="43" borderId="66" applyNumberFormat="0" applyAlignment="0" applyProtection="0"/>
    <xf numFmtId="168" fontId="77" fillId="54" borderId="65" applyNumberFormat="0" applyFont="0" applyBorder="0" applyAlignment="0">
      <alignment vertical="center"/>
    </xf>
    <xf numFmtId="0" fontId="90" fillId="52" borderId="68" applyNumberFormat="0" applyAlignment="0" applyProtection="0"/>
    <xf numFmtId="43" fontId="56" fillId="0" borderId="0" applyBorder="0" applyProtection="0">
      <alignment horizontal="left" vertical="top" wrapText="1"/>
      <protection locked="0"/>
    </xf>
    <xf numFmtId="43" fontId="56" fillId="0" borderId="0" applyBorder="0" applyProtection="0">
      <alignment horizontal="left" vertical="top" wrapText="1"/>
      <protection locked="0"/>
    </xf>
    <xf numFmtId="43" fontId="56" fillId="0" borderId="0" applyBorder="0" applyProtection="0">
      <alignment horizontal="left" vertical="top" wrapText="1"/>
      <protection locked="0"/>
    </xf>
  </cellStyleXfs>
  <cellXfs count="389">
    <xf numFmtId="0" fontId="0" fillId="0" borderId="0" xfId="0"/>
    <xf numFmtId="0" fontId="0" fillId="0" borderId="0" xfId="0" applyFill="1" applyBorder="1"/>
    <xf numFmtId="0" fontId="2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29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3" fontId="26" fillId="2" borderId="0" xfId="0" applyNumberFormat="1" applyFont="1" applyFill="1" applyAlignment="1">
      <alignment vertical="center"/>
    </xf>
    <xf numFmtId="3" fontId="24" fillId="2" borderId="0" xfId="0" applyNumberFormat="1" applyFont="1" applyFill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right"/>
    </xf>
    <xf numFmtId="0" fontId="24" fillId="2" borderId="0" xfId="0" applyFont="1" applyFill="1" applyBorder="1"/>
    <xf numFmtId="0" fontId="29" fillId="2" borderId="0" xfId="0" applyFont="1" applyFill="1" applyBorder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/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23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vertical="center"/>
    </xf>
    <xf numFmtId="0" fontId="29" fillId="0" borderId="10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2" fillId="0" borderId="0" xfId="0" applyFont="1" applyFill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8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8" fillId="0" borderId="2" xfId="0" applyFont="1" applyFill="1" applyBorder="1"/>
    <xf numFmtId="0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3" fillId="0" borderId="4" xfId="0" applyFont="1" applyFill="1" applyBorder="1"/>
    <xf numFmtId="0" fontId="13" fillId="0" borderId="0" xfId="0" applyFont="1" applyFill="1" applyBorder="1"/>
    <xf numFmtId="0" fontId="13" fillId="0" borderId="5" xfId="0" applyFont="1" applyFill="1" applyBorder="1"/>
    <xf numFmtId="0" fontId="15" fillId="0" borderId="4" xfId="0" applyFont="1" applyFill="1" applyBorder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5" xfId="0" applyFont="1" applyFill="1" applyBorder="1"/>
    <xf numFmtId="0" fontId="17" fillId="0" borderId="4" xfId="0" applyFont="1" applyFill="1" applyBorder="1"/>
    <xf numFmtId="0" fontId="18" fillId="0" borderId="4" xfId="0" applyFont="1" applyFill="1" applyBorder="1"/>
    <xf numFmtId="0" fontId="18" fillId="0" borderId="0" xfId="0" applyFont="1" applyFill="1" applyBorder="1"/>
    <xf numFmtId="0" fontId="18" fillId="0" borderId="5" xfId="0" applyFont="1" applyFill="1" applyBorder="1"/>
    <xf numFmtId="0" fontId="19" fillId="0" borderId="17" xfId="0" applyFont="1" applyFill="1" applyBorder="1"/>
    <xf numFmtId="0" fontId="19" fillId="0" borderId="15" xfId="0" applyFont="1" applyFill="1" applyBorder="1"/>
    <xf numFmtId="0" fontId="19" fillId="0" borderId="18" xfId="0" applyFont="1" applyFill="1" applyBorder="1"/>
    <xf numFmtId="0" fontId="8" fillId="0" borderId="16" xfId="0" applyFont="1" applyFill="1" applyBorder="1" applyAlignment="1">
      <alignment horizontal="left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0" fillId="0" borderId="0" xfId="0" applyFill="1"/>
    <xf numFmtId="0" fontId="39" fillId="0" borderId="0" xfId="0" applyFont="1" applyFill="1"/>
    <xf numFmtId="0" fontId="40" fillId="0" borderId="0" xfId="0" applyFont="1" applyFill="1"/>
    <xf numFmtId="0" fontId="41" fillId="0" borderId="6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vertical="center"/>
    </xf>
    <xf numFmtId="0" fontId="40" fillId="0" borderId="11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43" fillId="4" borderId="29" xfId="0" applyFont="1" applyFill="1" applyBorder="1" applyAlignment="1">
      <alignment horizontal="center" vertical="center"/>
    </xf>
    <xf numFmtId="0" fontId="43" fillId="4" borderId="3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2" fillId="0" borderId="1" xfId="0" applyFont="1" applyFill="1" applyBorder="1" applyAlignment="1">
      <alignment horizontal="left" vertical="center" indent="1"/>
    </xf>
    <xf numFmtId="0" fontId="42" fillId="0" borderId="4" xfId="0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left" vertical="center"/>
    </xf>
    <xf numFmtId="0" fontId="44" fillId="3" borderId="14" xfId="0" applyFont="1" applyFill="1" applyBorder="1" applyAlignment="1">
      <alignment vertical="center"/>
    </xf>
    <xf numFmtId="0" fontId="26" fillId="3" borderId="8" xfId="0" applyFont="1" applyFill="1" applyBorder="1" applyAlignment="1">
      <alignment vertical="center"/>
    </xf>
    <xf numFmtId="0" fontId="24" fillId="3" borderId="14" xfId="0" applyFont="1" applyFill="1" applyBorder="1" applyAlignment="1">
      <alignment vertical="center"/>
    </xf>
    <xf numFmtId="0" fontId="24" fillId="3" borderId="8" xfId="0" applyFont="1" applyFill="1" applyBorder="1" applyAlignment="1">
      <alignment vertical="center"/>
    </xf>
    <xf numFmtId="0" fontId="25" fillId="3" borderId="14" xfId="0" applyFont="1" applyFill="1" applyBorder="1" applyAlignment="1">
      <alignment vertical="center"/>
    </xf>
    <xf numFmtId="0" fontId="31" fillId="5" borderId="25" xfId="0" applyFont="1" applyFill="1" applyBorder="1" applyAlignment="1">
      <alignment vertical="center"/>
    </xf>
    <xf numFmtId="0" fontId="31" fillId="5" borderId="24" xfId="0" applyFont="1" applyFill="1" applyBorder="1" applyAlignment="1">
      <alignment vertical="center"/>
    </xf>
    <xf numFmtId="0" fontId="30" fillId="5" borderId="25" xfId="0" applyFont="1" applyFill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/>
    </xf>
    <xf numFmtId="0" fontId="40" fillId="3" borderId="21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0" fillId="0" borderId="0" xfId="0" applyNumberFormat="1" applyFill="1"/>
    <xf numFmtId="3" fontId="3" fillId="0" borderId="0" xfId="0" applyNumberFormat="1" applyFont="1" applyFill="1" applyAlignment="1">
      <alignment vertical="center"/>
    </xf>
    <xf numFmtId="3" fontId="40" fillId="0" borderId="0" xfId="0" applyNumberFormat="1" applyFont="1" applyFill="1"/>
    <xf numFmtId="3" fontId="40" fillId="0" borderId="0" xfId="0" applyNumberFormat="1" applyFont="1" applyFill="1" applyAlignment="1">
      <alignment horizontal="center"/>
    </xf>
    <xf numFmtId="3" fontId="41" fillId="3" borderId="12" xfId="0" applyNumberFormat="1" applyFont="1" applyFill="1" applyBorder="1" applyAlignment="1">
      <alignment horizontal="center" vertical="center" wrapText="1"/>
    </xf>
    <xf numFmtId="3" fontId="41" fillId="3" borderId="13" xfId="0" applyNumberFormat="1" applyFont="1" applyFill="1" applyBorder="1" applyAlignment="1">
      <alignment horizontal="center" vertical="center"/>
    </xf>
    <xf numFmtId="3" fontId="40" fillId="0" borderId="8" xfId="0" applyNumberFormat="1" applyFont="1" applyFill="1" applyBorder="1" applyAlignment="1">
      <alignment vertical="center"/>
    </xf>
    <xf numFmtId="3" fontId="40" fillId="0" borderId="9" xfId="0" applyNumberFormat="1" applyFont="1" applyFill="1" applyBorder="1" applyAlignment="1">
      <alignment vertical="center"/>
    </xf>
    <xf numFmtId="3" fontId="40" fillId="0" borderId="10" xfId="0" applyNumberFormat="1" applyFont="1" applyFill="1" applyBorder="1" applyAlignment="1">
      <alignment vertical="center"/>
    </xf>
    <xf numFmtId="3" fontId="41" fillId="4" borderId="31" xfId="0" applyNumberFormat="1" applyFont="1" applyFill="1" applyBorder="1" applyAlignment="1">
      <alignment vertical="center"/>
    </xf>
    <xf numFmtId="3" fontId="41" fillId="4" borderId="32" xfId="0" applyNumberFormat="1" applyFont="1" applyFill="1" applyBorder="1" applyAlignment="1">
      <alignment vertical="center"/>
    </xf>
    <xf numFmtId="3" fontId="40" fillId="0" borderId="20" xfId="0" applyNumberFormat="1" applyFont="1" applyFill="1" applyBorder="1" applyAlignment="1">
      <alignment vertical="center"/>
    </xf>
    <xf numFmtId="3" fontId="40" fillId="0" borderId="28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horizontal="left" vertical="center"/>
    </xf>
    <xf numFmtId="3" fontId="0" fillId="0" borderId="0" xfId="0" applyNumberFormat="1" applyFill="1" applyBorder="1"/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40" fontId="9" fillId="0" borderId="0" xfId="0" applyNumberFormat="1" applyFont="1" applyFill="1"/>
    <xf numFmtId="40" fontId="9" fillId="0" borderId="0" xfId="0" applyNumberFormat="1" applyFont="1" applyFill="1" applyAlignment="1">
      <alignment vertical="center"/>
    </xf>
    <xf numFmtId="40" fontId="9" fillId="0" borderId="0" xfId="0" applyNumberFormat="1" applyFont="1" applyFill="1" applyAlignment="1">
      <alignment horizontal="center" vertical="center"/>
    </xf>
    <xf numFmtId="40" fontId="12" fillId="5" borderId="3" xfId="0" applyNumberFormat="1" applyFont="1" applyFill="1" applyBorder="1" applyAlignment="1">
      <alignment horizontal="center" vertical="center"/>
    </xf>
    <xf numFmtId="40" fontId="12" fillId="5" borderId="18" xfId="0" applyNumberFormat="1" applyFont="1" applyFill="1" applyBorder="1" applyAlignment="1">
      <alignment horizontal="center" vertical="center"/>
    </xf>
    <xf numFmtId="40" fontId="12" fillId="0" borderId="8" xfId="0" applyNumberFormat="1" applyFont="1" applyFill="1" applyBorder="1" applyAlignment="1">
      <alignment vertical="center"/>
    </xf>
    <xf numFmtId="40" fontId="9" fillId="3" borderId="8" xfId="0" applyNumberFormat="1" applyFont="1" applyFill="1" applyBorder="1" applyAlignment="1">
      <alignment vertical="center"/>
    </xf>
    <xf numFmtId="40" fontId="9" fillId="0" borderId="8" xfId="0" applyNumberFormat="1" applyFont="1" applyFill="1" applyBorder="1" applyAlignment="1">
      <alignment vertical="center"/>
    </xf>
    <xf numFmtId="40" fontId="33" fillId="5" borderId="24" xfId="0" applyNumberFormat="1" applyFont="1" applyFill="1" applyBorder="1" applyAlignment="1">
      <alignment vertical="center"/>
    </xf>
    <xf numFmtId="40" fontId="9" fillId="2" borderId="0" xfId="0" applyNumberFormat="1" applyFont="1" applyFill="1" applyBorder="1" applyAlignment="1">
      <alignment vertical="center"/>
    </xf>
    <xf numFmtId="40" fontId="9" fillId="2" borderId="0" xfId="0" applyNumberFormat="1" applyFont="1" applyFill="1"/>
    <xf numFmtId="40" fontId="12" fillId="0" borderId="10" xfId="0" applyNumberFormat="1" applyFont="1" applyFill="1" applyBorder="1" applyAlignment="1">
      <alignment vertical="center"/>
    </xf>
    <xf numFmtId="39" fontId="9" fillId="0" borderId="0" xfId="0" applyNumberFormat="1" applyFont="1" applyFill="1"/>
    <xf numFmtId="39" fontId="13" fillId="0" borderId="0" xfId="0" applyNumberFormat="1" applyFont="1" applyFill="1"/>
    <xf numFmtId="39" fontId="9" fillId="0" borderId="0" xfId="0" applyNumberFormat="1" applyFont="1" applyFill="1" applyAlignment="1">
      <alignment vertical="center"/>
    </xf>
    <xf numFmtId="39" fontId="3" fillId="0" borderId="0" xfId="0" applyNumberFormat="1" applyFont="1" applyFill="1" applyAlignment="1">
      <alignment horizontal="center" vertical="center"/>
    </xf>
    <xf numFmtId="39" fontId="9" fillId="0" borderId="0" xfId="0" applyNumberFormat="1" applyFont="1" applyFill="1" applyAlignment="1">
      <alignment horizontal="center" vertical="center"/>
    </xf>
    <xf numFmtId="39" fontId="22" fillId="0" borderId="0" xfId="0" applyNumberFormat="1" applyFont="1" applyFill="1" applyAlignment="1">
      <alignment vertical="center"/>
    </xf>
    <xf numFmtId="39" fontId="12" fillId="0" borderId="3" xfId="0" applyNumberFormat="1" applyFont="1" applyFill="1" applyBorder="1" applyAlignment="1">
      <alignment horizontal="center" vertical="center"/>
    </xf>
    <xf numFmtId="39" fontId="9" fillId="0" borderId="8" xfId="0" applyNumberFormat="1" applyFont="1" applyFill="1" applyBorder="1" applyAlignment="1">
      <alignment vertical="center"/>
    </xf>
    <xf numFmtId="39" fontId="8" fillId="0" borderId="8" xfId="0" applyNumberFormat="1" applyFont="1" applyFill="1" applyBorder="1" applyAlignment="1">
      <alignment vertical="center"/>
    </xf>
    <xf numFmtId="39" fontId="9" fillId="0" borderId="0" xfId="0" applyNumberFormat="1" applyFont="1" applyFill="1" applyBorder="1" applyAlignment="1">
      <alignment vertical="center"/>
    </xf>
    <xf numFmtId="39" fontId="9" fillId="2" borderId="0" xfId="0" applyNumberFormat="1" applyFont="1" applyFill="1" applyBorder="1" applyAlignment="1">
      <alignment vertical="center"/>
    </xf>
    <xf numFmtId="39" fontId="9" fillId="2" borderId="0" xfId="0" applyNumberFormat="1" applyFont="1" applyFill="1" applyBorder="1"/>
    <xf numFmtId="39" fontId="9" fillId="2" borderId="0" xfId="0" applyNumberFormat="1" applyFont="1" applyFill="1"/>
    <xf numFmtId="39" fontId="13" fillId="2" borderId="0" xfId="0" applyNumberFormat="1" applyFont="1" applyFill="1"/>
    <xf numFmtId="39" fontId="12" fillId="5" borderId="3" xfId="0" applyNumberFormat="1" applyFont="1" applyFill="1" applyBorder="1" applyAlignment="1">
      <alignment horizontal="center" vertical="center"/>
    </xf>
    <xf numFmtId="39" fontId="12" fillId="5" borderId="18" xfId="0" applyNumberFormat="1" applyFont="1" applyFill="1" applyBorder="1" applyAlignment="1">
      <alignment horizontal="center" vertical="center"/>
    </xf>
    <xf numFmtId="39" fontId="12" fillId="0" borderId="8" xfId="0" applyNumberFormat="1" applyFont="1" applyFill="1" applyBorder="1" applyAlignment="1">
      <alignment vertical="center"/>
    </xf>
    <xf numFmtId="39" fontId="9" fillId="3" borderId="8" xfId="0" applyNumberFormat="1" applyFont="1" applyFill="1" applyBorder="1" applyAlignment="1">
      <alignment vertical="center"/>
    </xf>
    <xf numFmtId="39" fontId="46" fillId="0" borderId="8" xfId="0" applyNumberFormat="1" applyFont="1" applyFill="1" applyBorder="1" applyAlignment="1">
      <alignment vertical="center"/>
    </xf>
    <xf numFmtId="39" fontId="33" fillId="5" borderId="24" xfId="0" applyNumberFormat="1" applyFont="1" applyFill="1" applyBorder="1" applyAlignment="1">
      <alignment vertical="center"/>
    </xf>
    <xf numFmtId="40" fontId="8" fillId="3" borderId="8" xfId="0" applyNumberFormat="1" applyFont="1" applyFill="1" applyBorder="1" applyAlignment="1">
      <alignment vertical="center"/>
    </xf>
    <xf numFmtId="39" fontId="8" fillId="3" borderId="8" xfId="0" applyNumberFormat="1" applyFont="1" applyFill="1" applyBorder="1" applyAlignment="1">
      <alignment vertical="center"/>
    </xf>
    <xf numFmtId="1" fontId="12" fillId="5" borderId="19" xfId="0" applyNumberFormat="1" applyFont="1" applyFill="1" applyBorder="1" applyAlignment="1">
      <alignment horizontal="center" vertical="center"/>
    </xf>
    <xf numFmtId="39" fontId="29" fillId="2" borderId="0" xfId="0" applyNumberFormat="1" applyFont="1" applyFill="1" applyBorder="1" applyAlignment="1">
      <alignment horizontal="right" vertical="center"/>
    </xf>
    <xf numFmtId="0" fontId="29" fillId="2" borderId="0" xfId="0" applyFont="1" applyFill="1" applyBorder="1" applyAlignment="1">
      <alignment horizontal="right" vertical="center"/>
    </xf>
    <xf numFmtId="166" fontId="12" fillId="0" borderId="18" xfId="0" applyNumberFormat="1" applyFont="1" applyFill="1" applyBorder="1" applyAlignment="1">
      <alignment horizontal="center" vertical="center"/>
    </xf>
    <xf numFmtId="0" fontId="27" fillId="0" borderId="0" xfId="0" applyFont="1" applyFill="1"/>
    <xf numFmtId="39" fontId="27" fillId="0" borderId="0" xfId="0" applyNumberFormat="1" applyFont="1" applyFill="1"/>
    <xf numFmtId="0" fontId="40" fillId="0" borderId="0" xfId="0" applyFont="1" applyFill="1" applyAlignment="1">
      <alignment horizontal="left" vertical="center"/>
    </xf>
    <xf numFmtId="0" fontId="49" fillId="0" borderId="0" xfId="0" applyFont="1" applyFill="1" applyAlignment="1">
      <alignment vertical="center"/>
    </xf>
    <xf numFmtId="39" fontId="27" fillId="0" borderId="0" xfId="0" applyNumberFormat="1" applyFont="1" applyFill="1" applyAlignment="1">
      <alignment horizontal="center" vertical="center"/>
    </xf>
    <xf numFmtId="39" fontId="35" fillId="0" borderId="3" xfId="0" applyNumberFormat="1" applyFont="1" applyFill="1" applyBorder="1" applyAlignment="1">
      <alignment horizontal="center" vertical="center"/>
    </xf>
    <xf numFmtId="39" fontId="35" fillId="0" borderId="18" xfId="0" applyNumberFormat="1" applyFont="1" applyFill="1" applyBorder="1" applyAlignment="1">
      <alignment horizontal="center" vertical="center"/>
    </xf>
    <xf numFmtId="39" fontId="27" fillId="0" borderId="8" xfId="0" applyNumberFormat="1" applyFont="1" applyFill="1" applyBorder="1" applyAlignment="1">
      <alignment horizontal="right" vertical="center"/>
    </xf>
    <xf numFmtId="39" fontId="27" fillId="0" borderId="8" xfId="0" applyNumberFormat="1" applyFont="1" applyFill="1" applyBorder="1" applyAlignment="1">
      <alignment vertical="center"/>
    </xf>
    <xf numFmtId="39" fontId="50" fillId="0" borderId="8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39" fontId="27" fillId="0" borderId="0" xfId="0" applyNumberFormat="1" applyFont="1" applyFill="1" applyBorder="1" applyAlignment="1">
      <alignment vertical="center"/>
    </xf>
    <xf numFmtId="0" fontId="27" fillId="2" borderId="0" xfId="0" applyFont="1" applyFill="1"/>
    <xf numFmtId="39" fontId="27" fillId="2" borderId="0" xfId="0" applyNumberFormat="1" applyFont="1" applyFill="1"/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12" fillId="5" borderId="18" xfId="0" applyNumberFormat="1" applyFont="1" applyFill="1" applyBorder="1" applyAlignment="1">
      <alignment horizontal="center" vertical="center"/>
    </xf>
    <xf numFmtId="168" fontId="4" fillId="37" borderId="0" xfId="254" applyNumberFormat="1" applyFont="1" applyFill="1" applyAlignment="1">
      <alignment horizontal="left" vertical="top"/>
      <protection locked="0"/>
    </xf>
    <xf numFmtId="168" fontId="4" fillId="37" borderId="0" xfId="290" applyFont="1" applyFill="1"/>
    <xf numFmtId="168" fontId="8" fillId="37" borderId="0" xfId="254" applyNumberFormat="1" applyFont="1" applyFill="1">
      <alignment horizontal="left" vertical="top" wrapText="1"/>
      <protection locked="0"/>
    </xf>
    <xf numFmtId="168" fontId="99" fillId="0" borderId="0" xfId="196" applyNumberFormat="1" applyFont="1" applyFill="1" applyAlignment="1" applyProtection="1">
      <alignment horizontal="left" vertical="top" wrapText="1"/>
      <protection locked="0"/>
    </xf>
    <xf numFmtId="168" fontId="35" fillId="0" borderId="0" xfId="196" applyNumberFormat="1" applyFont="1" applyFill="1" applyAlignment="1" applyProtection="1">
      <alignment horizontal="left" vertical="top"/>
      <protection locked="0"/>
    </xf>
    <xf numFmtId="168" fontId="27" fillId="0" borderId="0" xfId="196" applyNumberFormat="1" applyFont="1" applyFill="1" applyAlignment="1" applyProtection="1">
      <alignment horizontal="left" vertical="top"/>
      <protection locked="0"/>
    </xf>
    <xf numFmtId="168" fontId="99" fillId="0" borderId="0" xfId="196" applyNumberFormat="1" applyFont="1" applyFill="1" applyAlignment="1" applyProtection="1">
      <alignment horizontal="left" vertical="top"/>
      <protection locked="0"/>
    </xf>
    <xf numFmtId="168" fontId="4" fillId="0" borderId="0" xfId="290" applyFont="1" applyFill="1"/>
    <xf numFmtId="168" fontId="23" fillId="37" borderId="50" xfId="290" applyFont="1" applyFill="1" applyBorder="1"/>
    <xf numFmtId="168" fontId="23" fillId="37" borderId="51" xfId="290" applyFont="1" applyFill="1" applyBorder="1" applyAlignment="1">
      <alignment horizontal="center" wrapText="1"/>
    </xf>
    <xf numFmtId="168" fontId="4" fillId="37" borderId="52" xfId="290" applyFont="1" applyFill="1" applyBorder="1"/>
    <xf numFmtId="168" fontId="23" fillId="37" borderId="53" xfId="290" applyFont="1" applyFill="1" applyBorder="1"/>
    <xf numFmtId="41" fontId="23" fillId="37" borderId="0" xfId="290" applyNumberFormat="1" applyFont="1" applyFill="1" applyBorder="1"/>
    <xf numFmtId="41" fontId="3" fillId="37" borderId="0" xfId="290" applyNumberFormat="1" applyFont="1" applyFill="1" applyBorder="1"/>
    <xf numFmtId="168" fontId="4" fillId="37" borderId="54" xfId="290" applyFont="1" applyFill="1" applyBorder="1"/>
    <xf numFmtId="37" fontId="3" fillId="37" borderId="16" xfId="290" applyNumberFormat="1" applyFont="1" applyFill="1" applyBorder="1" applyAlignment="1">
      <alignment horizontal="right"/>
    </xf>
    <xf numFmtId="37" fontId="23" fillId="37" borderId="16" xfId="290" applyNumberFormat="1" applyFont="1" applyFill="1" applyBorder="1"/>
    <xf numFmtId="168" fontId="3" fillId="37" borderId="53" xfId="290" applyFont="1" applyFill="1" applyBorder="1"/>
    <xf numFmtId="37" fontId="3" fillId="37" borderId="0" xfId="290" applyNumberFormat="1" applyFont="1" applyFill="1" applyBorder="1" applyAlignment="1">
      <alignment horizontal="right"/>
    </xf>
    <xf numFmtId="37" fontId="23" fillId="37" borderId="0" xfId="290" applyNumberFormat="1" applyFont="1" applyFill="1" applyBorder="1"/>
    <xf numFmtId="41" fontId="4" fillId="37" borderId="0" xfId="290" applyNumberFormat="1" applyFont="1" applyFill="1"/>
    <xf numFmtId="3" fontId="23" fillId="37" borderId="53" xfId="290" applyNumberFormat="1" applyFont="1" applyFill="1" applyBorder="1"/>
    <xf numFmtId="37" fontId="23" fillId="37" borderId="16" xfId="290" applyNumberFormat="1" applyFont="1" applyFill="1" applyBorder="1" applyAlignment="1">
      <alignment horizontal="right"/>
    </xf>
    <xf numFmtId="37" fontId="3" fillId="37" borderId="0" xfId="290" applyNumberFormat="1" applyFont="1" applyFill="1" applyBorder="1"/>
    <xf numFmtId="1" fontId="4" fillId="37" borderId="0" xfId="290" applyNumberFormat="1" applyFont="1" applyFill="1"/>
    <xf numFmtId="43" fontId="4" fillId="37" borderId="0" xfId="290" applyNumberFormat="1" applyFont="1" applyFill="1"/>
    <xf numFmtId="37" fontId="23" fillId="37" borderId="55" xfId="290" applyNumberFormat="1" applyFont="1" applyFill="1" applyBorder="1"/>
    <xf numFmtId="41" fontId="4" fillId="37" borderId="54" xfId="290" applyNumberFormat="1" applyFont="1" applyFill="1" applyBorder="1"/>
    <xf numFmtId="168" fontId="23" fillId="37" borderId="56" xfId="290" applyFont="1" applyFill="1" applyBorder="1"/>
    <xf numFmtId="41" fontId="23" fillId="37" borderId="55" xfId="290" applyNumberFormat="1" applyFont="1" applyFill="1" applyBorder="1"/>
    <xf numFmtId="168" fontId="4" fillId="37" borderId="57" xfId="290" applyFont="1" applyFill="1" applyBorder="1"/>
    <xf numFmtId="168" fontId="23" fillId="37" borderId="0" xfId="290" applyFont="1" applyFill="1" applyBorder="1"/>
    <xf numFmtId="168" fontId="4" fillId="37" borderId="0" xfId="290" applyFont="1" applyFill="1" applyBorder="1"/>
    <xf numFmtId="168" fontId="100" fillId="37" borderId="0" xfId="195" applyNumberFormat="1" applyFont="1" applyFill="1" applyBorder="1" applyAlignment="1" applyProtection="1">
      <alignment horizontal="left" vertical="top" wrapText="1"/>
      <protection locked="0"/>
    </xf>
    <xf numFmtId="168" fontId="100" fillId="37" borderId="0" xfId="195" applyNumberFormat="1" applyFont="1" applyFill="1" applyBorder="1" applyAlignment="1" applyProtection="1">
      <alignment horizontal="left" vertical="top"/>
      <protection locked="0"/>
    </xf>
    <xf numFmtId="168" fontId="3" fillId="37" borderId="0" xfId="260" applyNumberFormat="1" applyFont="1" applyFill="1" applyBorder="1" applyAlignment="1">
      <alignment horizontal="justify" vertical="top" wrapText="1"/>
    </xf>
    <xf numFmtId="168" fontId="3" fillId="37" borderId="0" xfId="260" applyNumberFormat="1" applyFont="1" applyFill="1" applyBorder="1" applyAlignment="1">
      <alignment horizontal="center" vertical="top" wrapText="1"/>
    </xf>
    <xf numFmtId="168" fontId="23" fillId="37" borderId="0" xfId="260" applyNumberFormat="1" applyFont="1" applyFill="1" applyBorder="1" applyAlignment="1">
      <alignment horizontal="justify" vertical="top" wrapText="1"/>
    </xf>
    <xf numFmtId="168" fontId="23" fillId="37" borderId="0" xfId="260" applyNumberFormat="1" applyFont="1" applyFill="1" applyBorder="1" applyAlignment="1">
      <alignment horizontal="right" vertical="top" wrapText="1"/>
    </xf>
    <xf numFmtId="41" fontId="23" fillId="37" borderId="0" xfId="260" applyNumberFormat="1" applyFont="1" applyFill="1" applyBorder="1" applyAlignment="1">
      <alignment horizontal="right" vertical="top" wrapText="1"/>
    </xf>
    <xf numFmtId="41" fontId="3" fillId="37" borderId="0" xfId="260" applyNumberFormat="1" applyFont="1" applyFill="1" applyBorder="1" applyAlignment="1">
      <alignment horizontal="right" vertical="top" wrapText="1"/>
    </xf>
    <xf numFmtId="168" fontId="3" fillId="37" borderId="0" xfId="260" applyNumberFormat="1" applyFont="1" applyFill="1" applyBorder="1" applyAlignment="1">
      <alignment vertical="top" wrapText="1"/>
    </xf>
    <xf numFmtId="41" fontId="4" fillId="37" borderId="0" xfId="290" applyNumberFormat="1" applyFont="1" applyFill="1" applyBorder="1"/>
    <xf numFmtId="0" fontId="102" fillId="0" borderId="0" xfId="0" applyFont="1" applyFill="1" applyBorder="1" applyAlignment="1"/>
    <xf numFmtId="0" fontId="56" fillId="0" borderId="1" xfId="351" applyNumberFormat="1" applyBorder="1" applyAlignment="1" applyProtection="1"/>
    <xf numFmtId="0" fontId="56" fillId="0" borderId="2" xfId="351" applyNumberFormat="1" applyBorder="1" applyAlignment="1" applyProtection="1"/>
    <xf numFmtId="0" fontId="56" fillId="0" borderId="3" xfId="351" applyNumberFormat="1" applyBorder="1" applyAlignment="1" applyProtection="1"/>
    <xf numFmtId="0" fontId="56" fillId="0" borderId="0" xfId="351" applyNumberFormat="1" applyAlignment="1" applyProtection="1"/>
    <xf numFmtId="0" fontId="56" fillId="0" borderId="4" xfId="351" applyNumberFormat="1" applyBorder="1" applyAlignment="1" applyProtection="1">
      <alignment vertical="center"/>
    </xf>
    <xf numFmtId="0" fontId="56" fillId="0" borderId="0" xfId="351" applyNumberFormat="1" applyAlignment="1" applyProtection="1">
      <alignment vertical="center"/>
    </xf>
    <xf numFmtId="0" fontId="56" fillId="0" borderId="4" xfId="351" applyNumberFormat="1" applyBorder="1" applyAlignment="1" applyProtection="1"/>
    <xf numFmtId="0" fontId="56" fillId="0" borderId="4" xfId="351" applyNumberFormat="1" applyFill="1" applyBorder="1" applyAlignment="1" applyProtection="1"/>
    <xf numFmtId="0" fontId="47" fillId="0" borderId="0" xfId="351" applyNumberFormat="1" applyFont="1" applyFill="1" applyBorder="1" applyAlignment="1" applyProtection="1">
      <alignment horizontal="right" vertical="center"/>
    </xf>
    <xf numFmtId="0" fontId="47" fillId="0" borderId="0" xfId="351" applyNumberFormat="1" applyFont="1" applyFill="1" applyBorder="1" applyAlignment="1" applyProtection="1">
      <alignment vertical="center"/>
    </xf>
    <xf numFmtId="0" fontId="56" fillId="0" borderId="5" xfId="351" applyNumberFormat="1" applyFill="1" applyBorder="1" applyAlignment="1" applyProtection="1"/>
    <xf numFmtId="0" fontId="6" fillId="0" borderId="0" xfId="351" applyNumberFormat="1" applyFont="1" applyBorder="1" applyAlignment="1" applyProtection="1">
      <alignment horizontal="right" vertical="center"/>
    </xf>
    <xf numFmtId="0" fontId="56" fillId="0" borderId="0" xfId="351" applyNumberFormat="1" applyBorder="1" applyAlignment="1" applyProtection="1"/>
    <xf numFmtId="0" fontId="56" fillId="0" borderId="5" xfId="351" applyNumberFormat="1" applyBorder="1" applyAlignment="1" applyProtection="1"/>
    <xf numFmtId="0" fontId="3" fillId="0" borderId="0" xfId="351" applyNumberFormat="1" applyFont="1" applyBorder="1" applyAlignment="1" applyProtection="1">
      <alignment horizontal="right"/>
    </xf>
    <xf numFmtId="0" fontId="3" fillId="0" borderId="0" xfId="351" applyNumberFormat="1" applyFont="1" applyFill="1" applyBorder="1" applyAlignment="1" applyProtection="1"/>
    <xf numFmtId="0" fontId="3" fillId="0" borderId="0" xfId="351" applyNumberFormat="1" applyFont="1" applyBorder="1" applyAlignment="1" applyProtection="1"/>
    <xf numFmtId="0" fontId="3" fillId="0" borderId="4" xfId="351" applyNumberFormat="1" applyFont="1" applyBorder="1" applyAlignment="1" applyProtection="1"/>
    <xf numFmtId="0" fontId="3" fillId="0" borderId="5" xfId="351" applyNumberFormat="1" applyFont="1" applyBorder="1" applyAlignment="1" applyProtection="1"/>
    <xf numFmtId="0" fontId="3" fillId="0" borderId="0" xfId="351" applyNumberFormat="1" applyFont="1" applyAlignment="1" applyProtection="1"/>
    <xf numFmtId="0" fontId="47" fillId="0" borderId="0" xfId="351" applyNumberFormat="1" applyFont="1" applyBorder="1" applyAlignment="1" applyProtection="1">
      <alignment horizontal="right" vertical="center"/>
    </xf>
    <xf numFmtId="0" fontId="47" fillId="0" borderId="0" xfId="351" applyNumberFormat="1" applyFont="1" applyBorder="1" applyAlignment="1" applyProtection="1">
      <alignment vertical="center"/>
    </xf>
    <xf numFmtId="0" fontId="23" fillId="0" borderId="0" xfId="351" applyNumberFormat="1" applyFont="1" applyBorder="1" applyAlignment="1" applyProtection="1"/>
    <xf numFmtId="37" fontId="23" fillId="0" borderId="0" xfId="351" applyNumberFormat="1" applyFont="1" applyBorder="1" applyAlignment="1" applyProtection="1"/>
    <xf numFmtId="37" fontId="3" fillId="0" borderId="5" xfId="351" applyNumberFormat="1" applyFont="1" applyBorder="1" applyAlignment="1" applyProtection="1"/>
    <xf numFmtId="37" fontId="3" fillId="0" borderId="0" xfId="351" applyNumberFormat="1" applyFont="1" applyBorder="1" applyAlignment="1" applyProtection="1"/>
    <xf numFmtId="0" fontId="7" fillId="0" borderId="4" xfId="351" applyNumberFormat="1" applyFont="1" applyBorder="1" applyAlignment="1" applyProtection="1"/>
    <xf numFmtId="0" fontId="7" fillId="0" borderId="0" xfId="351" applyNumberFormat="1" applyFont="1" applyBorder="1" applyAlignment="1" applyProtection="1"/>
    <xf numFmtId="0" fontId="7" fillId="0" borderId="5" xfId="351" applyNumberFormat="1" applyFont="1" applyBorder="1" applyAlignment="1" applyProtection="1">
      <alignment horizontal="center"/>
    </xf>
    <xf numFmtId="0" fontId="4" fillId="0" borderId="4" xfId="351" applyNumberFormat="1" applyFont="1" applyBorder="1" applyAlignment="1" applyProtection="1"/>
    <xf numFmtId="0" fontId="4" fillId="0" borderId="0" xfId="351" applyNumberFormat="1" applyFont="1" applyBorder="1" applyAlignment="1" applyProtection="1"/>
    <xf numFmtId="0" fontId="4" fillId="0" borderId="5" xfId="351" applyNumberFormat="1" applyFont="1" applyBorder="1" applyAlignment="1" applyProtection="1"/>
    <xf numFmtId="0" fontId="56" fillId="0" borderId="17" xfId="351" applyNumberFormat="1" applyBorder="1" applyAlignment="1" applyProtection="1"/>
    <xf numFmtId="0" fontId="56" fillId="0" borderId="15" xfId="351" applyNumberFormat="1" applyBorder="1" applyAlignment="1" applyProtection="1"/>
    <xf numFmtId="0" fontId="56" fillId="0" borderId="18" xfId="351" applyNumberFormat="1" applyBorder="1" applyAlignment="1" applyProtection="1"/>
    <xf numFmtId="4" fontId="50" fillId="0" borderId="8" xfId="0" applyNumberFormat="1" applyFont="1" applyFill="1" applyBorder="1" applyAlignment="1">
      <alignment horizontal="right" vertical="center"/>
    </xf>
    <xf numFmtId="39" fontId="35" fillId="0" borderId="10" xfId="0" applyNumberFormat="1" applyFont="1" applyFill="1" applyBorder="1" applyAlignment="1">
      <alignment horizontal="right" vertical="center"/>
    </xf>
    <xf numFmtId="40" fontId="24" fillId="2" borderId="0" xfId="0" applyNumberFormat="1" applyFont="1" applyFill="1"/>
    <xf numFmtId="0" fontId="23" fillId="0" borderId="7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center" vertical="center"/>
    </xf>
    <xf numFmtId="37" fontId="12" fillId="0" borderId="8" xfId="0" applyNumberFormat="1" applyFont="1" applyFill="1" applyBorder="1" applyAlignment="1">
      <alignment vertical="center"/>
    </xf>
    <xf numFmtId="37" fontId="9" fillId="3" borderId="8" xfId="0" applyNumberFormat="1" applyFont="1" applyFill="1" applyBorder="1" applyAlignment="1">
      <alignment vertical="center"/>
    </xf>
    <xf numFmtId="37" fontId="8" fillId="3" borderId="8" xfId="0" applyNumberFormat="1" applyFont="1" applyFill="1" applyBorder="1" applyAlignment="1">
      <alignment vertical="center"/>
    </xf>
    <xf numFmtId="37" fontId="9" fillId="0" borderId="8" xfId="0" applyNumberFormat="1" applyFont="1" applyFill="1" applyBorder="1" applyAlignment="1">
      <alignment vertical="center"/>
    </xf>
    <xf numFmtId="37" fontId="8" fillId="0" borderId="8" xfId="0" applyNumberFormat="1" applyFont="1" applyFill="1" applyBorder="1" applyAlignment="1">
      <alignment vertical="center"/>
    </xf>
    <xf numFmtId="37" fontId="46" fillId="0" borderId="10" xfId="0" applyNumberFormat="1" applyFont="1" applyFill="1" applyBorder="1" applyAlignment="1">
      <alignment vertical="center"/>
    </xf>
    <xf numFmtId="37" fontId="33" fillId="5" borderId="24" xfId="0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8" fillId="5" borderId="58" xfId="0" applyFont="1" applyFill="1" applyBorder="1" applyAlignment="1">
      <alignment vertical="center"/>
    </xf>
    <xf numFmtId="0" fontId="28" fillId="5" borderId="59" xfId="0" applyFont="1" applyFill="1" applyBorder="1" applyAlignment="1">
      <alignment vertical="center"/>
    </xf>
    <xf numFmtId="0" fontId="28" fillId="5" borderId="60" xfId="0" applyFont="1" applyFill="1" applyBorder="1" applyAlignment="1">
      <alignment vertical="center"/>
    </xf>
    <xf numFmtId="0" fontId="28" fillId="5" borderId="61" xfId="0" applyFont="1" applyFill="1" applyBorder="1" applyAlignment="1">
      <alignment vertical="center"/>
    </xf>
    <xf numFmtId="0" fontId="12" fillId="5" borderId="58" xfId="0" applyFont="1" applyFill="1" applyBorder="1" applyAlignment="1">
      <alignment vertical="center"/>
    </xf>
    <xf numFmtId="0" fontId="28" fillId="5" borderId="19" xfId="0" applyFont="1" applyFill="1" applyBorder="1" applyAlignment="1">
      <alignment vertical="center"/>
    </xf>
    <xf numFmtId="0" fontId="28" fillId="5" borderId="17" xfId="0" applyFont="1" applyFill="1" applyBorder="1" applyAlignment="1">
      <alignment vertical="center"/>
    </xf>
    <xf numFmtId="0" fontId="28" fillId="5" borderId="15" xfId="0" applyFont="1" applyFill="1" applyBorder="1" applyAlignment="1">
      <alignment vertical="center"/>
    </xf>
    <xf numFmtId="0" fontId="28" fillId="5" borderId="18" xfId="0" applyFont="1" applyFill="1" applyBorder="1" applyAlignment="1">
      <alignment vertical="center"/>
    </xf>
    <xf numFmtId="0" fontId="12" fillId="5" borderId="19" xfId="0" applyFont="1" applyFill="1" applyBorder="1" applyAlignment="1">
      <alignment vertical="center"/>
    </xf>
    <xf numFmtId="0" fontId="23" fillId="0" borderId="62" xfId="0" applyFont="1" applyFill="1" applyBorder="1" applyAlignment="1">
      <alignment vertical="center"/>
    </xf>
    <xf numFmtId="0" fontId="23" fillId="0" borderId="63" xfId="0" applyFont="1" applyFill="1" applyBorder="1" applyAlignment="1">
      <alignment vertical="center"/>
    </xf>
    <xf numFmtId="0" fontId="23" fillId="0" borderId="64" xfId="0" applyFont="1" applyFill="1" applyBorder="1" applyAlignment="1">
      <alignment vertical="center"/>
    </xf>
    <xf numFmtId="0" fontId="31" fillId="5" borderId="26" xfId="0" applyFont="1" applyFill="1" applyBorder="1" applyAlignment="1">
      <alignment vertical="center"/>
    </xf>
    <xf numFmtId="0" fontId="31" fillId="5" borderId="22" xfId="0" applyFont="1" applyFill="1" applyBorder="1" applyAlignment="1">
      <alignment vertical="center"/>
    </xf>
    <xf numFmtId="0" fontId="31" fillId="5" borderId="23" xfId="0" applyFont="1" applyFill="1" applyBorder="1" applyAlignment="1">
      <alignment vertical="center"/>
    </xf>
    <xf numFmtId="14" fontId="8" fillId="0" borderId="15" xfId="0" applyNumberFormat="1" applyFont="1" applyFill="1" applyBorder="1"/>
    <xf numFmtId="0" fontId="20" fillId="0" borderId="0" xfId="0" applyFont="1" applyFill="1" applyBorder="1"/>
    <xf numFmtId="0" fontId="103" fillId="0" borderId="0" xfId="351" applyNumberFormat="1" applyFont="1" applyAlignment="1" applyProtection="1"/>
    <xf numFmtId="168" fontId="1" fillId="0" borderId="0" xfId="284" applyFont="1"/>
    <xf numFmtId="3" fontId="27" fillId="0" borderId="69" xfId="0" applyNumberFormat="1" applyFont="1" applyBorder="1" applyAlignment="1">
      <alignment horizontal="center"/>
    </xf>
    <xf numFmtId="3" fontId="35" fillId="0" borderId="69" xfId="0" applyNumberFormat="1" applyFon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105" fillId="0" borderId="69" xfId="0" applyNumberFormat="1" applyFont="1" applyBorder="1"/>
    <xf numFmtId="3" fontId="0" fillId="0" borderId="69" xfId="0" applyNumberFormat="1" applyBorder="1"/>
    <xf numFmtId="3" fontId="0" fillId="0" borderId="69" xfId="0" applyNumberFormat="1" applyBorder="1" applyAlignment="1">
      <alignment horizontal="right"/>
    </xf>
    <xf numFmtId="3" fontId="23" fillId="0" borderId="69" xfId="0" applyNumberFormat="1" applyFont="1" applyBorder="1"/>
    <xf numFmtId="37" fontId="106" fillId="0" borderId="8" xfId="0" applyNumberFormat="1" applyFont="1" applyFill="1" applyBorder="1" applyAlignment="1">
      <alignment vertical="center"/>
    </xf>
    <xf numFmtId="37" fontId="107" fillId="0" borderId="8" xfId="0" applyNumberFormat="1" applyFont="1" applyFill="1" applyBorder="1" applyAlignment="1">
      <alignment vertical="center"/>
    </xf>
    <xf numFmtId="37" fontId="107" fillId="0" borderId="10" xfId="0" applyNumberFormat="1" applyFont="1" applyFill="1" applyBorder="1" applyAlignment="1">
      <alignment vertical="center"/>
    </xf>
    <xf numFmtId="37" fontId="106" fillId="3" borderId="8" xfId="0" applyNumberFormat="1" applyFont="1" applyFill="1" applyBorder="1" applyAlignment="1">
      <alignment vertical="center"/>
    </xf>
    <xf numFmtId="171" fontId="24" fillId="2" borderId="0" xfId="0" applyNumberFormat="1" applyFont="1" applyFill="1" applyAlignment="1">
      <alignment vertical="center"/>
    </xf>
    <xf numFmtId="172" fontId="13" fillId="2" borderId="0" xfId="0" applyNumberFormat="1" applyFont="1" applyFill="1" applyAlignment="1">
      <alignment vertical="center"/>
    </xf>
    <xf numFmtId="0" fontId="104" fillId="0" borderId="0" xfId="0" applyFont="1" applyAlignment="1">
      <alignment horizontal="center"/>
    </xf>
    <xf numFmtId="0" fontId="13" fillId="37" borderId="0" xfId="0" applyFont="1" applyFill="1" applyAlignment="1">
      <alignment vertical="center"/>
    </xf>
    <xf numFmtId="0" fontId="13" fillId="37" borderId="0" xfId="0" applyFont="1" applyFill="1"/>
    <xf numFmtId="0" fontId="13" fillId="37" borderId="0" xfId="0" applyFont="1" applyFill="1" applyBorder="1" applyAlignment="1">
      <alignment horizontal="center" vertical="center"/>
    </xf>
    <xf numFmtId="0" fontId="13" fillId="37" borderId="0" xfId="0" applyFont="1" applyFill="1" applyBorder="1" applyAlignment="1">
      <alignment horizontal="center"/>
    </xf>
    <xf numFmtId="0" fontId="13" fillId="37" borderId="0" xfId="0" applyFont="1" applyFill="1" applyAlignment="1">
      <alignment horizontal="center"/>
    </xf>
    <xf numFmtId="0" fontId="36" fillId="0" borderId="0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37" fillId="0" borderId="5" xfId="0" applyFont="1" applyFill="1" applyBorder="1" applyAlignment="1">
      <alignment horizontal="left"/>
    </xf>
    <xf numFmtId="0" fontId="35" fillId="0" borderId="16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/>
    </xf>
    <xf numFmtId="15" fontId="8" fillId="0" borderId="15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34" fillId="5" borderId="58" xfId="0" applyFont="1" applyFill="1" applyBorder="1" applyAlignment="1">
      <alignment horizontal="center" vertical="center"/>
    </xf>
    <xf numFmtId="0" fontId="0" fillId="0" borderId="19" xfId="0" applyBorder="1"/>
    <xf numFmtId="0" fontId="23" fillId="0" borderId="62" xfId="0" applyFont="1" applyFill="1" applyBorder="1" applyAlignment="1">
      <alignment horizontal="center" vertical="center"/>
    </xf>
    <xf numFmtId="0" fontId="0" fillId="0" borderId="63" xfId="0" applyBorder="1"/>
    <xf numFmtId="0" fontId="0" fillId="0" borderId="64" xfId="0" applyBorder="1"/>
    <xf numFmtId="0" fontId="27" fillId="0" borderId="0" xfId="0" applyFont="1" applyFill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28" fillId="5" borderId="58" xfId="0" applyFont="1" applyFill="1" applyBorder="1" applyAlignment="1">
      <alignment horizontal="center" vertical="center"/>
    </xf>
    <xf numFmtId="0" fontId="28" fillId="5" borderId="59" xfId="0" applyFont="1" applyFill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45" fillId="0" borderId="0" xfId="0" applyFont="1" applyFill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44" fillId="0" borderId="16" xfId="0" applyFont="1" applyFill="1" applyBorder="1" applyAlignment="1">
      <alignment horizontal="left" vertical="center"/>
    </xf>
    <xf numFmtId="0" fontId="44" fillId="0" borderId="14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0" fontId="102" fillId="0" borderId="0" xfId="0" applyFont="1" applyFill="1" applyBorder="1" applyAlignment="1">
      <alignment horizontal="left"/>
    </xf>
    <xf numFmtId="0" fontId="38" fillId="0" borderId="0" xfId="0" applyFont="1" applyFill="1" applyAlignment="1">
      <alignment horizontal="center"/>
    </xf>
    <xf numFmtId="0" fontId="10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0" fillId="0" borderId="4" xfId="351" applyNumberFormat="1" applyFont="1" applyFill="1" applyBorder="1" applyAlignment="1" applyProtection="1">
      <alignment horizontal="center" vertical="center"/>
    </xf>
    <xf numFmtId="0" fontId="10" fillId="0" borderId="0" xfId="351" applyNumberFormat="1" applyFont="1" applyFill="1" applyBorder="1" applyAlignment="1" applyProtection="1">
      <alignment horizontal="center" vertical="center"/>
    </xf>
    <xf numFmtId="0" fontId="10" fillId="0" borderId="5" xfId="351" applyNumberFormat="1" applyFont="1" applyFill="1" applyBorder="1" applyAlignment="1" applyProtection="1">
      <alignment horizontal="center" vertical="center"/>
    </xf>
  </cellXfs>
  <cellStyles count="361">
    <cellStyle name="20 % - Accent1" xfId="3"/>
    <cellStyle name="20 % - Accent2" xfId="4"/>
    <cellStyle name="20 % - Accent3" xfId="5"/>
    <cellStyle name="20 % - Accent4" xfId="6"/>
    <cellStyle name="20 % - Accent5" xfId="7"/>
    <cellStyle name="20 % - Accent6" xfId="8"/>
    <cellStyle name="20% - Accent1 10" xfId="9"/>
    <cellStyle name="20% - Accent1 11" xfId="10"/>
    <cellStyle name="20% - Accent1 12" xfId="11"/>
    <cellStyle name="20% - Accent1 13" xfId="12"/>
    <cellStyle name="20% - Accent1 14" xfId="13"/>
    <cellStyle name="20% - Accent1 15" xfId="14"/>
    <cellStyle name="20% - Accent1 2" xfId="15"/>
    <cellStyle name="20% - Accent1 3" xfId="16"/>
    <cellStyle name="20% - Accent1 4" xfId="17"/>
    <cellStyle name="20% - Accent1 5" xfId="18"/>
    <cellStyle name="20% - Accent1 6" xfId="19"/>
    <cellStyle name="20% - Accent1 7" xfId="20"/>
    <cellStyle name="20% - Accent1 8" xfId="21"/>
    <cellStyle name="20% - Accent1 9" xfId="22"/>
    <cellStyle name="20% - Accent2 10" xfId="23"/>
    <cellStyle name="20% - Accent2 11" xfId="24"/>
    <cellStyle name="20% - Accent2 12" xfId="25"/>
    <cellStyle name="20% - Accent2 13" xfId="26"/>
    <cellStyle name="20% - Accent2 14" xfId="27"/>
    <cellStyle name="20% - Accent2 15" xfId="28"/>
    <cellStyle name="20% - Accent2 2" xfId="29"/>
    <cellStyle name="20% - Accent2 3" xfId="30"/>
    <cellStyle name="20% - Accent2 4" xfId="31"/>
    <cellStyle name="20% - Accent2 5" xfId="32"/>
    <cellStyle name="20% - Accent2 6" xfId="33"/>
    <cellStyle name="20% - Accent2 7" xfId="34"/>
    <cellStyle name="20% - Accent2 8" xfId="35"/>
    <cellStyle name="20% - Accent2 9" xfId="36"/>
    <cellStyle name="20% - Accent3 10" xfId="37"/>
    <cellStyle name="20% - Accent3 11" xfId="38"/>
    <cellStyle name="20% - Accent3 12" xfId="39"/>
    <cellStyle name="20% - Accent3 13" xfId="40"/>
    <cellStyle name="20% - Accent3 14" xfId="41"/>
    <cellStyle name="20% - Accent3 15" xfId="42"/>
    <cellStyle name="20% - Accent3 2" xfId="43"/>
    <cellStyle name="20% - Accent3 3" xfId="44"/>
    <cellStyle name="20% - Accent3 4" xfId="45"/>
    <cellStyle name="20% - Accent3 5" xfId="46"/>
    <cellStyle name="20% - Accent3 6" xfId="47"/>
    <cellStyle name="20% - Accent3 7" xfId="48"/>
    <cellStyle name="20% - Accent3 8" xfId="49"/>
    <cellStyle name="20% - Accent3 9" xfId="50"/>
    <cellStyle name="20% - Accent4 10" xfId="51"/>
    <cellStyle name="20% - Accent4 11" xfId="52"/>
    <cellStyle name="20% - Accent4 12" xfId="53"/>
    <cellStyle name="20% - Accent4 13" xfId="54"/>
    <cellStyle name="20% - Accent4 14" xfId="55"/>
    <cellStyle name="20% - Accent4 15" xfId="56"/>
    <cellStyle name="20% - Accent4 2" xfId="57"/>
    <cellStyle name="20% - Accent4 3" xfId="58"/>
    <cellStyle name="20% - Accent4 4" xfId="59"/>
    <cellStyle name="20% - Accent4 5" xfId="60"/>
    <cellStyle name="20% - Accent4 6" xfId="61"/>
    <cellStyle name="20% - Accent4 7" xfId="62"/>
    <cellStyle name="20% - Accent4 8" xfId="63"/>
    <cellStyle name="20% - Accent4 9" xfId="64"/>
    <cellStyle name="20% - Accent5 10" xfId="65"/>
    <cellStyle name="20% - Accent5 11" xfId="66"/>
    <cellStyle name="20% - Accent5 12" xfId="67"/>
    <cellStyle name="20% - Accent5 13" xfId="68"/>
    <cellStyle name="20% - Accent5 14" xfId="69"/>
    <cellStyle name="20% - Accent5 15" xfId="70"/>
    <cellStyle name="20% - Accent5 2" xfId="71"/>
    <cellStyle name="20% - Accent5 3" xfId="72"/>
    <cellStyle name="20% - Accent5 4" xfId="73"/>
    <cellStyle name="20% - Accent5 5" xfId="74"/>
    <cellStyle name="20% - Accent5 6" xfId="75"/>
    <cellStyle name="20% - Accent5 7" xfId="76"/>
    <cellStyle name="20% - Accent5 8" xfId="77"/>
    <cellStyle name="20% - Accent5 9" xfId="78"/>
    <cellStyle name="20% - Accent6 10" xfId="79"/>
    <cellStyle name="20% - Accent6 11" xfId="80"/>
    <cellStyle name="20% - Accent6 12" xfId="81"/>
    <cellStyle name="20% - Accent6 13" xfId="82"/>
    <cellStyle name="20% - Accent6 14" xfId="83"/>
    <cellStyle name="20% - Accent6 15" xfId="84"/>
    <cellStyle name="20% - Accent6 2" xfId="85"/>
    <cellStyle name="20% - Accent6 3" xfId="86"/>
    <cellStyle name="20% - Accent6 4" xfId="87"/>
    <cellStyle name="20% - Accent6 5" xfId="88"/>
    <cellStyle name="20% - Accent6 6" xfId="89"/>
    <cellStyle name="20% - Accent6 7" xfId="90"/>
    <cellStyle name="20% - Accent6 8" xfId="91"/>
    <cellStyle name="20% - Accent6 9" xfId="92"/>
    <cellStyle name="40 % - Accent1" xfId="93"/>
    <cellStyle name="40 % - Accent2" xfId="94"/>
    <cellStyle name="40 % - Accent3" xfId="95"/>
    <cellStyle name="40 % - Accent4" xfId="96"/>
    <cellStyle name="40 % - Accent5" xfId="97"/>
    <cellStyle name="40 % - Accent6" xfId="98"/>
    <cellStyle name="40% - Accent1 10" xfId="99"/>
    <cellStyle name="40% - Accent1 11" xfId="100"/>
    <cellStyle name="40% - Accent1 12" xfId="101"/>
    <cellStyle name="40% - Accent1 13" xfId="102"/>
    <cellStyle name="40% - Accent1 14" xfId="103"/>
    <cellStyle name="40% - Accent1 15" xfId="104"/>
    <cellStyle name="40% - Accent1 2" xfId="105"/>
    <cellStyle name="40% - Accent1 3" xfId="106"/>
    <cellStyle name="40% - Accent1 4" xfId="107"/>
    <cellStyle name="40% - Accent1 5" xfId="108"/>
    <cellStyle name="40% - Accent1 6" xfId="109"/>
    <cellStyle name="40% - Accent1 7" xfId="110"/>
    <cellStyle name="40% - Accent1 8" xfId="111"/>
    <cellStyle name="40% - Accent1 9" xfId="112"/>
    <cellStyle name="40% - Accent2 10" xfId="113"/>
    <cellStyle name="40% - Accent2 11" xfId="114"/>
    <cellStyle name="40% - Accent2 12" xfId="115"/>
    <cellStyle name="40% - Accent2 13" xfId="116"/>
    <cellStyle name="40% - Accent2 14" xfId="117"/>
    <cellStyle name="40% - Accent2 15" xfId="118"/>
    <cellStyle name="40% - Accent2 2" xfId="119"/>
    <cellStyle name="40% - Accent2 3" xfId="120"/>
    <cellStyle name="40% - Accent2 4" xfId="121"/>
    <cellStyle name="40% - Accent2 5" xfId="122"/>
    <cellStyle name="40% - Accent2 6" xfId="123"/>
    <cellStyle name="40% - Accent2 7" xfId="124"/>
    <cellStyle name="40% - Accent2 8" xfId="125"/>
    <cellStyle name="40% - Accent2 9" xfId="126"/>
    <cellStyle name="40% - Accent3 10" xfId="127"/>
    <cellStyle name="40% - Accent3 11" xfId="128"/>
    <cellStyle name="40% - Accent3 12" xfId="129"/>
    <cellStyle name="40% - Accent3 13" xfId="130"/>
    <cellStyle name="40% - Accent3 14" xfId="131"/>
    <cellStyle name="40% - Accent3 15" xfId="132"/>
    <cellStyle name="40% - Accent3 2" xfId="133"/>
    <cellStyle name="40% - Accent3 3" xfId="134"/>
    <cellStyle name="40% - Accent3 4" xfId="135"/>
    <cellStyle name="40% - Accent3 5" xfId="136"/>
    <cellStyle name="40% - Accent3 6" xfId="137"/>
    <cellStyle name="40% - Accent3 7" xfId="138"/>
    <cellStyle name="40% - Accent3 8" xfId="139"/>
    <cellStyle name="40% - Accent3 9" xfId="140"/>
    <cellStyle name="40% - Accent4 10" xfId="141"/>
    <cellStyle name="40% - Accent4 11" xfId="142"/>
    <cellStyle name="40% - Accent4 12" xfId="143"/>
    <cellStyle name="40% - Accent4 13" xfId="144"/>
    <cellStyle name="40% - Accent4 14" xfId="145"/>
    <cellStyle name="40% - Accent4 15" xfId="146"/>
    <cellStyle name="40% - Accent4 16" xfId="147"/>
    <cellStyle name="40% - Accent4 2" xfId="148"/>
    <cellStyle name="40% - Accent4 3" xfId="149"/>
    <cellStyle name="40% - Accent4 4" xfId="150"/>
    <cellStyle name="40% - Accent4 5" xfId="151"/>
    <cellStyle name="40% - Accent4 6" xfId="152"/>
    <cellStyle name="40% - Accent4 7" xfId="153"/>
    <cellStyle name="40% - Accent4 8" xfId="154"/>
    <cellStyle name="40% - Accent4 9" xfId="155"/>
    <cellStyle name="40% - Accent5 10" xfId="156"/>
    <cellStyle name="40% - Accent5 11" xfId="157"/>
    <cellStyle name="40% - Accent5 12" xfId="158"/>
    <cellStyle name="40% - Accent5 13" xfId="159"/>
    <cellStyle name="40% - Accent5 14" xfId="160"/>
    <cellStyle name="40% - Accent5 15" xfId="161"/>
    <cellStyle name="40% - Accent5 2" xfId="162"/>
    <cellStyle name="40% - Accent5 3" xfId="163"/>
    <cellStyle name="40% - Accent5 4" xfId="164"/>
    <cellStyle name="40% - Accent5 5" xfId="165"/>
    <cellStyle name="40% - Accent5 6" xfId="166"/>
    <cellStyle name="40% - Accent5 7" xfId="167"/>
    <cellStyle name="40% - Accent5 8" xfId="168"/>
    <cellStyle name="40% - Accent5 9" xfId="169"/>
    <cellStyle name="40% - Accent6 10" xfId="170"/>
    <cellStyle name="40% - Accent6 11" xfId="171"/>
    <cellStyle name="40% - Accent6 12" xfId="172"/>
    <cellStyle name="40% - Accent6 13" xfId="173"/>
    <cellStyle name="40% - Accent6 14" xfId="174"/>
    <cellStyle name="40% - Accent6 15" xfId="175"/>
    <cellStyle name="40% - Accent6 2" xfId="176"/>
    <cellStyle name="40% - Accent6 3" xfId="177"/>
    <cellStyle name="40% - Accent6 4" xfId="178"/>
    <cellStyle name="40% - Accent6 5" xfId="179"/>
    <cellStyle name="40% - Accent6 6" xfId="180"/>
    <cellStyle name="40% - Accent6 7" xfId="181"/>
    <cellStyle name="40% - Accent6 8" xfId="182"/>
    <cellStyle name="40% - Accent6 9" xfId="183"/>
    <cellStyle name="60 % - Accent1" xfId="184"/>
    <cellStyle name="60 % - Accent2" xfId="185"/>
    <cellStyle name="60 % - Accent3" xfId="186"/>
    <cellStyle name="60 % - Accent4" xfId="187"/>
    <cellStyle name="60 % - Accent5" xfId="188"/>
    <cellStyle name="60 % - Accent6" xfId="189"/>
    <cellStyle name="60% - Accent1 2" xfId="190"/>
    <cellStyle name="60% - Accent2 2" xfId="191"/>
    <cellStyle name="60% - Accent3 2" xfId="192"/>
    <cellStyle name="60% - Accent4 2" xfId="193"/>
    <cellStyle name="60% - Accent4 3" xfId="194"/>
    <cellStyle name="60% - Accent4 4" xfId="195"/>
    <cellStyle name="60% - Accent4 5" xfId="196"/>
    <cellStyle name="60% - Accent5 2" xfId="197"/>
    <cellStyle name="60% - Accent6 2" xfId="198"/>
    <cellStyle name="Accent1 2" xfId="199"/>
    <cellStyle name="Accent1 3" xfId="200"/>
    <cellStyle name="Accent2 2" xfId="201"/>
    <cellStyle name="Accent2 3" xfId="202"/>
    <cellStyle name="Accent2 4" xfId="203"/>
    <cellStyle name="Accent3 2" xfId="204"/>
    <cellStyle name="Accent4 2" xfId="205"/>
    <cellStyle name="Accent4 3" xfId="206"/>
    <cellStyle name="Accent5 2" xfId="207"/>
    <cellStyle name="Accent6 2" xfId="208"/>
    <cellStyle name="Avertissement" xfId="209"/>
    <cellStyle name="Bad 2" xfId="210"/>
    <cellStyle name="Calcul" xfId="211"/>
    <cellStyle name="Calcul 2" xfId="353"/>
    <cellStyle name="Calculation 2" xfId="212"/>
    <cellStyle name="Calculation 3" xfId="213"/>
    <cellStyle name="Cellule liée" xfId="214"/>
    <cellStyle name="Check Cell 2" xfId="215"/>
    <cellStyle name="Check Cell 2 2" xfId="216"/>
    <cellStyle name="Check Cell 3" xfId="217"/>
    <cellStyle name="Comma 2" xfId="2"/>
    <cellStyle name="Comma 3" xfId="218"/>
    <cellStyle name="Comma 3 2" xfId="219"/>
    <cellStyle name="Comma 4" xfId="220"/>
    <cellStyle name="Comma 4 2" xfId="221"/>
    <cellStyle name="Comma 5" xfId="222"/>
    <cellStyle name="Comma 6" xfId="223"/>
    <cellStyle name="Comma 7" xfId="224"/>
    <cellStyle name="Comma 7 2" xfId="225"/>
    <cellStyle name="Comma 8" xfId="226"/>
    <cellStyle name="Comma 8 2" xfId="227"/>
    <cellStyle name="Comma 9" xfId="352"/>
    <cellStyle name="Commentaire" xfId="228"/>
    <cellStyle name="Commentaire 2" xfId="354"/>
    <cellStyle name="Currency 2" xfId="229"/>
    <cellStyle name="E&amp;Y House" xfId="230"/>
    <cellStyle name="Entrée" xfId="231"/>
    <cellStyle name="Entrée 2" xfId="355"/>
    <cellStyle name="Euro" xfId="232"/>
    <cellStyle name="Explanatory Text 2" xfId="233"/>
    <cellStyle name="Good 2" xfId="234"/>
    <cellStyle name="Heading 1 2" xfId="235"/>
    <cellStyle name="Heading 2 2" xfId="236"/>
    <cellStyle name="Heading 3 2" xfId="237"/>
    <cellStyle name="Heading 4 2" xfId="238"/>
    <cellStyle name="HMRCalculated" xfId="239"/>
    <cellStyle name="HMRCalculated 2" xfId="356"/>
    <cellStyle name="HMRInput" xfId="240"/>
    <cellStyle name="Input 2" xfId="241"/>
    <cellStyle name="Input 3" xfId="242"/>
    <cellStyle name="Insatisfaisant" xfId="243"/>
    <cellStyle name="Linked Cell 2" xfId="244"/>
    <cellStyle name="Migliaia 2" xfId="245"/>
    <cellStyle name="Migliaia 3" xfId="246"/>
    <cellStyle name="Neutral 2" xfId="247"/>
    <cellStyle name="Neutre" xfId="248"/>
    <cellStyle name="Normal" xfId="0" builtinId="0"/>
    <cellStyle name="Normal 10" xfId="249"/>
    <cellStyle name="Normal 11" xfId="250"/>
    <cellStyle name="Normal 12" xfId="251"/>
    <cellStyle name="Normal 13" xfId="252"/>
    <cellStyle name="Normal 14" xfId="1"/>
    <cellStyle name="Normal 15" xfId="253"/>
    <cellStyle name="Normal 16" xfId="254"/>
    <cellStyle name="Normal 17" xfId="255"/>
    <cellStyle name="Normal 18" xfId="256"/>
    <cellStyle name="Normal 19" xfId="257"/>
    <cellStyle name="Normal 2" xfId="258"/>
    <cellStyle name="Normal 2 2" xfId="259"/>
    <cellStyle name="Normal 2 3" xfId="260"/>
    <cellStyle name="Normal 2_ECF Store Final Summary" xfId="261"/>
    <cellStyle name="Normal 20" xfId="262"/>
    <cellStyle name="Normal 21" xfId="263"/>
    <cellStyle name="Normal 22" xfId="264"/>
    <cellStyle name="Normal 23" xfId="265"/>
    <cellStyle name="Normal 24" xfId="266"/>
    <cellStyle name="Normal 25" xfId="267"/>
    <cellStyle name="Normal 26" xfId="268"/>
    <cellStyle name="Normal 27" xfId="269"/>
    <cellStyle name="Normal 28" xfId="270"/>
    <cellStyle name="Normal 29" xfId="271"/>
    <cellStyle name="Normal 3" xfId="272"/>
    <cellStyle name="Normal 30" xfId="273"/>
    <cellStyle name="Normal 31" xfId="274"/>
    <cellStyle name="Normal 32" xfId="275"/>
    <cellStyle name="Normal 33" xfId="276"/>
    <cellStyle name="Normal 34" xfId="277"/>
    <cellStyle name="Normal 35" xfId="278"/>
    <cellStyle name="Normal 36" xfId="279"/>
    <cellStyle name="Normal 37" xfId="348"/>
    <cellStyle name="Normal 37 2" xfId="358"/>
    <cellStyle name="Normal 38" xfId="349"/>
    <cellStyle name="Normal 38 2" xfId="359"/>
    <cellStyle name="Normal 39" xfId="350"/>
    <cellStyle name="Normal 39 2" xfId="360"/>
    <cellStyle name="Normal 4" xfId="280"/>
    <cellStyle name="Normal 4 2" xfId="281"/>
    <cellStyle name="Normal 40" xfId="282"/>
    <cellStyle name="Normal 40 3" xfId="283"/>
    <cellStyle name="Normal 41" xfId="351"/>
    <cellStyle name="Normal 5" xfId="284"/>
    <cellStyle name="Normal 5 2" xfId="285"/>
    <cellStyle name="Normal 6" xfId="286"/>
    <cellStyle name="Normal 7" xfId="287"/>
    <cellStyle name="Normal 8" xfId="288"/>
    <cellStyle name="Normal 9" xfId="289"/>
    <cellStyle name="Normal_ALPHA TIRANA 2004 - Notes to fs - 27.01.2005 KSS FINAL" xfId="290"/>
    <cellStyle name="Normale 2" xfId="291"/>
    <cellStyle name="Normale 3" xfId="292"/>
    <cellStyle name="Normalny_AKTYWA" xfId="293"/>
    <cellStyle name="Note 10" xfId="294"/>
    <cellStyle name="Note 11" xfId="295"/>
    <cellStyle name="Note 12" xfId="296"/>
    <cellStyle name="Note 13" xfId="297"/>
    <cellStyle name="Note 14" xfId="298"/>
    <cellStyle name="Note 15" xfId="299"/>
    <cellStyle name="Note 16" xfId="300"/>
    <cellStyle name="Note 17" xfId="301"/>
    <cellStyle name="Note 18" xfId="302"/>
    <cellStyle name="Note 19" xfId="303"/>
    <cellStyle name="Note 2" xfId="304"/>
    <cellStyle name="Note 20" xfId="305"/>
    <cellStyle name="Note 21" xfId="306"/>
    <cellStyle name="Note 22" xfId="307"/>
    <cellStyle name="Note 23" xfId="308"/>
    <cellStyle name="Note 24" xfId="309"/>
    <cellStyle name="Note 25" xfId="310"/>
    <cellStyle name="Note 26" xfId="311"/>
    <cellStyle name="Note 27" xfId="312"/>
    <cellStyle name="Note 28" xfId="313"/>
    <cellStyle name="Note 29" xfId="314"/>
    <cellStyle name="Note 3" xfId="315"/>
    <cellStyle name="Note 30" xfId="316"/>
    <cellStyle name="Note 31" xfId="317"/>
    <cellStyle name="Note 32" xfId="318"/>
    <cellStyle name="Note 33" xfId="319"/>
    <cellStyle name="Note 34" xfId="320"/>
    <cellStyle name="Note 35" xfId="321"/>
    <cellStyle name="Note 36" xfId="322"/>
    <cellStyle name="Note 4" xfId="323"/>
    <cellStyle name="Note 5" xfId="324"/>
    <cellStyle name="Note 6" xfId="325"/>
    <cellStyle name="Note 7" xfId="326"/>
    <cellStyle name="Note 8" xfId="327"/>
    <cellStyle name="Note 9" xfId="328"/>
    <cellStyle name="Output 2" xfId="329"/>
    <cellStyle name="Percent 2" xfId="330"/>
    <cellStyle name="Percent 2 2" xfId="331"/>
    <cellStyle name="Percent 3" xfId="332"/>
    <cellStyle name="Percent 3 2" xfId="333"/>
    <cellStyle name="Percent 4" xfId="334"/>
    <cellStyle name="Percentuale 2" xfId="335"/>
    <cellStyle name="Satisfaisant" xfId="336"/>
    <cellStyle name="Sortie" xfId="337"/>
    <cellStyle name="Sortie 2" xfId="357"/>
    <cellStyle name="Texte explicatif" xfId="338"/>
    <cellStyle name="Title 2" xfId="339"/>
    <cellStyle name="Titre" xfId="340"/>
    <cellStyle name="Titre 1" xfId="341"/>
    <cellStyle name="Titre 2" xfId="342"/>
    <cellStyle name="Titre 3" xfId="343"/>
    <cellStyle name="Titre 4" xfId="344"/>
    <cellStyle name="Total 2" xfId="345"/>
    <cellStyle name="Vérification" xfId="346"/>
    <cellStyle name="Warning Text 2" xfId="347"/>
  </cellStyles>
  <dxfs count="0"/>
  <tableStyles count="0" defaultTableStyle="TableStyleMedium9" defaultPivotStyle="PivotStyleLight16"/>
  <colors>
    <mruColors>
      <color rgb="FFE2E2E2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Desktop\CEM%202008\INCOMING%20REP\Mgmt%2005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inanca\Desktop\Bilance%202011\Pasqyra%20financiare%20-%20Model%20ELI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PAK "/>
      <sheetName val="BV Y2010"/>
      <sheetName val="Bilanc"/>
      <sheetName val="PASH"/>
      <sheetName val="CFS"/>
      <sheetName val="TAX"/>
      <sheetName val="Shenim 17 Kapitali"/>
      <sheetName val="Aktive Afatgjata"/>
      <sheetName val="Shenimet"/>
      <sheetName val="FDP"/>
      <sheetName val="Pasqyra 1"/>
      <sheetName val="Pasqyra 2"/>
      <sheetName val="Pasqyra 3"/>
      <sheetName val="Deklarate"/>
      <sheetName val="Auto"/>
      <sheetName val="Banka"/>
    </sheetNames>
    <sheetDataSet>
      <sheetData sheetId="0">
        <row r="3">
          <cell r="F3" t="str">
            <v>XXX</v>
          </cell>
        </row>
      </sheetData>
      <sheetData sheetId="1"/>
      <sheetData sheetId="2">
        <row r="6">
          <cell r="F6" t="str">
            <v>31 Dhjetor 2010</v>
          </cell>
        </row>
        <row r="38">
          <cell r="C38" t="str">
            <v>Aktive Afatgjata Materiale</v>
          </cell>
        </row>
        <row r="43">
          <cell r="F43">
            <v>0</v>
          </cell>
        </row>
        <row r="51">
          <cell r="F5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showGridLines="0" topLeftCell="A19" workbookViewId="0">
      <selection activeCell="I44" sqref="I44"/>
    </sheetView>
  </sheetViews>
  <sheetFormatPr defaultRowHeight="12.75"/>
  <cols>
    <col min="1" max="1" width="16.140625" style="61" customWidth="1"/>
    <col min="2" max="3" width="9.140625" style="61"/>
    <col min="4" max="4" width="9.28515625" style="61" customWidth="1"/>
    <col min="5" max="5" width="9.5703125" style="61" customWidth="1"/>
    <col min="6" max="6" width="12.85546875" style="61" customWidth="1"/>
    <col min="7" max="7" width="5.42578125" style="61" customWidth="1"/>
    <col min="8" max="9" width="9.140625" style="61"/>
    <col min="10" max="10" width="4.5703125" style="61" customWidth="1"/>
    <col min="11" max="11" width="11.5703125" style="61" customWidth="1"/>
    <col min="12" max="12" width="1.85546875" style="61" customWidth="1"/>
    <col min="13" max="16384" width="9.140625" style="61"/>
  </cols>
  <sheetData>
    <row r="1" spans="2:11" s="45" customFormat="1" ht="6.75" customHeight="1"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2:11" s="45" customFormat="1">
      <c r="B2" s="62"/>
      <c r="C2" s="63"/>
      <c r="D2" s="63"/>
      <c r="E2" s="63"/>
      <c r="F2" s="63"/>
      <c r="G2" s="63"/>
      <c r="H2" s="63"/>
      <c r="I2" s="63"/>
      <c r="J2" s="63"/>
      <c r="K2" s="64"/>
    </row>
    <row r="3" spans="2:11" s="57" customFormat="1" ht="21" customHeight="1">
      <c r="B3" s="65"/>
      <c r="C3" s="66" t="s">
        <v>130</v>
      </c>
      <c r="D3" s="66"/>
      <c r="E3" s="66"/>
      <c r="F3" s="327" t="s">
        <v>186</v>
      </c>
      <c r="G3" s="327"/>
      <c r="H3" s="327"/>
      <c r="I3" s="66"/>
      <c r="J3" s="66"/>
      <c r="K3" s="67"/>
    </row>
    <row r="4" spans="2:11" s="57" customFormat="1" ht="14.1" customHeight="1">
      <c r="B4" s="65"/>
      <c r="C4" s="66" t="s">
        <v>74</v>
      </c>
      <c r="D4" s="66"/>
      <c r="E4" s="66"/>
      <c r="F4" s="332" t="s">
        <v>187</v>
      </c>
      <c r="G4" s="332"/>
      <c r="H4" s="70"/>
      <c r="I4" s="66"/>
      <c r="J4" s="66"/>
      <c r="K4" s="67"/>
    </row>
    <row r="5" spans="2:11" s="57" customFormat="1" ht="14.1" customHeight="1">
      <c r="B5" s="65"/>
      <c r="C5" s="66" t="s">
        <v>6</v>
      </c>
      <c r="D5" s="66"/>
      <c r="E5" s="66"/>
      <c r="F5" s="333" t="s">
        <v>188</v>
      </c>
      <c r="G5" s="333"/>
      <c r="H5" s="333"/>
      <c r="I5" s="333"/>
      <c r="J5" s="333"/>
      <c r="K5" s="67"/>
    </row>
    <row r="6" spans="2:11" s="57" customFormat="1" ht="14.1" customHeight="1">
      <c r="B6" s="65"/>
      <c r="C6" s="66"/>
      <c r="D6" s="66"/>
      <c r="E6" s="66"/>
      <c r="F6" s="66"/>
      <c r="G6" s="66"/>
      <c r="H6" s="334" t="s">
        <v>132</v>
      </c>
      <c r="I6" s="334"/>
      <c r="J6" s="68"/>
      <c r="K6" s="67"/>
    </row>
    <row r="7" spans="2:11" s="57" customFormat="1" ht="14.1" customHeight="1">
      <c r="B7" s="65"/>
      <c r="C7" s="66" t="s">
        <v>0</v>
      </c>
      <c r="D7" s="66"/>
      <c r="E7" s="66"/>
      <c r="F7" s="304">
        <v>41205</v>
      </c>
      <c r="G7" s="69"/>
      <c r="H7" s="66"/>
      <c r="I7" s="66"/>
      <c r="J7" s="66"/>
      <c r="K7" s="67"/>
    </row>
    <row r="8" spans="2:11" s="57" customFormat="1" ht="14.1" customHeight="1">
      <c r="B8" s="65"/>
      <c r="C8" s="66" t="s">
        <v>1</v>
      </c>
      <c r="D8" s="66"/>
      <c r="E8" s="66"/>
      <c r="F8" s="85"/>
      <c r="G8" s="70"/>
      <c r="H8" s="66"/>
      <c r="I8" s="66"/>
      <c r="J8" s="66"/>
      <c r="K8" s="67"/>
    </row>
    <row r="9" spans="2:11" s="57" customFormat="1" ht="14.1" customHeight="1">
      <c r="B9" s="65"/>
      <c r="C9" s="66"/>
      <c r="D9" s="66"/>
      <c r="E9" s="66"/>
      <c r="F9" s="66"/>
      <c r="G9" s="66"/>
      <c r="H9" s="66"/>
      <c r="I9" s="66"/>
      <c r="J9" s="66"/>
      <c r="K9" s="67"/>
    </row>
    <row r="10" spans="2:11" s="57" customFormat="1" ht="14.1" customHeight="1">
      <c r="B10" s="65"/>
      <c r="C10" s="66" t="s">
        <v>32</v>
      </c>
      <c r="D10" s="66"/>
      <c r="E10" s="66"/>
      <c r="F10" s="330" t="s">
        <v>189</v>
      </c>
      <c r="G10" s="330"/>
      <c r="H10" s="330"/>
      <c r="I10" s="330"/>
      <c r="J10" s="330"/>
      <c r="K10" s="331"/>
    </row>
    <row r="11" spans="2:11" s="57" customFormat="1" ht="14.1" customHeight="1">
      <c r="B11" s="65"/>
      <c r="C11" s="66"/>
      <c r="D11" s="66"/>
      <c r="E11" s="66"/>
      <c r="F11" s="335" t="s">
        <v>190</v>
      </c>
      <c r="G11" s="335"/>
      <c r="H11" s="335"/>
      <c r="I11" s="335"/>
      <c r="J11" s="335"/>
      <c r="K11" s="336"/>
    </row>
    <row r="12" spans="2:11" s="57" customFormat="1" ht="14.1" customHeight="1">
      <c r="B12" s="65"/>
      <c r="C12" s="66"/>
      <c r="D12" s="66"/>
      <c r="E12" s="66"/>
      <c r="F12" s="328" t="s">
        <v>191</v>
      </c>
      <c r="G12" s="329"/>
      <c r="H12" s="329"/>
      <c r="I12" s="329"/>
      <c r="J12" s="329"/>
      <c r="K12" s="67"/>
    </row>
    <row r="13" spans="2:11" s="5" customFormat="1">
      <c r="B13" s="71"/>
      <c r="C13" s="72"/>
      <c r="D13" s="72"/>
      <c r="E13" s="72"/>
      <c r="F13" s="305" t="s">
        <v>192</v>
      </c>
      <c r="G13" s="72"/>
      <c r="H13" s="72"/>
      <c r="I13" s="72"/>
      <c r="J13" s="72"/>
      <c r="K13" s="73"/>
    </row>
    <row r="14" spans="2:11" s="5" customFormat="1">
      <c r="B14" s="71"/>
      <c r="C14" s="72"/>
      <c r="D14" s="72"/>
      <c r="E14" s="72"/>
      <c r="F14" s="305" t="s">
        <v>193</v>
      </c>
      <c r="G14" s="72"/>
      <c r="H14" s="72"/>
      <c r="I14" s="72"/>
      <c r="J14" s="72"/>
      <c r="K14" s="73"/>
    </row>
    <row r="15" spans="2:11" s="5" customFormat="1">
      <c r="B15" s="71"/>
      <c r="C15" s="72"/>
      <c r="D15" s="72"/>
      <c r="E15" s="72"/>
      <c r="F15" s="305" t="s">
        <v>194</v>
      </c>
      <c r="G15" s="72"/>
      <c r="H15" s="72"/>
      <c r="I15" s="72"/>
      <c r="J15" s="72"/>
      <c r="K15" s="73"/>
    </row>
    <row r="16" spans="2:11" s="5" customFormat="1">
      <c r="B16" s="71"/>
      <c r="C16" s="72"/>
      <c r="D16" s="72"/>
      <c r="E16" s="72"/>
      <c r="F16" s="305" t="s">
        <v>195</v>
      </c>
      <c r="G16" s="72"/>
      <c r="H16" s="72"/>
      <c r="I16" s="72"/>
      <c r="J16" s="72"/>
      <c r="K16" s="73"/>
    </row>
    <row r="17" spans="2:11" s="5" customFormat="1">
      <c r="B17" s="71"/>
      <c r="C17" s="72"/>
      <c r="D17" s="72"/>
      <c r="E17" s="72"/>
      <c r="F17" s="305" t="s">
        <v>196</v>
      </c>
      <c r="G17" s="72"/>
      <c r="H17" s="72"/>
      <c r="I17" s="72"/>
      <c r="J17" s="72"/>
      <c r="K17" s="73"/>
    </row>
    <row r="18" spans="2:11" s="5" customFormat="1">
      <c r="B18" s="71"/>
      <c r="C18" s="72"/>
      <c r="D18" s="72"/>
      <c r="E18" s="72"/>
      <c r="F18" s="305" t="s">
        <v>197</v>
      </c>
      <c r="G18" s="72"/>
      <c r="H18" s="72"/>
      <c r="I18" s="72"/>
      <c r="J18" s="72"/>
      <c r="K18" s="73"/>
    </row>
    <row r="19" spans="2:11" s="5" customFormat="1">
      <c r="B19" s="71"/>
      <c r="C19" s="72"/>
      <c r="D19" s="72"/>
      <c r="E19" s="72"/>
      <c r="F19" s="72"/>
      <c r="G19" s="72"/>
      <c r="H19" s="72"/>
      <c r="I19" s="72"/>
      <c r="J19" s="72"/>
      <c r="K19" s="73"/>
    </row>
    <row r="20" spans="2:11" s="5" customFormat="1">
      <c r="B20" s="71"/>
      <c r="C20" s="72"/>
      <c r="D20" s="72"/>
      <c r="E20" s="72"/>
      <c r="F20" s="72"/>
      <c r="G20" s="72"/>
      <c r="H20" s="72"/>
      <c r="I20" s="72"/>
      <c r="J20" s="72"/>
      <c r="K20" s="73"/>
    </row>
    <row r="21" spans="2:11" s="5" customFormat="1">
      <c r="B21" s="71"/>
      <c r="C21" s="29"/>
      <c r="D21" s="72"/>
      <c r="E21" s="72"/>
      <c r="F21" s="72"/>
      <c r="G21" s="72"/>
      <c r="H21" s="72"/>
      <c r="I21" s="72"/>
      <c r="J21" s="72"/>
      <c r="K21" s="73"/>
    </row>
    <row r="22" spans="2:11" s="5" customFormat="1">
      <c r="B22" s="71"/>
      <c r="C22" s="72"/>
      <c r="D22" s="72"/>
      <c r="E22" s="72"/>
      <c r="F22" s="72"/>
      <c r="G22" s="72"/>
      <c r="H22" s="72"/>
      <c r="I22" s="72"/>
      <c r="J22" s="72"/>
      <c r="K22" s="73"/>
    </row>
    <row r="23" spans="2:11" s="5" customFormat="1">
      <c r="B23" s="71"/>
      <c r="C23" s="72"/>
      <c r="D23" s="72"/>
      <c r="E23" s="72"/>
      <c r="F23" s="72"/>
      <c r="G23" s="72"/>
      <c r="H23" s="72"/>
      <c r="I23" s="72"/>
      <c r="J23" s="72"/>
      <c r="K23" s="73"/>
    </row>
    <row r="24" spans="2:11" s="5" customFormat="1">
      <c r="B24" s="71"/>
      <c r="C24" s="72"/>
      <c r="D24" s="72"/>
      <c r="E24" s="72"/>
      <c r="F24" s="72"/>
      <c r="G24" s="72"/>
      <c r="H24" s="72"/>
      <c r="I24" s="72"/>
      <c r="J24" s="72"/>
      <c r="K24" s="73"/>
    </row>
    <row r="25" spans="2:11" s="58" customFormat="1" ht="33.75">
      <c r="B25" s="339" t="s">
        <v>7</v>
      </c>
      <c r="C25" s="340"/>
      <c r="D25" s="340"/>
      <c r="E25" s="340"/>
      <c r="F25" s="340"/>
      <c r="G25" s="340"/>
      <c r="H25" s="340"/>
      <c r="I25" s="340"/>
      <c r="J25" s="340"/>
      <c r="K25" s="341"/>
    </row>
    <row r="26" spans="2:11" s="5" customFormat="1">
      <c r="B26" s="74"/>
      <c r="C26" s="342" t="s">
        <v>72</v>
      </c>
      <c r="D26" s="342"/>
      <c r="E26" s="342"/>
      <c r="F26" s="342"/>
      <c r="G26" s="342"/>
      <c r="H26" s="342"/>
      <c r="I26" s="342"/>
      <c r="J26" s="342"/>
      <c r="K26" s="73"/>
    </row>
    <row r="27" spans="2:11" s="5" customFormat="1">
      <c r="B27" s="71"/>
      <c r="C27" s="342" t="s">
        <v>73</v>
      </c>
      <c r="D27" s="342"/>
      <c r="E27" s="342"/>
      <c r="F27" s="342"/>
      <c r="G27" s="342"/>
      <c r="H27" s="342"/>
      <c r="I27" s="342"/>
      <c r="J27" s="342"/>
      <c r="K27" s="73"/>
    </row>
    <row r="28" spans="2:11" s="5" customFormat="1">
      <c r="B28" s="71"/>
      <c r="C28" s="72"/>
      <c r="D28" s="72"/>
      <c r="E28" s="72"/>
      <c r="F28" s="72"/>
      <c r="G28" s="72"/>
      <c r="H28" s="72"/>
      <c r="I28" s="72"/>
      <c r="J28" s="72"/>
      <c r="K28" s="73"/>
    </row>
    <row r="29" spans="2:11" s="5" customFormat="1">
      <c r="B29" s="71"/>
      <c r="C29" s="72"/>
      <c r="D29" s="72"/>
      <c r="E29" s="72"/>
      <c r="F29" s="72"/>
      <c r="G29" s="72"/>
      <c r="H29" s="72"/>
      <c r="I29" s="72"/>
      <c r="J29" s="72"/>
      <c r="K29" s="73"/>
    </row>
    <row r="30" spans="2:11" s="59" customFormat="1" ht="33.75">
      <c r="B30" s="71"/>
      <c r="C30" s="72"/>
      <c r="D30" s="72"/>
      <c r="E30" s="72"/>
      <c r="F30" s="75" t="s">
        <v>199</v>
      </c>
      <c r="G30" s="76"/>
      <c r="H30" s="76"/>
      <c r="I30" s="76"/>
      <c r="J30" s="76"/>
      <c r="K30" s="77"/>
    </row>
    <row r="31" spans="2:11" s="59" customFormat="1">
      <c r="B31" s="78"/>
      <c r="C31" s="76"/>
      <c r="D31" s="76"/>
      <c r="E31" s="76"/>
      <c r="F31" s="76"/>
      <c r="G31" s="76"/>
      <c r="H31" s="76"/>
      <c r="I31" s="76"/>
      <c r="J31" s="76"/>
      <c r="K31" s="77"/>
    </row>
    <row r="32" spans="2:11" s="59" customFormat="1">
      <c r="B32" s="78"/>
      <c r="C32" s="76"/>
      <c r="D32" s="76"/>
      <c r="E32" s="76"/>
      <c r="F32" s="76"/>
      <c r="G32" s="76"/>
      <c r="H32" s="76"/>
      <c r="I32" s="76"/>
      <c r="J32" s="76"/>
      <c r="K32" s="77"/>
    </row>
    <row r="33" spans="2:11" s="59" customFormat="1">
      <c r="B33" s="78"/>
      <c r="C33" s="76"/>
      <c r="D33" s="76"/>
      <c r="E33" s="76"/>
      <c r="F33" s="76"/>
      <c r="G33" s="76"/>
      <c r="H33" s="76"/>
      <c r="I33" s="76"/>
      <c r="J33" s="76"/>
      <c r="K33" s="77"/>
    </row>
    <row r="34" spans="2:11" s="59" customFormat="1">
      <c r="B34" s="78"/>
      <c r="C34" s="76"/>
      <c r="D34" s="76"/>
      <c r="E34" s="76"/>
      <c r="F34" s="76"/>
      <c r="G34" s="76"/>
      <c r="H34" s="76"/>
      <c r="I34" s="76"/>
      <c r="J34" s="76"/>
      <c r="K34" s="77"/>
    </row>
    <row r="35" spans="2:11" s="59" customFormat="1">
      <c r="B35" s="78"/>
      <c r="C35" s="76"/>
      <c r="D35" s="76"/>
      <c r="E35" s="76"/>
      <c r="F35" s="76"/>
      <c r="G35" s="76"/>
      <c r="H35" s="76"/>
      <c r="I35" s="76"/>
      <c r="J35" s="76"/>
      <c r="K35" s="77"/>
    </row>
    <row r="36" spans="2:11" s="59" customFormat="1">
      <c r="B36" s="78"/>
      <c r="C36" s="76"/>
      <c r="D36" s="76"/>
      <c r="E36" s="76"/>
      <c r="F36" s="76"/>
      <c r="G36" s="76"/>
      <c r="H36" s="76"/>
      <c r="I36" s="76"/>
      <c r="J36" s="76"/>
      <c r="K36" s="77"/>
    </row>
    <row r="37" spans="2:11" s="59" customFormat="1">
      <c r="B37" s="78"/>
      <c r="C37" s="76"/>
      <c r="D37" s="76"/>
      <c r="E37" s="76"/>
      <c r="F37" s="76"/>
      <c r="G37" s="76"/>
      <c r="H37" s="76"/>
      <c r="I37" s="76"/>
      <c r="J37" s="76"/>
      <c r="K37" s="77"/>
    </row>
    <row r="38" spans="2:11" s="59" customFormat="1">
      <c r="B38" s="78"/>
      <c r="C38" s="76"/>
      <c r="D38" s="76"/>
      <c r="E38" s="76"/>
      <c r="F38" s="76"/>
      <c r="G38" s="76"/>
      <c r="H38" s="76"/>
      <c r="I38" s="76"/>
      <c r="J38" s="76"/>
      <c r="K38" s="77"/>
    </row>
    <row r="39" spans="2:11" s="59" customFormat="1">
      <c r="B39" s="78"/>
      <c r="C39" s="76"/>
      <c r="D39" s="76"/>
      <c r="E39" s="76"/>
      <c r="F39" s="76"/>
      <c r="G39" s="76"/>
      <c r="H39" s="76"/>
      <c r="I39" s="76"/>
      <c r="J39" s="76"/>
      <c r="K39" s="77"/>
    </row>
    <row r="40" spans="2:11" s="59" customFormat="1">
      <c r="B40" s="78"/>
      <c r="C40" s="76"/>
      <c r="D40" s="76"/>
      <c r="E40" s="76"/>
      <c r="F40" s="76"/>
      <c r="G40" s="76"/>
      <c r="H40" s="76"/>
      <c r="I40" s="76"/>
      <c r="J40" s="76"/>
      <c r="K40" s="77"/>
    </row>
    <row r="41" spans="2:11" s="59" customFormat="1">
      <c r="B41" s="78"/>
      <c r="C41" s="76"/>
      <c r="D41" s="76"/>
      <c r="E41" s="76"/>
      <c r="F41" s="76"/>
      <c r="G41" s="76"/>
      <c r="H41" s="76"/>
      <c r="I41" s="76"/>
      <c r="J41" s="76"/>
      <c r="K41" s="77"/>
    </row>
    <row r="42" spans="2:11" s="59" customFormat="1">
      <c r="B42" s="78"/>
      <c r="C42" s="76"/>
      <c r="D42" s="76"/>
      <c r="E42" s="76"/>
      <c r="F42" s="76"/>
      <c r="G42" s="76"/>
      <c r="H42" s="76"/>
      <c r="I42" s="76"/>
      <c r="J42" s="76"/>
      <c r="K42" s="77"/>
    </row>
    <row r="43" spans="2:11" s="59" customFormat="1">
      <c r="B43" s="78"/>
      <c r="C43" s="76"/>
      <c r="D43" s="76"/>
      <c r="E43" s="76"/>
      <c r="F43" s="76"/>
      <c r="G43" s="76"/>
      <c r="H43" s="76"/>
      <c r="I43" s="76"/>
      <c r="J43" s="76"/>
      <c r="K43" s="77"/>
    </row>
    <row r="44" spans="2:11" s="59" customFormat="1">
      <c r="B44" s="78"/>
      <c r="C44" s="76"/>
      <c r="D44" s="76"/>
      <c r="E44" s="76"/>
      <c r="F44" s="76"/>
      <c r="G44" s="76"/>
      <c r="H44" s="76"/>
      <c r="I44" s="76"/>
      <c r="J44" s="76"/>
      <c r="K44" s="77"/>
    </row>
    <row r="45" spans="2:11" s="59" customFormat="1" ht="9" customHeight="1">
      <c r="B45" s="78"/>
      <c r="C45" s="76"/>
      <c r="D45" s="76"/>
      <c r="E45" s="76"/>
      <c r="F45" s="76"/>
      <c r="G45" s="76"/>
      <c r="H45" s="76"/>
      <c r="I45" s="76"/>
      <c r="J45" s="76"/>
      <c r="K45" s="77"/>
    </row>
    <row r="46" spans="2:11" s="59" customFormat="1">
      <c r="B46" s="78"/>
      <c r="C46" s="76"/>
      <c r="D46" s="76"/>
      <c r="E46" s="76"/>
      <c r="F46" s="76"/>
      <c r="G46" s="76"/>
      <c r="H46" s="76"/>
      <c r="I46" s="76"/>
      <c r="J46" s="76"/>
      <c r="K46" s="77"/>
    </row>
    <row r="47" spans="2:11" s="59" customFormat="1">
      <c r="B47" s="78"/>
      <c r="C47" s="76"/>
      <c r="D47" s="76"/>
      <c r="E47" s="76"/>
      <c r="F47" s="76"/>
      <c r="G47" s="76"/>
      <c r="H47" s="76"/>
      <c r="I47" s="76"/>
      <c r="J47" s="76"/>
      <c r="K47" s="77"/>
    </row>
    <row r="48" spans="2:11" s="57" customFormat="1" ht="12.95" customHeight="1">
      <c r="B48" s="65"/>
      <c r="C48" s="187" t="s">
        <v>80</v>
      </c>
      <c r="D48" s="66"/>
      <c r="E48" s="66"/>
      <c r="F48" s="66"/>
      <c r="G48" s="66"/>
      <c r="H48" s="330" t="s">
        <v>240</v>
      </c>
      <c r="I48" s="330"/>
      <c r="J48" s="66"/>
      <c r="K48" s="67"/>
    </row>
    <row r="49" spans="2:11" s="57" customFormat="1" ht="12.95" customHeight="1">
      <c r="B49" s="65"/>
      <c r="C49" s="187" t="s">
        <v>81</v>
      </c>
      <c r="D49" s="66"/>
      <c r="E49" s="66"/>
      <c r="F49" s="66"/>
      <c r="G49" s="66"/>
      <c r="H49" s="330" t="s">
        <v>241</v>
      </c>
      <c r="I49" s="330"/>
      <c r="J49" s="66"/>
      <c r="K49" s="67"/>
    </row>
    <row r="50" spans="2:11" s="57" customFormat="1" ht="12.95" customHeight="1">
      <c r="B50" s="65"/>
      <c r="C50" s="187" t="s">
        <v>75</v>
      </c>
      <c r="D50" s="66"/>
      <c r="E50" s="66"/>
      <c r="F50" s="66"/>
      <c r="G50" s="66"/>
      <c r="H50" s="330" t="s">
        <v>82</v>
      </c>
      <c r="I50" s="330"/>
      <c r="J50" s="66"/>
      <c r="K50" s="67"/>
    </row>
    <row r="51" spans="2:11" s="57" customFormat="1" ht="12.95" customHeight="1">
      <c r="B51" s="65"/>
      <c r="C51" s="187" t="s">
        <v>76</v>
      </c>
      <c r="D51" s="66"/>
      <c r="E51" s="66"/>
      <c r="F51" s="66"/>
      <c r="G51" s="66"/>
      <c r="H51" s="330" t="s">
        <v>82</v>
      </c>
      <c r="I51" s="330"/>
      <c r="J51" s="66"/>
      <c r="K51" s="67"/>
    </row>
    <row r="52" spans="2:11" s="5" customFormat="1">
      <c r="B52" s="71"/>
      <c r="C52" s="72"/>
      <c r="D52" s="72"/>
      <c r="E52" s="72"/>
      <c r="F52" s="72"/>
      <c r="G52" s="72"/>
      <c r="H52" s="72"/>
      <c r="I52" s="72"/>
      <c r="J52" s="72"/>
      <c r="K52" s="73"/>
    </row>
    <row r="53" spans="2:11" s="60" customFormat="1" ht="12.95" customHeight="1">
      <c r="B53" s="79"/>
      <c r="C53" s="188" t="s">
        <v>83</v>
      </c>
      <c r="D53" s="66"/>
      <c r="E53" s="66"/>
      <c r="F53" s="66"/>
      <c r="G53" s="70" t="s">
        <v>77</v>
      </c>
      <c r="H53" s="337" t="s">
        <v>200</v>
      </c>
      <c r="I53" s="337"/>
      <c r="J53" s="80"/>
      <c r="K53" s="81"/>
    </row>
    <row r="54" spans="2:11" s="60" customFormat="1" ht="12.95" customHeight="1">
      <c r="B54" s="79"/>
      <c r="C54" s="188"/>
      <c r="D54" s="66"/>
      <c r="E54" s="66"/>
      <c r="F54" s="66"/>
      <c r="G54" s="70" t="s">
        <v>78</v>
      </c>
      <c r="H54" s="343" t="s">
        <v>201</v>
      </c>
      <c r="I54" s="343"/>
      <c r="J54" s="80"/>
      <c r="K54" s="81"/>
    </row>
    <row r="55" spans="2:11" s="60" customFormat="1" ht="7.5" customHeight="1">
      <c r="B55" s="79"/>
      <c r="C55" s="188"/>
      <c r="D55" s="66"/>
      <c r="E55" s="66"/>
      <c r="F55" s="66"/>
      <c r="G55" s="70"/>
      <c r="H55" s="70"/>
      <c r="I55" s="70"/>
      <c r="J55" s="80"/>
      <c r="K55" s="81"/>
    </row>
    <row r="56" spans="2:11" s="60" customFormat="1" ht="12.95" customHeight="1">
      <c r="B56" s="79"/>
      <c r="C56" s="188" t="s">
        <v>79</v>
      </c>
      <c r="D56" s="66"/>
      <c r="E56" s="66"/>
      <c r="F56" s="70"/>
      <c r="G56" s="66"/>
      <c r="H56" s="338">
        <v>41729</v>
      </c>
      <c r="I56" s="337"/>
      <c r="J56" s="80"/>
      <c r="K56" s="81"/>
    </row>
    <row r="57" spans="2:11" ht="22.5" customHeight="1">
      <c r="B57" s="82"/>
      <c r="C57" s="83"/>
      <c r="D57" s="83"/>
      <c r="E57" s="83"/>
      <c r="F57" s="83"/>
      <c r="G57" s="83"/>
      <c r="H57" s="83"/>
      <c r="I57" s="83"/>
      <c r="J57" s="83"/>
      <c r="K57" s="84"/>
    </row>
    <row r="58" spans="2:11" ht="6.75" customHeight="1"/>
  </sheetData>
  <sheetProtection selectLockedCells="1" selectUnlockedCells="1"/>
  <mergeCells count="17">
    <mergeCell ref="H51:I51"/>
    <mergeCell ref="H53:I53"/>
    <mergeCell ref="H56:I56"/>
    <mergeCell ref="B25:K25"/>
    <mergeCell ref="C26:J26"/>
    <mergeCell ref="C27:J27"/>
    <mergeCell ref="H48:I48"/>
    <mergeCell ref="H54:I54"/>
    <mergeCell ref="H49:I49"/>
    <mergeCell ref="H50:I50"/>
    <mergeCell ref="F3:H3"/>
    <mergeCell ref="F12:J12"/>
    <mergeCell ref="F10:K10"/>
    <mergeCell ref="F4:G4"/>
    <mergeCell ref="F5:J5"/>
    <mergeCell ref="H6:I6"/>
    <mergeCell ref="F11:K11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49"/>
  <sheetViews>
    <sheetView showGridLines="0" topLeftCell="A16" workbookViewId="0">
      <selection activeCell="G40" sqref="G40"/>
    </sheetView>
  </sheetViews>
  <sheetFormatPr defaultRowHeight="12.75"/>
  <cols>
    <col min="1" max="1" width="8.85546875" style="19" customWidth="1"/>
    <col min="2" max="2" width="3.7109375" style="20" customWidth="1"/>
    <col min="3" max="3" width="2.7109375" style="20" customWidth="1"/>
    <col min="4" max="4" width="4" style="20" customWidth="1"/>
    <col min="5" max="5" width="40.5703125" style="19" customWidth="1"/>
    <col min="6" max="6" width="8.28515625" style="19" customWidth="1"/>
    <col min="7" max="7" width="16.5703125" style="19" customWidth="1"/>
    <col min="8" max="8" width="15.7109375" style="143" customWidth="1"/>
    <col min="9" max="9" width="1.42578125" style="19" customWidth="1"/>
    <col min="10" max="16384" width="9.140625" style="19"/>
  </cols>
  <sheetData>
    <row r="2" spans="2:9" s="45" customFormat="1" ht="11.25" customHeight="1">
      <c r="B2" s="46"/>
      <c r="C2" s="46"/>
      <c r="D2" s="46"/>
      <c r="E2" s="47"/>
      <c r="F2" s="47"/>
      <c r="G2" s="47"/>
      <c r="H2" s="133"/>
    </row>
    <row r="3" spans="2:9" s="2" customFormat="1" ht="18" customHeight="1">
      <c r="B3" s="282" t="s">
        <v>186</v>
      </c>
      <c r="C3" s="282"/>
      <c r="D3" s="282"/>
      <c r="E3" s="282"/>
      <c r="F3" s="48"/>
      <c r="G3" s="48"/>
      <c r="H3" s="134"/>
    </row>
    <row r="4" spans="2:9" s="2" customFormat="1" ht="9" customHeight="1">
      <c r="B4" s="25"/>
      <c r="C4" s="26"/>
      <c r="D4" s="26"/>
      <c r="E4" s="27"/>
      <c r="F4" s="48"/>
      <c r="G4" s="48"/>
      <c r="H4" s="135"/>
    </row>
    <row r="5" spans="2:9" s="3" customFormat="1" ht="18" customHeight="1">
      <c r="B5" s="283" t="s">
        <v>202</v>
      </c>
      <c r="C5" s="283"/>
      <c r="D5" s="283"/>
      <c r="E5" s="283"/>
      <c r="F5" s="283"/>
      <c r="G5" s="283"/>
      <c r="H5" s="283"/>
    </row>
    <row r="6" spans="2:9" s="5" customFormat="1" ht="6.75" customHeight="1">
      <c r="B6" s="28"/>
      <c r="C6" s="28"/>
      <c r="D6" s="28"/>
      <c r="E6" s="29"/>
      <c r="F6" s="29"/>
      <c r="G6" s="29"/>
      <c r="H6" s="133"/>
    </row>
    <row r="7" spans="2:9" s="5" customFormat="1" ht="15.75" customHeight="1">
      <c r="B7" s="288" t="s">
        <v>2</v>
      </c>
      <c r="C7" s="289" t="s">
        <v>8</v>
      </c>
      <c r="D7" s="290"/>
      <c r="E7" s="291"/>
      <c r="F7" s="292" t="s">
        <v>9</v>
      </c>
      <c r="G7" s="136" t="s">
        <v>116</v>
      </c>
      <c r="H7" s="136" t="s">
        <v>116</v>
      </c>
    </row>
    <row r="8" spans="2:9" s="5" customFormat="1" ht="16.5" customHeight="1">
      <c r="B8" s="293"/>
      <c r="C8" s="294"/>
      <c r="D8" s="295"/>
      <c r="E8" s="296"/>
      <c r="F8" s="297"/>
      <c r="G8" s="137" t="s">
        <v>117</v>
      </c>
      <c r="H8" s="189">
        <v>2012</v>
      </c>
      <c r="I8" s="5">
        <v>9</v>
      </c>
    </row>
    <row r="9" spans="2:9" s="7" customFormat="1" ht="24.95" customHeight="1">
      <c r="B9" s="287" t="s">
        <v>3</v>
      </c>
      <c r="C9" s="298" t="s">
        <v>119</v>
      </c>
      <c r="D9" s="299"/>
      <c r="E9" s="300"/>
      <c r="F9" s="49"/>
      <c r="G9" s="138">
        <f>G10+G13+G14+G22+G30+G31+G32+G33</f>
        <v>10274528</v>
      </c>
      <c r="H9" s="138">
        <f>H10+H13+H14+H22+H30+H31+H32</f>
        <v>99738.26</v>
      </c>
    </row>
    <row r="10" spans="2:9" s="7" customFormat="1" ht="17.100000000000001" customHeight="1">
      <c r="B10" s="32"/>
      <c r="C10" s="284">
        <v>1</v>
      </c>
      <c r="D10" s="285" t="s">
        <v>10</v>
      </c>
      <c r="E10" s="33"/>
      <c r="F10" s="50"/>
      <c r="G10" s="138">
        <f>G11+G12</f>
        <v>100826</v>
      </c>
      <c r="H10" s="138">
        <f>H11+H12</f>
        <v>99738.26</v>
      </c>
    </row>
    <row r="11" spans="2:9" s="8" customFormat="1" ht="17.100000000000001" customHeight="1">
      <c r="B11" s="32"/>
      <c r="C11" s="284"/>
      <c r="D11" s="35" t="s">
        <v>84</v>
      </c>
      <c r="E11" s="106" t="s">
        <v>29</v>
      </c>
      <c r="F11" s="103"/>
      <c r="G11" s="165">
        <v>100826</v>
      </c>
      <c r="H11" s="165">
        <v>99738.26</v>
      </c>
    </row>
    <row r="12" spans="2:9" s="8" customFormat="1" ht="17.100000000000001" customHeight="1">
      <c r="B12" s="36"/>
      <c r="C12" s="284"/>
      <c r="D12" s="35" t="s">
        <v>84</v>
      </c>
      <c r="E12" s="106" t="s">
        <v>30</v>
      </c>
      <c r="F12" s="103"/>
      <c r="G12" s="165">
        <v>0</v>
      </c>
      <c r="H12" s="165">
        <v>0</v>
      </c>
      <c r="I12" s="8">
        <v>0</v>
      </c>
    </row>
    <row r="13" spans="2:9" s="7" customFormat="1" ht="17.100000000000001" customHeight="1">
      <c r="B13" s="36"/>
      <c r="C13" s="284">
        <v>2</v>
      </c>
      <c r="D13" s="285" t="s">
        <v>120</v>
      </c>
      <c r="E13" s="33"/>
      <c r="F13" s="50"/>
      <c r="G13" s="138">
        <v>0</v>
      </c>
      <c r="H13" s="138">
        <v>0</v>
      </c>
    </row>
    <row r="14" spans="2:9" s="7" customFormat="1" ht="17.100000000000001" customHeight="1">
      <c r="B14" s="32"/>
      <c r="C14" s="284">
        <v>3</v>
      </c>
      <c r="D14" s="285" t="s">
        <v>121</v>
      </c>
      <c r="E14" s="33"/>
      <c r="F14" s="50"/>
      <c r="G14" s="138">
        <f>G15+G16+G17+G18+G19+G20+G21</f>
        <v>1909777</v>
      </c>
      <c r="H14" s="138">
        <f>H15+H16+H17+H18+H19+H20+H21</f>
        <v>0</v>
      </c>
    </row>
    <row r="15" spans="2:9" s="8" customFormat="1" ht="17.100000000000001" customHeight="1">
      <c r="B15" s="32"/>
      <c r="C15" s="34"/>
      <c r="D15" s="35" t="s">
        <v>84</v>
      </c>
      <c r="E15" s="106" t="s">
        <v>85</v>
      </c>
      <c r="F15" s="103"/>
      <c r="G15" s="165">
        <v>0</v>
      </c>
      <c r="H15" s="165">
        <v>0</v>
      </c>
    </row>
    <row r="16" spans="2:9" s="8" customFormat="1" ht="17.100000000000001" customHeight="1">
      <c r="B16" s="36"/>
      <c r="C16" s="37"/>
      <c r="D16" s="38" t="s">
        <v>84</v>
      </c>
      <c r="E16" s="106" t="s">
        <v>86</v>
      </c>
      <c r="F16" s="103"/>
      <c r="G16" s="139">
        <v>0</v>
      </c>
      <c r="H16" s="139">
        <v>0</v>
      </c>
    </row>
    <row r="17" spans="2:10" s="8" customFormat="1" ht="17.100000000000001" customHeight="1">
      <c r="B17" s="36"/>
      <c r="C17" s="37"/>
      <c r="D17" s="38" t="s">
        <v>84</v>
      </c>
      <c r="E17" s="106" t="s">
        <v>87</v>
      </c>
      <c r="F17" s="103"/>
      <c r="G17" s="165">
        <v>40000</v>
      </c>
      <c r="H17" s="165">
        <v>0</v>
      </c>
    </row>
    <row r="18" spans="2:10" s="8" customFormat="1" ht="17.100000000000001" customHeight="1">
      <c r="B18" s="36"/>
      <c r="C18" s="37"/>
      <c r="D18" s="38" t="s">
        <v>84</v>
      </c>
      <c r="E18" s="106" t="s">
        <v>88</v>
      </c>
      <c r="F18" s="103"/>
      <c r="G18" s="139">
        <v>1869777</v>
      </c>
      <c r="H18" s="139">
        <v>0</v>
      </c>
    </row>
    <row r="19" spans="2:10" s="8" customFormat="1" ht="17.100000000000001" customHeight="1">
      <c r="B19" s="36"/>
      <c r="C19" s="37"/>
      <c r="D19" s="38" t="s">
        <v>84</v>
      </c>
      <c r="E19" s="106" t="s">
        <v>91</v>
      </c>
      <c r="F19" s="103"/>
      <c r="G19" s="139">
        <v>0</v>
      </c>
      <c r="H19" s="139">
        <v>0</v>
      </c>
    </row>
    <row r="20" spans="2:10" s="8" customFormat="1" ht="17.100000000000001" customHeight="1">
      <c r="B20" s="36"/>
      <c r="C20" s="37"/>
      <c r="D20" s="38" t="s">
        <v>84</v>
      </c>
      <c r="E20" s="106" t="s">
        <v>138</v>
      </c>
      <c r="F20" s="103"/>
      <c r="G20" s="165">
        <v>0</v>
      </c>
      <c r="H20" s="165">
        <v>0</v>
      </c>
    </row>
    <row r="21" spans="2:10" s="8" customFormat="1" ht="17.100000000000001" customHeight="1">
      <c r="B21" s="36"/>
      <c r="C21" s="37"/>
      <c r="D21" s="38" t="s">
        <v>84</v>
      </c>
      <c r="E21" s="106"/>
      <c r="F21" s="103"/>
      <c r="G21" s="139"/>
      <c r="H21" s="139"/>
    </row>
    <row r="22" spans="2:10" s="7" customFormat="1" ht="17.100000000000001" customHeight="1">
      <c r="B22" s="36"/>
      <c r="C22" s="284">
        <v>4</v>
      </c>
      <c r="D22" s="285" t="s">
        <v>11</v>
      </c>
      <c r="E22" s="33"/>
      <c r="F22" s="50"/>
      <c r="G22" s="138">
        <f>G23+G24+G25+G26+G27+G28+G29</f>
        <v>6251198</v>
      </c>
      <c r="H22" s="138">
        <f>H23+H24+H25+H26+H27+H28+H29</f>
        <v>0</v>
      </c>
      <c r="J22" s="319"/>
    </row>
    <row r="23" spans="2:10" s="8" customFormat="1" ht="17.100000000000001" customHeight="1">
      <c r="B23" s="32"/>
      <c r="C23" s="34"/>
      <c r="D23" s="35" t="s">
        <v>84</v>
      </c>
      <c r="E23" s="106" t="s">
        <v>12</v>
      </c>
      <c r="F23" s="103"/>
      <c r="G23" s="139">
        <v>6251198</v>
      </c>
      <c r="H23" s="139">
        <v>0</v>
      </c>
    </row>
    <row r="24" spans="2:10" s="8" customFormat="1" ht="17.100000000000001" customHeight="1">
      <c r="B24" s="36"/>
      <c r="C24" s="37"/>
      <c r="D24" s="38" t="s">
        <v>84</v>
      </c>
      <c r="E24" s="106" t="s">
        <v>90</v>
      </c>
      <c r="F24" s="103"/>
      <c r="G24" s="139">
        <v>0</v>
      </c>
      <c r="H24" s="139">
        <v>0</v>
      </c>
    </row>
    <row r="25" spans="2:10" s="8" customFormat="1" ht="17.100000000000001" customHeight="1">
      <c r="B25" s="36"/>
      <c r="C25" s="37"/>
      <c r="D25" s="38" t="s">
        <v>84</v>
      </c>
      <c r="E25" s="106" t="s">
        <v>13</v>
      </c>
      <c r="F25" s="103"/>
      <c r="G25" s="139">
        <v>0</v>
      </c>
      <c r="H25" s="139">
        <v>0</v>
      </c>
    </row>
    <row r="26" spans="2:10" s="8" customFormat="1" ht="17.100000000000001" customHeight="1">
      <c r="B26" s="36"/>
      <c r="C26" s="37"/>
      <c r="D26" s="38" t="s">
        <v>84</v>
      </c>
      <c r="E26" s="106" t="s">
        <v>124</v>
      </c>
      <c r="F26" s="103"/>
      <c r="G26" s="139">
        <v>0</v>
      </c>
      <c r="H26" s="139">
        <v>0</v>
      </c>
    </row>
    <row r="27" spans="2:10" s="8" customFormat="1" ht="17.100000000000001" customHeight="1">
      <c r="B27" s="36"/>
      <c r="C27" s="37"/>
      <c r="D27" s="38" t="s">
        <v>84</v>
      </c>
      <c r="E27" s="106" t="s">
        <v>14</v>
      </c>
      <c r="F27" s="103"/>
      <c r="G27" s="139">
        <v>0</v>
      </c>
      <c r="H27" s="165">
        <v>0</v>
      </c>
    </row>
    <row r="28" spans="2:10" s="8" customFormat="1" ht="17.100000000000001" customHeight="1">
      <c r="B28" s="36"/>
      <c r="C28" s="37"/>
      <c r="D28" s="38" t="s">
        <v>84</v>
      </c>
      <c r="E28" s="106" t="s">
        <v>15</v>
      </c>
      <c r="F28" s="103"/>
      <c r="G28" s="139">
        <v>0</v>
      </c>
      <c r="H28" s="139">
        <v>0</v>
      </c>
    </row>
    <row r="29" spans="2:10" s="8" customFormat="1" ht="17.100000000000001" customHeight="1">
      <c r="B29" s="36"/>
      <c r="C29" s="37"/>
      <c r="D29" s="38" t="s">
        <v>84</v>
      </c>
      <c r="E29" s="106"/>
      <c r="F29" s="103"/>
      <c r="G29" s="139"/>
      <c r="H29" s="139"/>
    </row>
    <row r="30" spans="2:10" s="7" customFormat="1" ht="17.100000000000001" customHeight="1">
      <c r="B30" s="36"/>
      <c r="C30" s="284">
        <v>5</v>
      </c>
      <c r="D30" s="285" t="s">
        <v>122</v>
      </c>
      <c r="E30" s="33"/>
      <c r="F30" s="50"/>
      <c r="G30" s="138">
        <v>0</v>
      </c>
      <c r="H30" s="138">
        <v>0</v>
      </c>
    </row>
    <row r="31" spans="2:10" s="7" customFormat="1" ht="17.100000000000001" customHeight="1">
      <c r="B31" s="32"/>
      <c r="C31" s="284">
        <v>6</v>
      </c>
      <c r="D31" s="285" t="s">
        <v>123</v>
      </c>
      <c r="E31" s="33"/>
      <c r="F31" s="50"/>
      <c r="G31" s="138">
        <v>0</v>
      </c>
      <c r="H31" s="138">
        <v>0</v>
      </c>
    </row>
    <row r="32" spans="2:10" s="7" customFormat="1" ht="17.100000000000001" customHeight="1">
      <c r="B32" s="32"/>
      <c r="C32" s="284">
        <v>7</v>
      </c>
      <c r="D32" s="285" t="s">
        <v>16</v>
      </c>
      <c r="E32" s="33"/>
      <c r="F32" s="50"/>
      <c r="G32" s="138">
        <v>2012727</v>
      </c>
      <c r="H32" s="138">
        <v>0</v>
      </c>
    </row>
    <row r="33" spans="2:8" s="7" customFormat="1" ht="17.100000000000001" customHeight="1">
      <c r="B33" s="32"/>
      <c r="C33" s="284"/>
      <c r="D33" s="35" t="s">
        <v>84</v>
      </c>
      <c r="E33" s="104" t="s">
        <v>125</v>
      </c>
      <c r="F33" s="105"/>
      <c r="G33" s="139">
        <v>0</v>
      </c>
      <c r="H33" s="139">
        <v>0</v>
      </c>
    </row>
    <row r="34" spans="2:8" s="7" customFormat="1" ht="17.100000000000001" customHeight="1">
      <c r="B34" s="32"/>
      <c r="C34" s="284"/>
      <c r="D34" s="35" t="s">
        <v>84</v>
      </c>
      <c r="E34" s="104"/>
      <c r="F34" s="105"/>
      <c r="G34" s="139"/>
      <c r="H34" s="139"/>
    </row>
    <row r="35" spans="2:8" s="7" customFormat="1" ht="24.95" customHeight="1">
      <c r="B35" s="30" t="s">
        <v>4</v>
      </c>
      <c r="C35" s="298" t="s">
        <v>17</v>
      </c>
      <c r="D35" s="299"/>
      <c r="E35" s="300"/>
      <c r="F35" s="50"/>
      <c r="G35" s="140">
        <f>G36+G37+G42+G43+G44+G45</f>
        <v>2801457</v>
      </c>
      <c r="H35" s="140">
        <f>H36+H37+H42+H43+H44+H45</f>
        <v>0</v>
      </c>
    </row>
    <row r="36" spans="2:8" s="7" customFormat="1" ht="17.100000000000001" customHeight="1">
      <c r="B36" s="32"/>
      <c r="C36" s="284">
        <v>1</v>
      </c>
      <c r="D36" s="285" t="s">
        <v>18</v>
      </c>
      <c r="E36" s="33"/>
      <c r="F36" s="50"/>
      <c r="G36" s="138"/>
      <c r="H36" s="138"/>
    </row>
    <row r="37" spans="2:8" s="7" customFormat="1" ht="17.100000000000001" customHeight="1">
      <c r="B37" s="32"/>
      <c r="C37" s="284">
        <v>2</v>
      </c>
      <c r="D37" s="285" t="s">
        <v>19</v>
      </c>
      <c r="E37" s="39"/>
      <c r="F37" s="50"/>
      <c r="G37" s="138">
        <f>G38+G39+G40+G41</f>
        <v>2801457</v>
      </c>
      <c r="H37" s="138">
        <f t="shared" ref="H37" si="0">H38+H39+H40+H41</f>
        <v>0</v>
      </c>
    </row>
    <row r="38" spans="2:8" s="8" customFormat="1" ht="17.100000000000001" customHeight="1">
      <c r="B38" s="32"/>
      <c r="C38" s="34"/>
      <c r="D38" s="35" t="s">
        <v>84</v>
      </c>
      <c r="E38" s="102" t="s">
        <v>24</v>
      </c>
      <c r="F38" s="103"/>
      <c r="G38" s="139">
        <v>0</v>
      </c>
      <c r="H38" s="139">
        <v>0</v>
      </c>
    </row>
    <row r="39" spans="2:8" s="8" customFormat="1" ht="17.100000000000001" customHeight="1">
      <c r="B39" s="36"/>
      <c r="C39" s="37"/>
      <c r="D39" s="38" t="s">
        <v>84</v>
      </c>
      <c r="E39" s="102" t="s">
        <v>5</v>
      </c>
      <c r="F39" s="103"/>
      <c r="G39" s="139">
        <v>0</v>
      </c>
      <c r="H39" s="139">
        <v>0</v>
      </c>
    </row>
    <row r="40" spans="2:8" s="8" customFormat="1" ht="17.100000000000001" customHeight="1">
      <c r="B40" s="36"/>
      <c r="C40" s="37"/>
      <c r="D40" s="38" t="s">
        <v>84</v>
      </c>
      <c r="E40" s="102" t="s">
        <v>89</v>
      </c>
      <c r="F40" s="103"/>
      <c r="G40" s="139">
        <v>2801457</v>
      </c>
      <c r="H40" s="139">
        <v>0</v>
      </c>
    </row>
    <row r="41" spans="2:8" s="8" customFormat="1" ht="17.100000000000001" customHeight="1">
      <c r="B41" s="36"/>
      <c r="C41" s="37"/>
      <c r="D41" s="38" t="s">
        <v>84</v>
      </c>
      <c r="E41" s="102" t="s">
        <v>98</v>
      </c>
      <c r="F41" s="103"/>
      <c r="G41" s="139">
        <v>0</v>
      </c>
      <c r="H41" s="139">
        <v>0</v>
      </c>
    </row>
    <row r="42" spans="2:8" s="7" customFormat="1" ht="17.100000000000001" customHeight="1">
      <c r="B42" s="36"/>
      <c r="C42" s="284">
        <v>3</v>
      </c>
      <c r="D42" s="285" t="s">
        <v>20</v>
      </c>
      <c r="E42" s="33"/>
      <c r="F42" s="50"/>
      <c r="G42" s="138">
        <v>0</v>
      </c>
      <c r="H42" s="138">
        <v>0</v>
      </c>
    </row>
    <row r="43" spans="2:8" s="7" customFormat="1" ht="17.100000000000001" customHeight="1">
      <c r="B43" s="32"/>
      <c r="C43" s="284">
        <v>4</v>
      </c>
      <c r="D43" s="285" t="s">
        <v>21</v>
      </c>
      <c r="E43" s="33"/>
      <c r="F43" s="50"/>
      <c r="G43" s="138">
        <v>0</v>
      </c>
      <c r="H43" s="138">
        <v>0</v>
      </c>
    </row>
    <row r="44" spans="2:8" s="7" customFormat="1" ht="17.100000000000001" customHeight="1">
      <c r="B44" s="32"/>
      <c r="C44" s="284">
        <v>5</v>
      </c>
      <c r="D44" s="285" t="s">
        <v>22</v>
      </c>
      <c r="E44" s="33"/>
      <c r="F44" s="50"/>
      <c r="G44" s="138">
        <v>0</v>
      </c>
      <c r="H44" s="138">
        <v>0</v>
      </c>
    </row>
    <row r="45" spans="2:8" s="7" customFormat="1" ht="17.100000000000001" customHeight="1" thickBot="1">
      <c r="B45" s="40"/>
      <c r="C45" s="286">
        <v>6</v>
      </c>
      <c r="D45" s="42" t="s">
        <v>23</v>
      </c>
      <c r="E45" s="43"/>
      <c r="F45" s="51"/>
      <c r="G45" s="144">
        <v>0</v>
      </c>
      <c r="H45" s="144">
        <v>0</v>
      </c>
    </row>
    <row r="46" spans="2:8" s="7" customFormat="1" ht="30" customHeight="1" thickBot="1">
      <c r="B46" s="107"/>
      <c r="C46" s="301" t="s">
        <v>54</v>
      </c>
      <c r="D46" s="302"/>
      <c r="E46" s="303"/>
      <c r="F46" s="108"/>
      <c r="G46" s="141">
        <f>G9+G35</f>
        <v>13075985</v>
      </c>
      <c r="H46" s="141">
        <f>H9+H35</f>
        <v>99738.26</v>
      </c>
    </row>
    <row r="47" spans="2:8" s="7" customFormat="1" ht="9.75" customHeight="1">
      <c r="B47" s="11"/>
      <c r="C47" s="11"/>
      <c r="D47" s="11"/>
      <c r="E47" s="11"/>
      <c r="F47" s="13"/>
      <c r="G47" s="13"/>
      <c r="H47" s="142"/>
    </row>
    <row r="48" spans="2:8" s="7" customFormat="1" ht="15.95" customHeight="1">
      <c r="B48" s="11"/>
      <c r="C48" s="11"/>
      <c r="D48" s="11"/>
      <c r="E48" s="11"/>
      <c r="F48" s="13"/>
      <c r="G48" s="13"/>
      <c r="H48" s="142"/>
    </row>
    <row r="49" spans="7:7">
      <c r="G49" s="271"/>
    </row>
  </sheetData>
  <sheetProtection selectLockedCells="1" selectUnlockedCells="1"/>
  <phoneticPr fontId="0" type="noConversion"/>
  <printOptions horizontalCentered="1" verticalCentered="1"/>
  <pageMargins left="0" right="0" top="0" bottom="0" header="0.51181102362204722" footer="0.51181102362204722"/>
  <pageSetup paperSize="9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57"/>
  <sheetViews>
    <sheetView showGridLines="0" topLeftCell="A13" workbookViewId="0">
      <selection activeCell="G40" sqref="G40"/>
    </sheetView>
  </sheetViews>
  <sheetFormatPr defaultRowHeight="12.75"/>
  <cols>
    <col min="1" max="1" width="9.140625" style="19" customWidth="1"/>
    <col min="2" max="2" width="3.7109375" style="20" customWidth="1"/>
    <col min="3" max="3" width="2.7109375" style="20" customWidth="1"/>
    <col min="4" max="4" width="4" style="20" customWidth="1"/>
    <col min="5" max="5" width="40.5703125" style="19" customWidth="1"/>
    <col min="6" max="6" width="8.28515625" style="6" customWidth="1"/>
    <col min="7" max="7" width="17" style="6" customWidth="1"/>
    <col min="8" max="8" width="15.7109375" style="157" customWidth="1"/>
    <col min="9" max="9" width="1.42578125" style="19" customWidth="1"/>
    <col min="10" max="10" width="9.140625" style="19"/>
    <col min="11" max="12" width="10.140625" style="19" bestFit="1" customWidth="1"/>
    <col min="13" max="16384" width="9.140625" style="19"/>
  </cols>
  <sheetData>
    <row r="2" spans="2:8">
      <c r="B2" s="21"/>
      <c r="C2" s="21"/>
      <c r="D2" s="21"/>
      <c r="E2" s="22"/>
      <c r="F2" s="23"/>
      <c r="G2" s="23"/>
      <c r="H2" s="145"/>
    </row>
    <row r="3" spans="2:8" s="2" customFormat="1" ht="18" customHeight="1">
      <c r="B3" s="282" t="s">
        <v>186</v>
      </c>
      <c r="C3" s="282"/>
      <c r="D3" s="282"/>
      <c r="E3" s="282"/>
      <c r="F3" s="24"/>
      <c r="G3" s="24"/>
      <c r="H3" s="147" t="s">
        <v>131</v>
      </c>
    </row>
    <row r="4" spans="2:8" s="2" customFormat="1" ht="6" customHeight="1">
      <c r="B4" s="25"/>
      <c r="C4" s="26"/>
      <c r="D4" s="26"/>
      <c r="E4" s="27"/>
      <c r="F4" s="24"/>
      <c r="G4" s="24"/>
      <c r="H4" s="149"/>
    </row>
    <row r="5" spans="2:8" s="3" customFormat="1" ht="18" customHeight="1">
      <c r="B5" s="349" t="s">
        <v>203</v>
      </c>
      <c r="C5" s="349"/>
      <c r="D5" s="349"/>
      <c r="E5" s="349"/>
      <c r="F5" s="349"/>
      <c r="G5" s="349"/>
      <c r="H5" s="349"/>
    </row>
    <row r="6" spans="2:8" s="5" customFormat="1" ht="6.75" customHeight="1">
      <c r="B6" s="28"/>
      <c r="C6" s="28"/>
      <c r="D6" s="28"/>
      <c r="E6" s="29"/>
      <c r="F6" s="23"/>
      <c r="G6" s="23"/>
      <c r="H6" s="145"/>
    </row>
    <row r="7" spans="2:8" s="3" customFormat="1" ht="15.95" customHeight="1">
      <c r="B7" s="353" t="s">
        <v>2</v>
      </c>
      <c r="C7" s="354" t="s">
        <v>49</v>
      </c>
      <c r="D7" s="355"/>
      <c r="E7" s="356"/>
      <c r="F7" s="344" t="s">
        <v>9</v>
      </c>
      <c r="G7" s="159" t="s">
        <v>116</v>
      </c>
      <c r="H7" s="159" t="s">
        <v>116</v>
      </c>
    </row>
    <row r="8" spans="2:8" s="3" customFormat="1" ht="15.95" customHeight="1">
      <c r="B8" s="345"/>
      <c r="C8" s="357"/>
      <c r="D8" s="358"/>
      <c r="E8" s="359"/>
      <c r="F8" s="345"/>
      <c r="G8" s="160" t="s">
        <v>117</v>
      </c>
      <c r="H8" s="167">
        <v>2012</v>
      </c>
    </row>
    <row r="9" spans="2:8" s="7" customFormat="1" ht="24.95" customHeight="1">
      <c r="B9" s="30" t="s">
        <v>3</v>
      </c>
      <c r="C9" s="346" t="s">
        <v>50</v>
      </c>
      <c r="D9" s="347"/>
      <c r="E9" s="348"/>
      <c r="F9" s="31"/>
      <c r="G9" s="275">
        <f>G14+G10+G25+G11</f>
        <v>15283820</v>
      </c>
      <c r="H9" s="161">
        <f>H14+H10+H25+H11</f>
        <v>0</v>
      </c>
    </row>
    <row r="10" spans="2:8" s="7" customFormat="1" ht="15.95" customHeight="1">
      <c r="B10" s="32"/>
      <c r="C10" s="272">
        <v>1</v>
      </c>
      <c r="D10" s="273" t="s">
        <v>25</v>
      </c>
      <c r="E10" s="33"/>
      <c r="F10" s="31"/>
      <c r="G10" s="275">
        <v>0</v>
      </c>
      <c r="H10" s="161">
        <v>0</v>
      </c>
    </row>
    <row r="11" spans="2:8" s="7" customFormat="1" ht="15.95" customHeight="1">
      <c r="B11" s="32"/>
      <c r="C11" s="272">
        <v>2</v>
      </c>
      <c r="D11" s="273" t="s">
        <v>26</v>
      </c>
      <c r="E11" s="33"/>
      <c r="F11" s="31"/>
      <c r="G11" s="275">
        <f>G12+G13</f>
        <v>0</v>
      </c>
      <c r="H11" s="161">
        <f>H12+H13</f>
        <v>0</v>
      </c>
    </row>
    <row r="12" spans="2:8" s="8" customFormat="1" ht="15.95" customHeight="1">
      <c r="B12" s="32"/>
      <c r="C12" s="34"/>
      <c r="D12" s="35" t="s">
        <v>84</v>
      </c>
      <c r="E12" s="102" t="s">
        <v>92</v>
      </c>
      <c r="F12" s="111"/>
      <c r="G12" s="276"/>
      <c r="H12" s="162"/>
    </row>
    <row r="13" spans="2:8" s="8" customFormat="1" ht="15.95" customHeight="1">
      <c r="B13" s="36"/>
      <c r="C13" s="37"/>
      <c r="D13" s="38" t="s">
        <v>84</v>
      </c>
      <c r="E13" s="102" t="s">
        <v>126</v>
      </c>
      <c r="F13" s="111"/>
      <c r="G13" s="276"/>
      <c r="H13" s="162"/>
    </row>
    <row r="14" spans="2:8" s="7" customFormat="1" ht="15.95" customHeight="1">
      <c r="B14" s="36"/>
      <c r="C14" s="272">
        <v>3</v>
      </c>
      <c r="D14" s="273" t="s">
        <v>27</v>
      </c>
      <c r="E14" s="33"/>
      <c r="F14" s="31"/>
      <c r="G14" s="275">
        <f>SUM(G15:G24)</f>
        <v>15283820</v>
      </c>
      <c r="H14" s="161">
        <f>SUM(H15:H24)</f>
        <v>0</v>
      </c>
    </row>
    <row r="15" spans="2:8" s="8" customFormat="1" ht="15.95" customHeight="1">
      <c r="B15" s="32"/>
      <c r="C15" s="34"/>
      <c r="D15" s="35" t="s">
        <v>84</v>
      </c>
      <c r="E15" s="102" t="s">
        <v>33</v>
      </c>
      <c r="F15" s="111"/>
      <c r="G15" s="277">
        <v>8443696</v>
      </c>
      <c r="H15" s="277">
        <v>0</v>
      </c>
    </row>
    <row r="16" spans="2:8" s="8" customFormat="1" ht="15.95" customHeight="1">
      <c r="B16" s="36"/>
      <c r="C16" s="37"/>
      <c r="D16" s="38" t="s">
        <v>84</v>
      </c>
      <c r="E16" s="102" t="s">
        <v>64</v>
      </c>
      <c r="F16" s="111"/>
      <c r="G16" s="277">
        <v>0</v>
      </c>
      <c r="H16" s="277">
        <v>0</v>
      </c>
    </row>
    <row r="17" spans="2:11" s="8" customFormat="1" ht="15.95" customHeight="1">
      <c r="B17" s="36"/>
      <c r="C17" s="37"/>
      <c r="D17" s="38" t="s">
        <v>84</v>
      </c>
      <c r="E17" s="102" t="s">
        <v>93</v>
      </c>
      <c r="F17" s="111"/>
      <c r="G17" s="277">
        <v>121337</v>
      </c>
      <c r="H17" s="277">
        <v>0</v>
      </c>
      <c r="K17" s="9"/>
    </row>
    <row r="18" spans="2:11" s="8" customFormat="1" ht="15.95" customHeight="1">
      <c r="B18" s="36"/>
      <c r="C18" s="37"/>
      <c r="D18" s="38" t="s">
        <v>84</v>
      </c>
      <c r="E18" s="102" t="s">
        <v>94</v>
      </c>
      <c r="F18" s="111"/>
      <c r="G18" s="318">
        <v>9887</v>
      </c>
      <c r="H18" s="277">
        <v>0</v>
      </c>
    </row>
    <row r="19" spans="2:11" s="8" customFormat="1" ht="15.95" customHeight="1">
      <c r="B19" s="36"/>
      <c r="C19" s="37"/>
      <c r="D19" s="38" t="s">
        <v>84</v>
      </c>
      <c r="E19" s="102" t="s">
        <v>95</v>
      </c>
      <c r="F19" s="111"/>
      <c r="G19" s="277">
        <v>0</v>
      </c>
      <c r="H19" s="277">
        <v>0</v>
      </c>
    </row>
    <row r="20" spans="2:11" s="8" customFormat="1" ht="15.95" customHeight="1">
      <c r="B20" s="36"/>
      <c r="C20" s="37"/>
      <c r="D20" s="38" t="s">
        <v>84</v>
      </c>
      <c r="E20" s="102" t="s">
        <v>96</v>
      </c>
      <c r="F20" s="111"/>
      <c r="G20" s="277">
        <v>0</v>
      </c>
      <c r="H20" s="277">
        <v>0</v>
      </c>
    </row>
    <row r="21" spans="2:11" s="8" customFormat="1" ht="15.95" customHeight="1">
      <c r="B21" s="36"/>
      <c r="C21" s="37"/>
      <c r="D21" s="38" t="s">
        <v>84</v>
      </c>
      <c r="E21" s="102" t="s">
        <v>97</v>
      </c>
      <c r="F21" s="111"/>
      <c r="G21" s="277">
        <v>0</v>
      </c>
      <c r="H21" s="277">
        <v>0</v>
      </c>
    </row>
    <row r="22" spans="2:11" s="8" customFormat="1" ht="15.95" customHeight="1">
      <c r="B22" s="36"/>
      <c r="C22" s="37"/>
      <c r="D22" s="38" t="s">
        <v>84</v>
      </c>
      <c r="E22" s="102" t="s">
        <v>91</v>
      </c>
      <c r="F22" s="111"/>
      <c r="G22" s="318">
        <v>6708900</v>
      </c>
      <c r="H22" s="277">
        <v>0</v>
      </c>
    </row>
    <row r="23" spans="2:11" s="8" customFormat="1" ht="15.95" customHeight="1">
      <c r="B23" s="36"/>
      <c r="C23" s="37"/>
      <c r="D23" s="38" t="s">
        <v>84</v>
      </c>
      <c r="E23" s="102" t="s">
        <v>99</v>
      </c>
      <c r="F23" s="111"/>
      <c r="G23" s="277"/>
      <c r="H23" s="277">
        <v>0</v>
      </c>
    </row>
    <row r="24" spans="2:11" s="8" customFormat="1" ht="15.95" customHeight="1">
      <c r="B24" s="36"/>
      <c r="C24" s="37"/>
      <c r="D24" s="38" t="s">
        <v>84</v>
      </c>
      <c r="E24" s="102" t="s">
        <v>99</v>
      </c>
      <c r="F24" s="111"/>
      <c r="G24" s="318"/>
      <c r="H24" s="276">
        <v>0</v>
      </c>
    </row>
    <row r="25" spans="2:11" s="7" customFormat="1" ht="15.95" customHeight="1">
      <c r="B25" s="36"/>
      <c r="C25" s="272">
        <v>4</v>
      </c>
      <c r="D25" s="273" t="s">
        <v>28</v>
      </c>
      <c r="E25" s="33"/>
      <c r="F25" s="31"/>
      <c r="G25" s="275">
        <v>0</v>
      </c>
      <c r="H25" s="161">
        <v>0</v>
      </c>
    </row>
    <row r="26" spans="2:11" s="7" customFormat="1" ht="15.95" customHeight="1">
      <c r="B26" s="32"/>
      <c r="C26" s="272">
        <v>5</v>
      </c>
      <c r="D26" s="273" t="s">
        <v>127</v>
      </c>
      <c r="E26" s="33"/>
      <c r="F26" s="31"/>
      <c r="G26" s="275">
        <v>0</v>
      </c>
      <c r="H26" s="161">
        <v>0</v>
      </c>
    </row>
    <row r="27" spans="2:11" s="7" customFormat="1" ht="24.75" customHeight="1">
      <c r="B27" s="30" t="s">
        <v>4</v>
      </c>
      <c r="C27" s="346" t="s">
        <v>51</v>
      </c>
      <c r="D27" s="347"/>
      <c r="E27" s="348"/>
      <c r="F27" s="31"/>
      <c r="G27" s="275">
        <f>G28+G31+G32+G33</f>
        <v>0</v>
      </c>
      <c r="H27" s="161">
        <f>H28+H31+H32+H33</f>
        <v>0</v>
      </c>
    </row>
    <row r="28" spans="2:11" s="7" customFormat="1" ht="15.95" customHeight="1">
      <c r="B28" s="32"/>
      <c r="C28" s="272">
        <v>1</v>
      </c>
      <c r="D28" s="273" t="s">
        <v>34</v>
      </c>
      <c r="E28" s="39"/>
      <c r="F28" s="31"/>
      <c r="G28" s="275">
        <f>G29+G30</f>
        <v>0</v>
      </c>
      <c r="H28" s="161">
        <f>H29+H30</f>
        <v>0</v>
      </c>
    </row>
    <row r="29" spans="2:11" s="8" customFormat="1" ht="15.95" customHeight="1">
      <c r="B29" s="32"/>
      <c r="C29" s="34"/>
      <c r="D29" s="35" t="s">
        <v>84</v>
      </c>
      <c r="E29" s="102" t="s">
        <v>35</v>
      </c>
      <c r="F29" s="111"/>
      <c r="G29" s="276">
        <v>0</v>
      </c>
      <c r="H29" s="162">
        <v>0</v>
      </c>
    </row>
    <row r="30" spans="2:11" s="8" customFormat="1" ht="15.95" customHeight="1">
      <c r="B30" s="36"/>
      <c r="C30" s="37"/>
      <c r="D30" s="38" t="s">
        <v>84</v>
      </c>
      <c r="E30" s="102" t="s">
        <v>31</v>
      </c>
      <c r="F30" s="111"/>
      <c r="G30" s="276">
        <v>0</v>
      </c>
      <c r="H30" s="162">
        <v>0</v>
      </c>
    </row>
    <row r="31" spans="2:11" s="7" customFormat="1" ht="15.95" customHeight="1">
      <c r="B31" s="36"/>
      <c r="C31" s="272">
        <v>2</v>
      </c>
      <c r="D31" s="273" t="s">
        <v>36</v>
      </c>
      <c r="E31" s="33"/>
      <c r="F31" s="31"/>
      <c r="G31" s="275">
        <v>0</v>
      </c>
      <c r="H31" s="161">
        <v>0</v>
      </c>
    </row>
    <row r="32" spans="2:11" s="7" customFormat="1" ht="15.95" customHeight="1">
      <c r="B32" s="32"/>
      <c r="C32" s="272">
        <v>3</v>
      </c>
      <c r="D32" s="273" t="s">
        <v>28</v>
      </c>
      <c r="E32" s="33"/>
      <c r="F32" s="31"/>
      <c r="G32" s="275">
        <v>0</v>
      </c>
      <c r="H32" s="161">
        <v>0</v>
      </c>
    </row>
    <row r="33" spans="2:12" s="7" customFormat="1" ht="15.95" customHeight="1">
      <c r="B33" s="32"/>
      <c r="C33" s="272">
        <v>4</v>
      </c>
      <c r="D33" s="273" t="s">
        <v>37</v>
      </c>
      <c r="E33" s="33"/>
      <c r="F33" s="31"/>
      <c r="G33" s="275">
        <v>0</v>
      </c>
      <c r="H33" s="161">
        <v>0</v>
      </c>
    </row>
    <row r="34" spans="2:12" s="7" customFormat="1" ht="24.75" customHeight="1">
      <c r="B34" s="32"/>
      <c r="C34" s="346" t="s">
        <v>53</v>
      </c>
      <c r="D34" s="347"/>
      <c r="E34" s="348"/>
      <c r="F34" s="31"/>
      <c r="G34" s="275">
        <f>G9+G27</f>
        <v>15283820</v>
      </c>
      <c r="H34" s="161">
        <f>H9+H27</f>
        <v>0</v>
      </c>
      <c r="K34" s="10"/>
      <c r="L34" s="10"/>
    </row>
    <row r="35" spans="2:12" s="7" customFormat="1" ht="24.75" customHeight="1">
      <c r="B35" s="30" t="s">
        <v>38</v>
      </c>
      <c r="C35" s="346" t="s">
        <v>39</v>
      </c>
      <c r="D35" s="347"/>
      <c r="E35" s="348"/>
      <c r="F35" s="31"/>
      <c r="G35" s="275">
        <f>SUM(G36:G45)</f>
        <v>-2207835</v>
      </c>
      <c r="H35" s="161">
        <f>SUM(H36:H45)</f>
        <v>99738.26</v>
      </c>
      <c r="K35" s="10"/>
      <c r="L35" s="10"/>
    </row>
    <row r="36" spans="2:12" s="7" customFormat="1" ht="15.95" customHeight="1">
      <c r="B36" s="32"/>
      <c r="C36" s="272">
        <v>1</v>
      </c>
      <c r="D36" s="273" t="s">
        <v>40</v>
      </c>
      <c r="E36" s="33"/>
      <c r="F36" s="31"/>
      <c r="G36" s="278">
        <v>0</v>
      </c>
      <c r="H36" s="152">
        <v>0</v>
      </c>
    </row>
    <row r="37" spans="2:12" s="7" customFormat="1" ht="15.95" customHeight="1">
      <c r="B37" s="32"/>
      <c r="C37" s="274">
        <v>2</v>
      </c>
      <c r="D37" s="273" t="s">
        <v>41</v>
      </c>
      <c r="E37" s="33"/>
      <c r="F37" s="31"/>
      <c r="G37" s="278">
        <v>0</v>
      </c>
      <c r="H37" s="152">
        <v>0</v>
      </c>
    </row>
    <row r="38" spans="2:12" s="7" customFormat="1" ht="15.95" customHeight="1">
      <c r="B38" s="32"/>
      <c r="C38" s="272">
        <v>3</v>
      </c>
      <c r="D38" s="273" t="s">
        <v>42</v>
      </c>
      <c r="E38" s="33"/>
      <c r="F38" s="31"/>
      <c r="G38" s="315">
        <v>100000</v>
      </c>
      <c r="H38" s="153">
        <v>100000</v>
      </c>
    </row>
    <row r="39" spans="2:12" s="7" customFormat="1" ht="15.95" customHeight="1">
      <c r="B39" s="32"/>
      <c r="C39" s="274">
        <v>4</v>
      </c>
      <c r="D39" s="273" t="s">
        <v>43</v>
      </c>
      <c r="E39" s="33"/>
      <c r="F39" s="31"/>
      <c r="G39" s="279"/>
      <c r="H39" s="153">
        <v>0</v>
      </c>
    </row>
    <row r="40" spans="2:12" s="7" customFormat="1" ht="15.95" customHeight="1">
      <c r="B40" s="32"/>
      <c r="C40" s="272">
        <v>5</v>
      </c>
      <c r="D40" s="273" t="s">
        <v>100</v>
      </c>
      <c r="E40" s="33"/>
      <c r="F40" s="31"/>
      <c r="G40" s="279"/>
      <c r="H40" s="153">
        <v>0</v>
      </c>
    </row>
    <row r="41" spans="2:12" s="7" customFormat="1" ht="15.95" customHeight="1">
      <c r="B41" s="32"/>
      <c r="C41" s="274">
        <v>6</v>
      </c>
      <c r="D41" s="273" t="s">
        <v>44</v>
      </c>
      <c r="E41" s="33"/>
      <c r="F41" s="31"/>
      <c r="G41" s="279"/>
      <c r="H41" s="153">
        <v>0</v>
      </c>
    </row>
    <row r="42" spans="2:12" s="7" customFormat="1" ht="15.95" customHeight="1">
      <c r="B42" s="32"/>
      <c r="C42" s="272">
        <v>7</v>
      </c>
      <c r="D42" s="112" t="s">
        <v>45</v>
      </c>
      <c r="E42" s="104"/>
      <c r="F42" s="111"/>
      <c r="G42" s="277"/>
      <c r="H42" s="166">
        <v>0</v>
      </c>
    </row>
    <row r="43" spans="2:12" s="7" customFormat="1" ht="15.95" customHeight="1">
      <c r="B43" s="32"/>
      <c r="C43" s="274">
        <v>8</v>
      </c>
      <c r="D43" s="112" t="s">
        <v>46</v>
      </c>
      <c r="E43" s="104"/>
      <c r="F43" s="111"/>
      <c r="G43" s="277"/>
      <c r="H43" s="166">
        <v>0</v>
      </c>
    </row>
    <row r="44" spans="2:12" s="7" customFormat="1" ht="15.95" customHeight="1">
      <c r="B44" s="32"/>
      <c r="C44" s="272">
        <v>9</v>
      </c>
      <c r="D44" s="273" t="s">
        <v>47</v>
      </c>
      <c r="E44" s="33"/>
      <c r="F44" s="31"/>
      <c r="G44" s="316">
        <v>-262</v>
      </c>
      <c r="H44" s="163">
        <v>0</v>
      </c>
    </row>
    <row r="45" spans="2:12" s="7" customFormat="1" ht="15.95" customHeight="1" thickBot="1">
      <c r="B45" s="40"/>
      <c r="C45" s="41">
        <v>10</v>
      </c>
      <c r="D45" s="42" t="s">
        <v>48</v>
      </c>
      <c r="E45" s="43"/>
      <c r="F45" s="44"/>
      <c r="G45" s="317">
        <f>Rezultati!F31</f>
        <v>-2307573</v>
      </c>
      <c r="H45" s="280">
        <f>Rezultati!G31</f>
        <v>-261.74</v>
      </c>
      <c r="K45" s="10"/>
    </row>
    <row r="46" spans="2:12" s="7" customFormat="1" ht="24.75" customHeight="1" thickBot="1">
      <c r="B46" s="109"/>
      <c r="C46" s="350" t="s">
        <v>52</v>
      </c>
      <c r="D46" s="351"/>
      <c r="E46" s="352"/>
      <c r="F46" s="110"/>
      <c r="G46" s="281">
        <f>G34+G35</f>
        <v>13075985</v>
      </c>
      <c r="H46" s="164">
        <f>H34+H35</f>
        <v>99738.26</v>
      </c>
      <c r="K46" s="10"/>
    </row>
    <row r="47" spans="2:12" s="7" customFormat="1" ht="15.95" customHeight="1">
      <c r="B47" s="11"/>
      <c r="C47" s="11"/>
      <c r="D47" s="12"/>
      <c r="E47" s="13"/>
      <c r="F47" s="14"/>
      <c r="G47" s="14"/>
      <c r="H47" s="155"/>
    </row>
    <row r="48" spans="2:12" s="7" customFormat="1" ht="15.95" customHeight="1">
      <c r="B48" s="11"/>
      <c r="C48" s="11"/>
      <c r="D48" s="12"/>
      <c r="E48" s="13"/>
      <c r="F48" s="14"/>
      <c r="G48" s="168"/>
      <c r="H48" s="155"/>
    </row>
    <row r="49" spans="2:8" s="7" customFormat="1" ht="15.95" customHeight="1">
      <c r="B49" s="11"/>
      <c r="C49" s="11"/>
      <c r="D49" s="12"/>
      <c r="E49" s="13"/>
      <c r="F49" s="14"/>
      <c r="G49" s="169"/>
      <c r="H49" s="155"/>
    </row>
    <row r="50" spans="2:8" s="7" customFormat="1" ht="15.95" customHeight="1">
      <c r="B50" s="11"/>
      <c r="C50" s="11"/>
      <c r="D50" s="12"/>
      <c r="E50" s="13"/>
      <c r="F50" s="14"/>
      <c r="G50" s="14"/>
      <c r="H50" s="155"/>
    </row>
    <row r="51" spans="2:8" s="7" customFormat="1" ht="15.95" customHeight="1">
      <c r="B51" s="11"/>
      <c r="C51" s="11"/>
      <c r="D51" s="12"/>
      <c r="E51" s="13"/>
      <c r="F51" s="14"/>
      <c r="G51" s="14"/>
      <c r="H51" s="155"/>
    </row>
    <row r="52" spans="2:8" s="7" customFormat="1" ht="15.95" customHeight="1">
      <c r="B52" s="11"/>
      <c r="C52" s="11"/>
      <c r="D52" s="12"/>
      <c r="E52" s="13"/>
      <c r="F52" s="14"/>
      <c r="G52" s="14"/>
      <c r="H52" s="155"/>
    </row>
    <row r="53" spans="2:8" s="7" customFormat="1" ht="15.95" customHeight="1">
      <c r="B53" s="11"/>
      <c r="C53" s="11"/>
      <c r="D53" s="12"/>
      <c r="E53" s="13"/>
      <c r="F53" s="14"/>
      <c r="G53" s="14"/>
      <c r="H53" s="155"/>
    </row>
    <row r="54" spans="2:8" s="7" customFormat="1" ht="15.95" customHeight="1">
      <c r="B54" s="11"/>
      <c r="C54" s="11"/>
      <c r="D54" s="12"/>
      <c r="E54" s="13"/>
      <c r="F54" s="14"/>
      <c r="G54" s="14"/>
      <c r="H54" s="155"/>
    </row>
    <row r="55" spans="2:8" s="7" customFormat="1" ht="15.95" customHeight="1">
      <c r="B55" s="11"/>
      <c r="C55" s="11"/>
      <c r="D55" s="12"/>
      <c r="E55" s="13"/>
      <c r="F55" s="14"/>
      <c r="G55" s="14"/>
      <c r="H55" s="155"/>
    </row>
    <row r="56" spans="2:8" s="7" customFormat="1" ht="15.95" customHeight="1">
      <c r="B56" s="11"/>
      <c r="C56" s="11"/>
      <c r="D56" s="11"/>
      <c r="E56" s="11"/>
      <c r="F56" s="14"/>
      <c r="G56" s="14"/>
      <c r="H56" s="155"/>
    </row>
    <row r="57" spans="2:8">
      <c r="B57" s="15"/>
      <c r="C57" s="15"/>
      <c r="D57" s="16"/>
      <c r="E57" s="17"/>
      <c r="F57" s="18"/>
      <c r="G57" s="18"/>
      <c r="H57" s="156"/>
    </row>
  </sheetData>
  <sheetProtection selectLockedCells="1" selectUnlockedCells="1"/>
  <mergeCells count="9">
    <mergeCell ref="F7:F8"/>
    <mergeCell ref="C35:E35"/>
    <mergeCell ref="B5:H5"/>
    <mergeCell ref="C46:E46"/>
    <mergeCell ref="B7:B8"/>
    <mergeCell ref="C7:E8"/>
    <mergeCell ref="C27:E27"/>
    <mergeCell ref="C34:E34"/>
    <mergeCell ref="C9:E9"/>
  </mergeCells>
  <phoneticPr fontId="0" type="noConversion"/>
  <printOptions horizontalCentered="1" verticalCentered="1"/>
  <pageMargins left="0" right="0.41" top="0" bottom="0" header="0.51181102362204722" footer="0.51181102362204722"/>
  <pageSetup paperSize="9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2"/>
  <sheetViews>
    <sheetView showGridLines="0" tabSelected="1" zoomScale="90" zoomScaleNormal="90" workbookViewId="0">
      <selection activeCell="N12" sqref="N12"/>
    </sheetView>
  </sheetViews>
  <sheetFormatPr defaultRowHeight="14.25"/>
  <cols>
    <col min="1" max="1" width="7.140625" style="5" customWidth="1"/>
    <col min="2" max="2" width="3.7109375" style="4" customWidth="1"/>
    <col min="3" max="3" width="5.28515625" style="4" customWidth="1"/>
    <col min="4" max="4" width="2.7109375" style="4" customWidth="1"/>
    <col min="5" max="5" width="51.7109375" style="5" customWidth="1"/>
    <col min="6" max="6" width="18.28515625" style="183" customWidth="1"/>
    <col min="7" max="7" width="18.28515625" style="184" customWidth="1"/>
    <col min="8" max="8" width="15.42578125" style="158" customWidth="1"/>
    <col min="9" max="16384" width="9.140625" style="5"/>
  </cols>
  <sheetData>
    <row r="1" spans="2:8">
      <c r="B1" s="28"/>
      <c r="C1" s="28"/>
      <c r="D1" s="28"/>
      <c r="E1" s="29"/>
      <c r="F1" s="171"/>
      <c r="G1" s="172"/>
      <c r="H1" s="146"/>
    </row>
    <row r="2" spans="2:8" s="3" customFormat="1" ht="18" customHeight="1">
      <c r="B2" s="360" t="s">
        <v>186</v>
      </c>
      <c r="C2" s="360"/>
      <c r="D2" s="360"/>
      <c r="E2" s="360"/>
      <c r="F2" s="173"/>
      <c r="G2" s="148"/>
      <c r="H2" s="148" t="s">
        <v>134</v>
      </c>
    </row>
    <row r="3" spans="2:8" s="3" customFormat="1" ht="7.5" customHeight="1">
      <c r="B3" s="25"/>
      <c r="C3" s="25"/>
      <c r="D3" s="26"/>
      <c r="E3" s="27"/>
      <c r="F3" s="174"/>
      <c r="G3" s="175"/>
      <c r="H3" s="150"/>
    </row>
    <row r="4" spans="2:8" s="3" customFormat="1" ht="29.25" customHeight="1">
      <c r="B4" s="186"/>
      <c r="C4" s="186"/>
      <c r="D4" s="186"/>
      <c r="E4" s="380" t="s">
        <v>135</v>
      </c>
      <c r="F4" s="380"/>
      <c r="G4" s="186"/>
      <c r="H4" s="186"/>
    </row>
    <row r="5" spans="2:8" s="3" customFormat="1" ht="18.75" customHeight="1">
      <c r="B5" s="117"/>
      <c r="C5" s="117"/>
      <c r="D5" s="117"/>
      <c r="E5" s="381" t="s">
        <v>114</v>
      </c>
      <c r="F5" s="381"/>
      <c r="G5" s="381"/>
      <c r="H5" s="117"/>
    </row>
    <row r="6" spans="2:8" ht="7.5" customHeight="1">
      <c r="B6" s="28"/>
      <c r="C6" s="28"/>
      <c r="D6" s="28"/>
      <c r="E6" s="29"/>
      <c r="F6" s="171"/>
      <c r="G6" s="172"/>
      <c r="H6" s="146"/>
    </row>
    <row r="7" spans="2:8" s="3" customFormat="1" ht="15.95" customHeight="1">
      <c r="B7" s="370" t="s">
        <v>2</v>
      </c>
      <c r="C7" s="364" t="s">
        <v>115</v>
      </c>
      <c r="D7" s="365"/>
      <c r="E7" s="366"/>
      <c r="F7" s="176" t="s">
        <v>116</v>
      </c>
      <c r="G7" s="176" t="s">
        <v>116</v>
      </c>
      <c r="H7" s="151" t="s">
        <v>116</v>
      </c>
    </row>
    <row r="8" spans="2:8" s="3" customFormat="1" ht="15.95" customHeight="1">
      <c r="B8" s="371"/>
      <c r="C8" s="367"/>
      <c r="D8" s="368"/>
      <c r="E8" s="369"/>
      <c r="F8" s="177" t="s">
        <v>117</v>
      </c>
      <c r="G8" s="170">
        <v>2012</v>
      </c>
      <c r="H8" s="170">
        <v>2010</v>
      </c>
    </row>
    <row r="9" spans="2:8" s="3" customFormat="1" ht="24.95" customHeight="1">
      <c r="B9" s="52">
        <v>1</v>
      </c>
      <c r="C9" s="375" t="s">
        <v>55</v>
      </c>
      <c r="D9" s="376"/>
      <c r="E9" s="377"/>
      <c r="F9" s="178">
        <v>1814990</v>
      </c>
      <c r="G9" s="178">
        <v>0</v>
      </c>
      <c r="H9" s="178">
        <v>0</v>
      </c>
    </row>
    <row r="10" spans="2:8" s="3" customFormat="1" ht="24.95" customHeight="1">
      <c r="B10" s="52">
        <v>2</v>
      </c>
      <c r="C10" s="375" t="s">
        <v>56</v>
      </c>
      <c r="D10" s="376"/>
      <c r="E10" s="377"/>
      <c r="F10" s="178">
        <v>0</v>
      </c>
      <c r="G10" s="178">
        <v>0</v>
      </c>
      <c r="H10" s="178">
        <v>0</v>
      </c>
    </row>
    <row r="11" spans="2:8" s="3" customFormat="1" ht="24.95" customHeight="1">
      <c r="B11" s="53">
        <v>3</v>
      </c>
      <c r="C11" s="361" t="s">
        <v>185</v>
      </c>
      <c r="D11" s="362"/>
      <c r="E11" s="363"/>
      <c r="F11" s="270">
        <f>F9+F10</f>
        <v>1814990</v>
      </c>
      <c r="G11" s="270">
        <f>G9+G10</f>
        <v>0</v>
      </c>
      <c r="H11" s="270">
        <f>H9+H10</f>
        <v>0</v>
      </c>
    </row>
    <row r="12" spans="2:8" s="3" customFormat="1" ht="24.95" customHeight="1">
      <c r="B12" s="53">
        <v>4</v>
      </c>
      <c r="C12" s="375" t="s">
        <v>101</v>
      </c>
      <c r="D12" s="376"/>
      <c r="E12" s="377"/>
      <c r="F12" s="178">
        <v>1428904</v>
      </c>
      <c r="G12" s="178">
        <v>0</v>
      </c>
      <c r="H12" s="178">
        <v>0</v>
      </c>
    </row>
    <row r="13" spans="2:8" s="3" customFormat="1" ht="24.95" customHeight="1">
      <c r="B13" s="53">
        <v>5</v>
      </c>
      <c r="C13" s="375" t="s">
        <v>102</v>
      </c>
      <c r="D13" s="376"/>
      <c r="E13" s="377"/>
      <c r="F13" s="179">
        <f>F14+F15+F16</f>
        <v>1028258</v>
      </c>
      <c r="G13" s="179">
        <f>G14+G15+G16</f>
        <v>0</v>
      </c>
      <c r="H13" s="179">
        <f>H14+H15+H16</f>
        <v>0</v>
      </c>
    </row>
    <row r="14" spans="2:8" s="3" customFormat="1" ht="18" customHeight="1">
      <c r="B14" s="53"/>
      <c r="C14" s="54"/>
      <c r="D14" s="378" t="s">
        <v>103</v>
      </c>
      <c r="E14" s="379"/>
      <c r="F14" s="179">
        <v>902578</v>
      </c>
      <c r="G14" s="179">
        <v>0</v>
      </c>
      <c r="H14" s="179">
        <v>0</v>
      </c>
    </row>
    <row r="15" spans="2:8" s="3" customFormat="1" ht="18" customHeight="1">
      <c r="B15" s="53"/>
      <c r="C15" s="101"/>
      <c r="D15" s="378" t="s">
        <v>104</v>
      </c>
      <c r="E15" s="379"/>
      <c r="F15" s="179">
        <v>125680</v>
      </c>
      <c r="G15" s="179">
        <v>0</v>
      </c>
      <c r="H15" s="179">
        <v>0</v>
      </c>
    </row>
    <row r="16" spans="2:8" s="3" customFormat="1" ht="18" customHeight="1">
      <c r="B16" s="53"/>
      <c r="C16" s="101"/>
      <c r="D16" s="378" t="s">
        <v>206</v>
      </c>
      <c r="E16" s="379"/>
      <c r="F16" s="179"/>
      <c r="G16" s="179">
        <v>0</v>
      </c>
      <c r="H16" s="179">
        <v>0</v>
      </c>
    </row>
    <row r="17" spans="2:10" s="3" customFormat="1" ht="24.95" customHeight="1">
      <c r="B17" s="52">
        <v>6</v>
      </c>
      <c r="C17" s="375" t="s">
        <v>105</v>
      </c>
      <c r="D17" s="376"/>
      <c r="E17" s="377"/>
      <c r="F17" s="179"/>
      <c r="G17" s="179">
        <v>0</v>
      </c>
      <c r="H17" s="179">
        <v>0</v>
      </c>
    </row>
    <row r="18" spans="2:10" s="3" customFormat="1" ht="24.95" customHeight="1">
      <c r="B18" s="52">
        <v>7</v>
      </c>
      <c r="C18" s="375" t="s">
        <v>106</v>
      </c>
      <c r="D18" s="376"/>
      <c r="E18" s="377"/>
      <c r="F18" s="178">
        <v>1674882</v>
      </c>
      <c r="G18" s="178">
        <v>266.67</v>
      </c>
      <c r="H18" s="178">
        <v>0</v>
      </c>
    </row>
    <row r="19" spans="2:10" s="3" customFormat="1" ht="39.950000000000003" customHeight="1">
      <c r="B19" s="52">
        <v>8</v>
      </c>
      <c r="C19" s="372" t="s">
        <v>107</v>
      </c>
      <c r="D19" s="373"/>
      <c r="E19" s="374"/>
      <c r="F19" s="180">
        <f>F12+F13+F17+F18</f>
        <v>4132044</v>
      </c>
      <c r="G19" s="180">
        <f>G12+G13+G17+G18</f>
        <v>266.67</v>
      </c>
      <c r="H19" s="180">
        <f>H12+H13+H17+H18</f>
        <v>0</v>
      </c>
    </row>
    <row r="20" spans="2:10" s="3" customFormat="1" ht="39.950000000000003" customHeight="1">
      <c r="B20" s="52">
        <v>9</v>
      </c>
      <c r="C20" s="361" t="s">
        <v>108</v>
      </c>
      <c r="D20" s="362"/>
      <c r="E20" s="363"/>
      <c r="F20" s="269">
        <f>F11-F19</f>
        <v>-2317054</v>
      </c>
      <c r="G20" s="180">
        <f>(G9+G10+G11)-G19</f>
        <v>-266.67</v>
      </c>
      <c r="H20" s="180">
        <f>(H9+H10+H11)-H19</f>
        <v>0</v>
      </c>
    </row>
    <row r="21" spans="2:10" s="3" customFormat="1" ht="24.95" customHeight="1">
      <c r="B21" s="52">
        <v>10</v>
      </c>
      <c r="C21" s="375" t="s">
        <v>57</v>
      </c>
      <c r="D21" s="376"/>
      <c r="E21" s="377"/>
      <c r="F21" s="178">
        <v>0</v>
      </c>
      <c r="G21" s="178">
        <v>0</v>
      </c>
      <c r="H21" s="178">
        <v>0</v>
      </c>
    </row>
    <row r="22" spans="2:10" s="3" customFormat="1" ht="24.95" customHeight="1">
      <c r="B22" s="52">
        <v>11</v>
      </c>
      <c r="C22" s="375" t="s">
        <v>109</v>
      </c>
      <c r="D22" s="376"/>
      <c r="E22" s="377"/>
      <c r="F22" s="178"/>
      <c r="G22" s="178">
        <v>0</v>
      </c>
      <c r="H22" s="178">
        <v>0</v>
      </c>
    </row>
    <row r="23" spans="2:10" s="3" customFormat="1" ht="24.95" customHeight="1">
      <c r="B23" s="52">
        <v>12</v>
      </c>
      <c r="C23" s="375" t="s">
        <v>58</v>
      </c>
      <c r="D23" s="376"/>
      <c r="E23" s="377"/>
      <c r="F23" s="178">
        <f>F24+F25+F26+F27</f>
        <v>9480</v>
      </c>
      <c r="G23" s="178">
        <f>G24+G25+G26+G27</f>
        <v>4.93</v>
      </c>
      <c r="H23" s="178">
        <f>H24+H25+H26+H27</f>
        <v>0</v>
      </c>
    </row>
    <row r="24" spans="2:10" s="3" customFormat="1" ht="24.95" customHeight="1">
      <c r="B24" s="52"/>
      <c r="C24" s="54">
        <v>121</v>
      </c>
      <c r="D24" s="378" t="s">
        <v>59</v>
      </c>
      <c r="E24" s="379"/>
      <c r="F24" s="178"/>
      <c r="G24" s="178">
        <v>0</v>
      </c>
      <c r="H24" s="178">
        <v>0</v>
      </c>
    </row>
    <row r="25" spans="2:10" s="3" customFormat="1" ht="24.95" customHeight="1">
      <c r="B25" s="52"/>
      <c r="C25" s="54">
        <v>122</v>
      </c>
      <c r="D25" s="378" t="s">
        <v>110</v>
      </c>
      <c r="E25" s="379"/>
      <c r="F25" s="178">
        <v>-6455</v>
      </c>
      <c r="G25" s="178">
        <v>4.93</v>
      </c>
      <c r="H25" s="178">
        <v>0</v>
      </c>
    </row>
    <row r="26" spans="2:10" s="3" customFormat="1" ht="24.95" customHeight="1">
      <c r="B26" s="52"/>
      <c r="C26" s="54">
        <v>123</v>
      </c>
      <c r="D26" s="378" t="s">
        <v>60</v>
      </c>
      <c r="E26" s="379"/>
      <c r="F26" s="178">
        <v>15935</v>
      </c>
      <c r="G26" s="178">
        <v>0</v>
      </c>
      <c r="H26" s="178">
        <v>0</v>
      </c>
    </row>
    <row r="27" spans="2:10" s="3" customFormat="1" ht="24.95" customHeight="1">
      <c r="B27" s="52"/>
      <c r="C27" s="54">
        <v>124</v>
      </c>
      <c r="D27" s="378" t="s">
        <v>61</v>
      </c>
      <c r="E27" s="379"/>
      <c r="F27" s="178"/>
      <c r="G27" s="178">
        <v>0</v>
      </c>
      <c r="H27" s="178">
        <v>0</v>
      </c>
    </row>
    <row r="28" spans="2:10" s="3" customFormat="1" ht="39.950000000000003" customHeight="1">
      <c r="B28" s="52">
        <v>13</v>
      </c>
      <c r="C28" s="361" t="s">
        <v>62</v>
      </c>
      <c r="D28" s="362"/>
      <c r="E28" s="363"/>
      <c r="F28" s="180">
        <f>F21+F22+F23</f>
        <v>9480</v>
      </c>
      <c r="G28" s="180">
        <f>G21+G22+G23</f>
        <v>4.93</v>
      </c>
      <c r="H28" s="180">
        <f>H21+H22+H23</f>
        <v>0</v>
      </c>
    </row>
    <row r="29" spans="2:10" s="3" customFormat="1" ht="39.950000000000003" customHeight="1">
      <c r="B29" s="52">
        <v>14</v>
      </c>
      <c r="C29" s="361" t="s">
        <v>112</v>
      </c>
      <c r="D29" s="362"/>
      <c r="E29" s="363"/>
      <c r="F29" s="180">
        <f>F20+F28+1</f>
        <v>-2307573</v>
      </c>
      <c r="G29" s="180">
        <f>G20+G28</f>
        <v>-261.74</v>
      </c>
      <c r="H29" s="180">
        <f>H20+H28</f>
        <v>0</v>
      </c>
    </row>
    <row r="30" spans="2:10" s="3" customFormat="1" ht="24.95" customHeight="1">
      <c r="B30" s="52">
        <v>15</v>
      </c>
      <c r="C30" s="375" t="s">
        <v>63</v>
      </c>
      <c r="D30" s="376"/>
      <c r="E30" s="377"/>
      <c r="F30" s="178">
        <v>0</v>
      </c>
      <c r="G30" s="178">
        <v>0</v>
      </c>
      <c r="H30" s="178">
        <v>0</v>
      </c>
    </row>
    <row r="31" spans="2:10" s="3" customFormat="1" ht="39.950000000000003" customHeight="1">
      <c r="B31" s="52">
        <v>16</v>
      </c>
      <c r="C31" s="361" t="s">
        <v>113</v>
      </c>
      <c r="D31" s="362"/>
      <c r="E31" s="363"/>
      <c r="F31" s="180">
        <f>F29-F30</f>
        <v>-2307573</v>
      </c>
      <c r="G31" s="180">
        <f>G29-G30</f>
        <v>-261.74</v>
      </c>
      <c r="H31" s="180">
        <f>H29-H30</f>
        <v>0</v>
      </c>
      <c r="J31" s="320"/>
    </row>
    <row r="32" spans="2:10" s="3" customFormat="1" ht="24.95" customHeight="1">
      <c r="B32" s="52">
        <v>17</v>
      </c>
      <c r="C32" s="375" t="s">
        <v>111</v>
      </c>
      <c r="D32" s="376"/>
      <c r="E32" s="377"/>
      <c r="F32" s="178">
        <v>0</v>
      </c>
      <c r="G32" s="178">
        <v>0</v>
      </c>
      <c r="H32" s="178">
        <v>0</v>
      </c>
    </row>
    <row r="33" spans="2:8" s="3" customFormat="1" ht="15.95" customHeight="1">
      <c r="B33" s="55"/>
      <c r="C33" s="55"/>
      <c r="D33" s="55"/>
      <c r="E33" s="56"/>
      <c r="F33" s="181"/>
      <c r="G33" s="182"/>
      <c r="H33" s="154"/>
    </row>
    <row r="34" spans="2:8" s="3" customFormat="1" ht="15.95" customHeight="1">
      <c r="B34" s="55"/>
      <c r="C34" s="322"/>
      <c r="D34" s="322"/>
      <c r="E34" s="322"/>
      <c r="F34" s="322"/>
      <c r="G34" s="322"/>
      <c r="H34" s="322"/>
    </row>
    <row r="35" spans="2:8" s="3" customFormat="1" ht="15.95" customHeight="1">
      <c r="B35" s="55"/>
      <c r="C35" s="324"/>
      <c r="D35" s="322"/>
      <c r="E35" s="322"/>
      <c r="F35" s="322"/>
      <c r="G35" s="322"/>
      <c r="H35" s="322"/>
    </row>
    <row r="36" spans="2:8" ht="12.75">
      <c r="B36" s="185"/>
      <c r="C36" s="325"/>
      <c r="D36" s="323"/>
      <c r="E36" s="323"/>
      <c r="F36" s="323"/>
      <c r="G36" s="323"/>
      <c r="H36" s="323"/>
    </row>
    <row r="37" spans="2:8" ht="12.75">
      <c r="B37" s="28"/>
      <c r="C37" s="326"/>
      <c r="D37" s="323"/>
      <c r="E37" s="323"/>
      <c r="F37" s="323"/>
      <c r="G37" s="323"/>
      <c r="H37" s="323"/>
    </row>
    <row r="38" spans="2:8" ht="12.75">
      <c r="B38" s="28"/>
      <c r="C38" s="326"/>
      <c r="D38" s="323"/>
      <c r="E38" s="323"/>
      <c r="F38" s="323"/>
      <c r="G38" s="323"/>
      <c r="H38" s="323"/>
    </row>
    <row r="39" spans="2:8" ht="12.75">
      <c r="B39" s="28"/>
      <c r="C39" s="326"/>
      <c r="D39" s="323"/>
      <c r="E39" s="323"/>
      <c r="F39" s="323"/>
      <c r="G39" s="323"/>
      <c r="H39" s="323"/>
    </row>
    <row r="40" spans="2:8" ht="12.75">
      <c r="B40" s="28"/>
      <c r="C40" s="326"/>
      <c r="D40" s="323"/>
      <c r="E40" s="323"/>
      <c r="F40" s="323"/>
      <c r="G40" s="323"/>
      <c r="H40" s="323"/>
    </row>
    <row r="41" spans="2:8">
      <c r="B41" s="28"/>
      <c r="C41" s="28"/>
      <c r="D41" s="28"/>
      <c r="E41" s="29"/>
      <c r="F41" s="171"/>
      <c r="G41" s="172"/>
      <c r="H41" s="146"/>
    </row>
    <row r="42" spans="2:8">
      <c r="B42" s="28"/>
      <c r="C42" s="28"/>
      <c r="D42" s="28"/>
      <c r="E42" s="29"/>
      <c r="F42" s="171"/>
      <c r="G42" s="172"/>
      <c r="H42" s="146"/>
    </row>
  </sheetData>
  <sheetProtection selectLockedCells="1" selectUnlockedCells="1"/>
  <mergeCells count="29">
    <mergeCell ref="C32:E32"/>
    <mergeCell ref="C31:E31"/>
    <mergeCell ref="C13:E13"/>
    <mergeCell ref="D14:E14"/>
    <mergeCell ref="D15:E15"/>
    <mergeCell ref="C17:E17"/>
    <mergeCell ref="D27:E27"/>
    <mergeCell ref="C29:E29"/>
    <mergeCell ref="C30:E30"/>
    <mergeCell ref="C23:E23"/>
    <mergeCell ref="D24:E24"/>
    <mergeCell ref="D25:E25"/>
    <mergeCell ref="D26:E26"/>
    <mergeCell ref="C18:E18"/>
    <mergeCell ref="C21:E21"/>
    <mergeCell ref="C22:E22"/>
    <mergeCell ref="B2:E2"/>
    <mergeCell ref="C28:E28"/>
    <mergeCell ref="C7:E8"/>
    <mergeCell ref="B7:B8"/>
    <mergeCell ref="C19:E19"/>
    <mergeCell ref="C20:E20"/>
    <mergeCell ref="C9:E9"/>
    <mergeCell ref="C10:E10"/>
    <mergeCell ref="C11:E11"/>
    <mergeCell ref="C12:E12"/>
    <mergeCell ref="D16:E16"/>
    <mergeCell ref="E4:F4"/>
    <mergeCell ref="E5:G5"/>
  </mergeCells>
  <phoneticPr fontId="0" type="noConversion"/>
  <printOptions horizontalCentered="1" verticalCentered="1"/>
  <pageMargins left="0" right="0" top="0" bottom="0" header="0.23622047244094491" footer="0.27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52"/>
  <sheetViews>
    <sheetView showGridLines="0" view="pageLayout" workbookViewId="0">
      <selection activeCell="C9" sqref="C9"/>
    </sheetView>
  </sheetViews>
  <sheetFormatPr defaultColWidth="10.28515625" defaultRowHeight="15"/>
  <cols>
    <col min="1" max="1" width="26.140625" style="191" customWidth="1"/>
    <col min="2" max="3" width="12.42578125" style="191" customWidth="1"/>
    <col min="4" max="4" width="14.42578125" style="191" customWidth="1"/>
    <col min="5" max="6" width="17.42578125" style="191" customWidth="1"/>
    <col min="7" max="8" width="14" style="191" customWidth="1"/>
    <col min="9" max="9" width="19.85546875" style="191" bestFit="1" customWidth="1"/>
    <col min="10" max="10" width="3.85546875" style="191" customWidth="1"/>
    <col min="11" max="11" width="11.85546875" style="191" customWidth="1"/>
    <col min="12" max="12" width="28.7109375" style="191" customWidth="1"/>
    <col min="13" max="13" width="20.5703125" style="191" customWidth="1"/>
    <col min="14" max="259" width="10.28515625" style="191"/>
    <col min="260" max="260" width="26.140625" style="191" customWidth="1"/>
    <col min="261" max="261" width="12.42578125" style="191" customWidth="1"/>
    <col min="262" max="262" width="14.42578125" style="191" customWidth="1"/>
    <col min="263" max="263" width="17.42578125" style="191" customWidth="1"/>
    <col min="264" max="264" width="14" style="191" customWidth="1"/>
    <col min="265" max="265" width="13.7109375" style="191" customWidth="1"/>
    <col min="266" max="266" width="3.85546875" style="191" customWidth="1"/>
    <col min="267" max="267" width="11.85546875" style="191" customWidth="1"/>
    <col min="268" max="268" width="28.7109375" style="191" customWidth="1"/>
    <col min="269" max="269" width="20.5703125" style="191" customWidth="1"/>
    <col min="270" max="515" width="10.28515625" style="191"/>
    <col min="516" max="516" width="26.140625" style="191" customWidth="1"/>
    <col min="517" max="517" width="12.42578125" style="191" customWidth="1"/>
    <col min="518" max="518" width="14.42578125" style="191" customWidth="1"/>
    <col min="519" max="519" width="17.42578125" style="191" customWidth="1"/>
    <col min="520" max="520" width="14" style="191" customWidth="1"/>
    <col min="521" max="521" width="13.7109375" style="191" customWidth="1"/>
    <col min="522" max="522" width="3.85546875" style="191" customWidth="1"/>
    <col min="523" max="523" width="11.85546875" style="191" customWidth="1"/>
    <col min="524" max="524" width="28.7109375" style="191" customWidth="1"/>
    <col min="525" max="525" width="20.5703125" style="191" customWidth="1"/>
    <col min="526" max="771" width="10.28515625" style="191"/>
    <col min="772" max="772" width="26.140625" style="191" customWidth="1"/>
    <col min="773" max="773" width="12.42578125" style="191" customWidth="1"/>
    <col min="774" max="774" width="14.42578125" style="191" customWidth="1"/>
    <col min="775" max="775" width="17.42578125" style="191" customWidth="1"/>
    <col min="776" max="776" width="14" style="191" customWidth="1"/>
    <col min="777" max="777" width="13.7109375" style="191" customWidth="1"/>
    <col min="778" max="778" width="3.85546875" style="191" customWidth="1"/>
    <col min="779" max="779" width="11.85546875" style="191" customWidth="1"/>
    <col min="780" max="780" width="28.7109375" style="191" customWidth="1"/>
    <col min="781" max="781" width="20.5703125" style="191" customWidth="1"/>
    <col min="782" max="1027" width="10.28515625" style="191"/>
    <col min="1028" max="1028" width="26.140625" style="191" customWidth="1"/>
    <col min="1029" max="1029" width="12.42578125" style="191" customWidth="1"/>
    <col min="1030" max="1030" width="14.42578125" style="191" customWidth="1"/>
    <col min="1031" max="1031" width="17.42578125" style="191" customWidth="1"/>
    <col min="1032" max="1032" width="14" style="191" customWidth="1"/>
    <col min="1033" max="1033" width="13.7109375" style="191" customWidth="1"/>
    <col min="1034" max="1034" width="3.85546875" style="191" customWidth="1"/>
    <col min="1035" max="1035" width="11.85546875" style="191" customWidth="1"/>
    <col min="1036" max="1036" width="28.7109375" style="191" customWidth="1"/>
    <col min="1037" max="1037" width="20.5703125" style="191" customWidth="1"/>
    <col min="1038" max="1283" width="10.28515625" style="191"/>
    <col min="1284" max="1284" width="26.140625" style="191" customWidth="1"/>
    <col min="1285" max="1285" width="12.42578125" style="191" customWidth="1"/>
    <col min="1286" max="1286" width="14.42578125" style="191" customWidth="1"/>
    <col min="1287" max="1287" width="17.42578125" style="191" customWidth="1"/>
    <col min="1288" max="1288" width="14" style="191" customWidth="1"/>
    <col min="1289" max="1289" width="13.7109375" style="191" customWidth="1"/>
    <col min="1290" max="1290" width="3.85546875" style="191" customWidth="1"/>
    <col min="1291" max="1291" width="11.85546875" style="191" customWidth="1"/>
    <col min="1292" max="1292" width="28.7109375" style="191" customWidth="1"/>
    <col min="1293" max="1293" width="20.5703125" style="191" customWidth="1"/>
    <col min="1294" max="1539" width="10.28515625" style="191"/>
    <col min="1540" max="1540" width="26.140625" style="191" customWidth="1"/>
    <col min="1541" max="1541" width="12.42578125" style="191" customWidth="1"/>
    <col min="1542" max="1542" width="14.42578125" style="191" customWidth="1"/>
    <col min="1543" max="1543" width="17.42578125" style="191" customWidth="1"/>
    <col min="1544" max="1544" width="14" style="191" customWidth="1"/>
    <col min="1545" max="1545" width="13.7109375" style="191" customWidth="1"/>
    <col min="1546" max="1546" width="3.85546875" style="191" customWidth="1"/>
    <col min="1547" max="1547" width="11.85546875" style="191" customWidth="1"/>
    <col min="1548" max="1548" width="28.7109375" style="191" customWidth="1"/>
    <col min="1549" max="1549" width="20.5703125" style="191" customWidth="1"/>
    <col min="1550" max="1795" width="10.28515625" style="191"/>
    <col min="1796" max="1796" width="26.140625" style="191" customWidth="1"/>
    <col min="1797" max="1797" width="12.42578125" style="191" customWidth="1"/>
    <col min="1798" max="1798" width="14.42578125" style="191" customWidth="1"/>
    <col min="1799" max="1799" width="17.42578125" style="191" customWidth="1"/>
    <col min="1800" max="1800" width="14" style="191" customWidth="1"/>
    <col min="1801" max="1801" width="13.7109375" style="191" customWidth="1"/>
    <col min="1802" max="1802" width="3.85546875" style="191" customWidth="1"/>
    <col min="1803" max="1803" width="11.85546875" style="191" customWidth="1"/>
    <col min="1804" max="1804" width="28.7109375" style="191" customWidth="1"/>
    <col min="1805" max="1805" width="20.5703125" style="191" customWidth="1"/>
    <col min="1806" max="2051" width="10.28515625" style="191"/>
    <col min="2052" max="2052" width="26.140625" style="191" customWidth="1"/>
    <col min="2053" max="2053" width="12.42578125" style="191" customWidth="1"/>
    <col min="2054" max="2054" width="14.42578125" style="191" customWidth="1"/>
    <col min="2055" max="2055" width="17.42578125" style="191" customWidth="1"/>
    <col min="2056" max="2056" width="14" style="191" customWidth="1"/>
    <col min="2057" max="2057" width="13.7109375" style="191" customWidth="1"/>
    <col min="2058" max="2058" width="3.85546875" style="191" customWidth="1"/>
    <col min="2059" max="2059" width="11.85546875" style="191" customWidth="1"/>
    <col min="2060" max="2060" width="28.7109375" style="191" customWidth="1"/>
    <col min="2061" max="2061" width="20.5703125" style="191" customWidth="1"/>
    <col min="2062" max="2307" width="10.28515625" style="191"/>
    <col min="2308" max="2308" width="26.140625" style="191" customWidth="1"/>
    <col min="2309" max="2309" width="12.42578125" style="191" customWidth="1"/>
    <col min="2310" max="2310" width="14.42578125" style="191" customWidth="1"/>
    <col min="2311" max="2311" width="17.42578125" style="191" customWidth="1"/>
    <col min="2312" max="2312" width="14" style="191" customWidth="1"/>
    <col min="2313" max="2313" width="13.7109375" style="191" customWidth="1"/>
    <col min="2314" max="2314" width="3.85546875" style="191" customWidth="1"/>
    <col min="2315" max="2315" width="11.85546875" style="191" customWidth="1"/>
    <col min="2316" max="2316" width="28.7109375" style="191" customWidth="1"/>
    <col min="2317" max="2317" width="20.5703125" style="191" customWidth="1"/>
    <col min="2318" max="2563" width="10.28515625" style="191"/>
    <col min="2564" max="2564" width="26.140625" style="191" customWidth="1"/>
    <col min="2565" max="2565" width="12.42578125" style="191" customWidth="1"/>
    <col min="2566" max="2566" width="14.42578125" style="191" customWidth="1"/>
    <col min="2567" max="2567" width="17.42578125" style="191" customWidth="1"/>
    <col min="2568" max="2568" width="14" style="191" customWidth="1"/>
    <col min="2569" max="2569" width="13.7109375" style="191" customWidth="1"/>
    <col min="2570" max="2570" width="3.85546875" style="191" customWidth="1"/>
    <col min="2571" max="2571" width="11.85546875" style="191" customWidth="1"/>
    <col min="2572" max="2572" width="28.7109375" style="191" customWidth="1"/>
    <col min="2573" max="2573" width="20.5703125" style="191" customWidth="1"/>
    <col min="2574" max="2819" width="10.28515625" style="191"/>
    <col min="2820" max="2820" width="26.140625" style="191" customWidth="1"/>
    <col min="2821" max="2821" width="12.42578125" style="191" customWidth="1"/>
    <col min="2822" max="2822" width="14.42578125" style="191" customWidth="1"/>
    <col min="2823" max="2823" width="17.42578125" style="191" customWidth="1"/>
    <col min="2824" max="2824" width="14" style="191" customWidth="1"/>
    <col min="2825" max="2825" width="13.7109375" style="191" customWidth="1"/>
    <col min="2826" max="2826" width="3.85546875" style="191" customWidth="1"/>
    <col min="2827" max="2827" width="11.85546875" style="191" customWidth="1"/>
    <col min="2828" max="2828" width="28.7109375" style="191" customWidth="1"/>
    <col min="2829" max="2829" width="20.5703125" style="191" customWidth="1"/>
    <col min="2830" max="3075" width="10.28515625" style="191"/>
    <col min="3076" max="3076" width="26.140625" style="191" customWidth="1"/>
    <col min="3077" max="3077" width="12.42578125" style="191" customWidth="1"/>
    <col min="3078" max="3078" width="14.42578125" style="191" customWidth="1"/>
    <col min="3079" max="3079" width="17.42578125" style="191" customWidth="1"/>
    <col min="3080" max="3080" width="14" style="191" customWidth="1"/>
    <col min="3081" max="3081" width="13.7109375" style="191" customWidth="1"/>
    <col min="3082" max="3082" width="3.85546875" style="191" customWidth="1"/>
    <col min="3083" max="3083" width="11.85546875" style="191" customWidth="1"/>
    <col min="3084" max="3084" width="28.7109375" style="191" customWidth="1"/>
    <col min="3085" max="3085" width="20.5703125" style="191" customWidth="1"/>
    <col min="3086" max="3331" width="10.28515625" style="191"/>
    <col min="3332" max="3332" width="26.140625" style="191" customWidth="1"/>
    <col min="3333" max="3333" width="12.42578125" style="191" customWidth="1"/>
    <col min="3334" max="3334" width="14.42578125" style="191" customWidth="1"/>
    <col min="3335" max="3335" width="17.42578125" style="191" customWidth="1"/>
    <col min="3336" max="3336" width="14" style="191" customWidth="1"/>
    <col min="3337" max="3337" width="13.7109375" style="191" customWidth="1"/>
    <col min="3338" max="3338" width="3.85546875" style="191" customWidth="1"/>
    <col min="3339" max="3339" width="11.85546875" style="191" customWidth="1"/>
    <col min="3340" max="3340" width="28.7109375" style="191" customWidth="1"/>
    <col min="3341" max="3341" width="20.5703125" style="191" customWidth="1"/>
    <col min="3342" max="3587" width="10.28515625" style="191"/>
    <col min="3588" max="3588" width="26.140625" style="191" customWidth="1"/>
    <col min="3589" max="3589" width="12.42578125" style="191" customWidth="1"/>
    <col min="3590" max="3590" width="14.42578125" style="191" customWidth="1"/>
    <col min="3591" max="3591" width="17.42578125" style="191" customWidth="1"/>
    <col min="3592" max="3592" width="14" style="191" customWidth="1"/>
    <col min="3593" max="3593" width="13.7109375" style="191" customWidth="1"/>
    <col min="3594" max="3594" width="3.85546875" style="191" customWidth="1"/>
    <col min="3595" max="3595" width="11.85546875" style="191" customWidth="1"/>
    <col min="3596" max="3596" width="28.7109375" style="191" customWidth="1"/>
    <col min="3597" max="3597" width="20.5703125" style="191" customWidth="1"/>
    <col min="3598" max="3843" width="10.28515625" style="191"/>
    <col min="3844" max="3844" width="26.140625" style="191" customWidth="1"/>
    <col min="3845" max="3845" width="12.42578125" style="191" customWidth="1"/>
    <col min="3846" max="3846" width="14.42578125" style="191" customWidth="1"/>
    <col min="3847" max="3847" width="17.42578125" style="191" customWidth="1"/>
    <col min="3848" max="3848" width="14" style="191" customWidth="1"/>
    <col min="3849" max="3849" width="13.7109375" style="191" customWidth="1"/>
    <col min="3850" max="3850" width="3.85546875" style="191" customWidth="1"/>
    <col min="3851" max="3851" width="11.85546875" style="191" customWidth="1"/>
    <col min="3852" max="3852" width="28.7109375" style="191" customWidth="1"/>
    <col min="3853" max="3853" width="20.5703125" style="191" customWidth="1"/>
    <col min="3854" max="4099" width="10.28515625" style="191"/>
    <col min="4100" max="4100" width="26.140625" style="191" customWidth="1"/>
    <col min="4101" max="4101" width="12.42578125" style="191" customWidth="1"/>
    <col min="4102" max="4102" width="14.42578125" style="191" customWidth="1"/>
    <col min="4103" max="4103" width="17.42578125" style="191" customWidth="1"/>
    <col min="4104" max="4104" width="14" style="191" customWidth="1"/>
    <col min="4105" max="4105" width="13.7109375" style="191" customWidth="1"/>
    <col min="4106" max="4106" width="3.85546875" style="191" customWidth="1"/>
    <col min="4107" max="4107" width="11.85546875" style="191" customWidth="1"/>
    <col min="4108" max="4108" width="28.7109375" style="191" customWidth="1"/>
    <col min="4109" max="4109" width="20.5703125" style="191" customWidth="1"/>
    <col min="4110" max="4355" width="10.28515625" style="191"/>
    <col min="4356" max="4356" width="26.140625" style="191" customWidth="1"/>
    <col min="4357" max="4357" width="12.42578125" style="191" customWidth="1"/>
    <col min="4358" max="4358" width="14.42578125" style="191" customWidth="1"/>
    <col min="4359" max="4359" width="17.42578125" style="191" customWidth="1"/>
    <col min="4360" max="4360" width="14" style="191" customWidth="1"/>
    <col min="4361" max="4361" width="13.7109375" style="191" customWidth="1"/>
    <col min="4362" max="4362" width="3.85546875" style="191" customWidth="1"/>
    <col min="4363" max="4363" width="11.85546875" style="191" customWidth="1"/>
    <col min="4364" max="4364" width="28.7109375" style="191" customWidth="1"/>
    <col min="4365" max="4365" width="20.5703125" style="191" customWidth="1"/>
    <col min="4366" max="4611" width="10.28515625" style="191"/>
    <col min="4612" max="4612" width="26.140625" style="191" customWidth="1"/>
    <col min="4613" max="4613" width="12.42578125" style="191" customWidth="1"/>
    <col min="4614" max="4614" width="14.42578125" style="191" customWidth="1"/>
    <col min="4615" max="4615" width="17.42578125" style="191" customWidth="1"/>
    <col min="4616" max="4616" width="14" style="191" customWidth="1"/>
    <col min="4617" max="4617" width="13.7109375" style="191" customWidth="1"/>
    <col min="4618" max="4618" width="3.85546875" style="191" customWidth="1"/>
    <col min="4619" max="4619" width="11.85546875" style="191" customWidth="1"/>
    <col min="4620" max="4620" width="28.7109375" style="191" customWidth="1"/>
    <col min="4621" max="4621" width="20.5703125" style="191" customWidth="1"/>
    <col min="4622" max="4867" width="10.28515625" style="191"/>
    <col min="4868" max="4868" width="26.140625" style="191" customWidth="1"/>
    <col min="4869" max="4869" width="12.42578125" style="191" customWidth="1"/>
    <col min="4870" max="4870" width="14.42578125" style="191" customWidth="1"/>
    <col min="4871" max="4871" width="17.42578125" style="191" customWidth="1"/>
    <col min="4872" max="4872" width="14" style="191" customWidth="1"/>
    <col min="4873" max="4873" width="13.7109375" style="191" customWidth="1"/>
    <col min="4874" max="4874" width="3.85546875" style="191" customWidth="1"/>
    <col min="4875" max="4875" width="11.85546875" style="191" customWidth="1"/>
    <col min="4876" max="4876" width="28.7109375" style="191" customWidth="1"/>
    <col min="4877" max="4877" width="20.5703125" style="191" customWidth="1"/>
    <col min="4878" max="5123" width="10.28515625" style="191"/>
    <col min="5124" max="5124" width="26.140625" style="191" customWidth="1"/>
    <col min="5125" max="5125" width="12.42578125" style="191" customWidth="1"/>
    <col min="5126" max="5126" width="14.42578125" style="191" customWidth="1"/>
    <col min="5127" max="5127" width="17.42578125" style="191" customWidth="1"/>
    <col min="5128" max="5128" width="14" style="191" customWidth="1"/>
    <col min="5129" max="5129" width="13.7109375" style="191" customWidth="1"/>
    <col min="5130" max="5130" width="3.85546875" style="191" customWidth="1"/>
    <col min="5131" max="5131" width="11.85546875" style="191" customWidth="1"/>
    <col min="5132" max="5132" width="28.7109375" style="191" customWidth="1"/>
    <col min="5133" max="5133" width="20.5703125" style="191" customWidth="1"/>
    <col min="5134" max="5379" width="10.28515625" style="191"/>
    <col min="5380" max="5380" width="26.140625" style="191" customWidth="1"/>
    <col min="5381" max="5381" width="12.42578125" style="191" customWidth="1"/>
    <col min="5382" max="5382" width="14.42578125" style="191" customWidth="1"/>
    <col min="5383" max="5383" width="17.42578125" style="191" customWidth="1"/>
    <col min="5384" max="5384" width="14" style="191" customWidth="1"/>
    <col min="5385" max="5385" width="13.7109375" style="191" customWidth="1"/>
    <col min="5386" max="5386" width="3.85546875" style="191" customWidth="1"/>
    <col min="5387" max="5387" width="11.85546875" style="191" customWidth="1"/>
    <col min="5388" max="5388" width="28.7109375" style="191" customWidth="1"/>
    <col min="5389" max="5389" width="20.5703125" style="191" customWidth="1"/>
    <col min="5390" max="5635" width="10.28515625" style="191"/>
    <col min="5636" max="5636" width="26.140625" style="191" customWidth="1"/>
    <col min="5637" max="5637" width="12.42578125" style="191" customWidth="1"/>
    <col min="5638" max="5638" width="14.42578125" style="191" customWidth="1"/>
    <col min="5639" max="5639" width="17.42578125" style="191" customWidth="1"/>
    <col min="5640" max="5640" width="14" style="191" customWidth="1"/>
    <col min="5641" max="5641" width="13.7109375" style="191" customWidth="1"/>
    <col min="5642" max="5642" width="3.85546875" style="191" customWidth="1"/>
    <col min="5643" max="5643" width="11.85546875" style="191" customWidth="1"/>
    <col min="5644" max="5644" width="28.7109375" style="191" customWidth="1"/>
    <col min="5645" max="5645" width="20.5703125" style="191" customWidth="1"/>
    <col min="5646" max="5891" width="10.28515625" style="191"/>
    <col min="5892" max="5892" width="26.140625" style="191" customWidth="1"/>
    <col min="5893" max="5893" width="12.42578125" style="191" customWidth="1"/>
    <col min="5894" max="5894" width="14.42578125" style="191" customWidth="1"/>
    <col min="5895" max="5895" width="17.42578125" style="191" customWidth="1"/>
    <col min="5896" max="5896" width="14" style="191" customWidth="1"/>
    <col min="5897" max="5897" width="13.7109375" style="191" customWidth="1"/>
    <col min="5898" max="5898" width="3.85546875" style="191" customWidth="1"/>
    <col min="5899" max="5899" width="11.85546875" style="191" customWidth="1"/>
    <col min="5900" max="5900" width="28.7109375" style="191" customWidth="1"/>
    <col min="5901" max="5901" width="20.5703125" style="191" customWidth="1"/>
    <col min="5902" max="6147" width="10.28515625" style="191"/>
    <col min="6148" max="6148" width="26.140625" style="191" customWidth="1"/>
    <col min="6149" max="6149" width="12.42578125" style="191" customWidth="1"/>
    <col min="6150" max="6150" width="14.42578125" style="191" customWidth="1"/>
    <col min="6151" max="6151" width="17.42578125" style="191" customWidth="1"/>
    <col min="6152" max="6152" width="14" style="191" customWidth="1"/>
    <col min="6153" max="6153" width="13.7109375" style="191" customWidth="1"/>
    <col min="6154" max="6154" width="3.85546875" style="191" customWidth="1"/>
    <col min="6155" max="6155" width="11.85546875" style="191" customWidth="1"/>
    <col min="6156" max="6156" width="28.7109375" style="191" customWidth="1"/>
    <col min="6157" max="6157" width="20.5703125" style="191" customWidth="1"/>
    <col min="6158" max="6403" width="10.28515625" style="191"/>
    <col min="6404" max="6404" width="26.140625" style="191" customWidth="1"/>
    <col min="6405" max="6405" width="12.42578125" style="191" customWidth="1"/>
    <col min="6406" max="6406" width="14.42578125" style="191" customWidth="1"/>
    <col min="6407" max="6407" width="17.42578125" style="191" customWidth="1"/>
    <col min="6408" max="6408" width="14" style="191" customWidth="1"/>
    <col min="6409" max="6409" width="13.7109375" style="191" customWidth="1"/>
    <col min="6410" max="6410" width="3.85546875" style="191" customWidth="1"/>
    <col min="6411" max="6411" width="11.85546875" style="191" customWidth="1"/>
    <col min="6412" max="6412" width="28.7109375" style="191" customWidth="1"/>
    <col min="6413" max="6413" width="20.5703125" style="191" customWidth="1"/>
    <col min="6414" max="6659" width="10.28515625" style="191"/>
    <col min="6660" max="6660" width="26.140625" style="191" customWidth="1"/>
    <col min="6661" max="6661" width="12.42578125" style="191" customWidth="1"/>
    <col min="6662" max="6662" width="14.42578125" style="191" customWidth="1"/>
    <col min="6663" max="6663" width="17.42578125" style="191" customWidth="1"/>
    <col min="6664" max="6664" width="14" style="191" customWidth="1"/>
    <col min="6665" max="6665" width="13.7109375" style="191" customWidth="1"/>
    <col min="6666" max="6666" width="3.85546875" style="191" customWidth="1"/>
    <col min="6667" max="6667" width="11.85546875" style="191" customWidth="1"/>
    <col min="6668" max="6668" width="28.7109375" style="191" customWidth="1"/>
    <col min="6669" max="6669" width="20.5703125" style="191" customWidth="1"/>
    <col min="6670" max="6915" width="10.28515625" style="191"/>
    <col min="6916" max="6916" width="26.140625" style="191" customWidth="1"/>
    <col min="6917" max="6917" width="12.42578125" style="191" customWidth="1"/>
    <col min="6918" max="6918" width="14.42578125" style="191" customWidth="1"/>
    <col min="6919" max="6919" width="17.42578125" style="191" customWidth="1"/>
    <col min="6920" max="6920" width="14" style="191" customWidth="1"/>
    <col min="6921" max="6921" width="13.7109375" style="191" customWidth="1"/>
    <col min="6922" max="6922" width="3.85546875" style="191" customWidth="1"/>
    <col min="6923" max="6923" width="11.85546875" style="191" customWidth="1"/>
    <col min="6924" max="6924" width="28.7109375" style="191" customWidth="1"/>
    <col min="6925" max="6925" width="20.5703125" style="191" customWidth="1"/>
    <col min="6926" max="7171" width="10.28515625" style="191"/>
    <col min="7172" max="7172" width="26.140625" style="191" customWidth="1"/>
    <col min="7173" max="7173" width="12.42578125" style="191" customWidth="1"/>
    <col min="7174" max="7174" width="14.42578125" style="191" customWidth="1"/>
    <col min="7175" max="7175" width="17.42578125" style="191" customWidth="1"/>
    <col min="7176" max="7176" width="14" style="191" customWidth="1"/>
    <col min="7177" max="7177" width="13.7109375" style="191" customWidth="1"/>
    <col min="7178" max="7178" width="3.85546875" style="191" customWidth="1"/>
    <col min="7179" max="7179" width="11.85546875" style="191" customWidth="1"/>
    <col min="7180" max="7180" width="28.7109375" style="191" customWidth="1"/>
    <col min="7181" max="7181" width="20.5703125" style="191" customWidth="1"/>
    <col min="7182" max="7427" width="10.28515625" style="191"/>
    <col min="7428" max="7428" width="26.140625" style="191" customWidth="1"/>
    <col min="7429" max="7429" width="12.42578125" style="191" customWidth="1"/>
    <col min="7430" max="7430" width="14.42578125" style="191" customWidth="1"/>
    <col min="7431" max="7431" width="17.42578125" style="191" customWidth="1"/>
    <col min="7432" max="7432" width="14" style="191" customWidth="1"/>
    <col min="7433" max="7433" width="13.7109375" style="191" customWidth="1"/>
    <col min="7434" max="7434" width="3.85546875" style="191" customWidth="1"/>
    <col min="7435" max="7435" width="11.85546875" style="191" customWidth="1"/>
    <col min="7436" max="7436" width="28.7109375" style="191" customWidth="1"/>
    <col min="7437" max="7437" width="20.5703125" style="191" customWidth="1"/>
    <col min="7438" max="7683" width="10.28515625" style="191"/>
    <col min="7684" max="7684" width="26.140625" style="191" customWidth="1"/>
    <col min="7685" max="7685" width="12.42578125" style="191" customWidth="1"/>
    <col min="7686" max="7686" width="14.42578125" style="191" customWidth="1"/>
    <col min="7687" max="7687" width="17.42578125" style="191" customWidth="1"/>
    <col min="7688" max="7688" width="14" style="191" customWidth="1"/>
    <col min="7689" max="7689" width="13.7109375" style="191" customWidth="1"/>
    <col min="7690" max="7690" width="3.85546875" style="191" customWidth="1"/>
    <col min="7691" max="7691" width="11.85546875" style="191" customWidth="1"/>
    <col min="7692" max="7692" width="28.7109375" style="191" customWidth="1"/>
    <col min="7693" max="7693" width="20.5703125" style="191" customWidth="1"/>
    <col min="7694" max="7939" width="10.28515625" style="191"/>
    <col min="7940" max="7940" width="26.140625" style="191" customWidth="1"/>
    <col min="7941" max="7941" width="12.42578125" style="191" customWidth="1"/>
    <col min="7942" max="7942" width="14.42578125" style="191" customWidth="1"/>
    <col min="7943" max="7943" width="17.42578125" style="191" customWidth="1"/>
    <col min="7944" max="7944" width="14" style="191" customWidth="1"/>
    <col min="7945" max="7945" width="13.7109375" style="191" customWidth="1"/>
    <col min="7946" max="7946" width="3.85546875" style="191" customWidth="1"/>
    <col min="7947" max="7947" width="11.85546875" style="191" customWidth="1"/>
    <col min="7948" max="7948" width="28.7109375" style="191" customWidth="1"/>
    <col min="7949" max="7949" width="20.5703125" style="191" customWidth="1"/>
    <col min="7950" max="8195" width="10.28515625" style="191"/>
    <col min="8196" max="8196" width="26.140625" style="191" customWidth="1"/>
    <col min="8197" max="8197" width="12.42578125" style="191" customWidth="1"/>
    <col min="8198" max="8198" width="14.42578125" style="191" customWidth="1"/>
    <col min="8199" max="8199" width="17.42578125" style="191" customWidth="1"/>
    <col min="8200" max="8200" width="14" style="191" customWidth="1"/>
    <col min="8201" max="8201" width="13.7109375" style="191" customWidth="1"/>
    <col min="8202" max="8202" width="3.85546875" style="191" customWidth="1"/>
    <col min="8203" max="8203" width="11.85546875" style="191" customWidth="1"/>
    <col min="8204" max="8204" width="28.7109375" style="191" customWidth="1"/>
    <col min="8205" max="8205" width="20.5703125" style="191" customWidth="1"/>
    <col min="8206" max="8451" width="10.28515625" style="191"/>
    <col min="8452" max="8452" width="26.140625" style="191" customWidth="1"/>
    <col min="8453" max="8453" width="12.42578125" style="191" customWidth="1"/>
    <col min="8454" max="8454" width="14.42578125" style="191" customWidth="1"/>
    <col min="8455" max="8455" width="17.42578125" style="191" customWidth="1"/>
    <col min="8456" max="8456" width="14" style="191" customWidth="1"/>
    <col min="8457" max="8457" width="13.7109375" style="191" customWidth="1"/>
    <col min="8458" max="8458" width="3.85546875" style="191" customWidth="1"/>
    <col min="8459" max="8459" width="11.85546875" style="191" customWidth="1"/>
    <col min="8460" max="8460" width="28.7109375" style="191" customWidth="1"/>
    <col min="8461" max="8461" width="20.5703125" style="191" customWidth="1"/>
    <col min="8462" max="8707" width="10.28515625" style="191"/>
    <col min="8708" max="8708" width="26.140625" style="191" customWidth="1"/>
    <col min="8709" max="8709" width="12.42578125" style="191" customWidth="1"/>
    <col min="8710" max="8710" width="14.42578125" style="191" customWidth="1"/>
    <col min="8711" max="8711" width="17.42578125" style="191" customWidth="1"/>
    <col min="8712" max="8712" width="14" style="191" customWidth="1"/>
    <col min="8713" max="8713" width="13.7109375" style="191" customWidth="1"/>
    <col min="8714" max="8714" width="3.85546875" style="191" customWidth="1"/>
    <col min="8715" max="8715" width="11.85546875" style="191" customWidth="1"/>
    <col min="8716" max="8716" width="28.7109375" style="191" customWidth="1"/>
    <col min="8717" max="8717" width="20.5703125" style="191" customWidth="1"/>
    <col min="8718" max="8963" width="10.28515625" style="191"/>
    <col min="8964" max="8964" width="26.140625" style="191" customWidth="1"/>
    <col min="8965" max="8965" width="12.42578125" style="191" customWidth="1"/>
    <col min="8966" max="8966" width="14.42578125" style="191" customWidth="1"/>
    <col min="8967" max="8967" width="17.42578125" style="191" customWidth="1"/>
    <col min="8968" max="8968" width="14" style="191" customWidth="1"/>
    <col min="8969" max="8969" width="13.7109375" style="191" customWidth="1"/>
    <col min="8970" max="8970" width="3.85546875" style="191" customWidth="1"/>
    <col min="8971" max="8971" width="11.85546875" style="191" customWidth="1"/>
    <col min="8972" max="8972" width="28.7109375" style="191" customWidth="1"/>
    <col min="8973" max="8973" width="20.5703125" style="191" customWidth="1"/>
    <col min="8974" max="9219" width="10.28515625" style="191"/>
    <col min="9220" max="9220" width="26.140625" style="191" customWidth="1"/>
    <col min="9221" max="9221" width="12.42578125" style="191" customWidth="1"/>
    <col min="9222" max="9222" width="14.42578125" style="191" customWidth="1"/>
    <col min="9223" max="9223" width="17.42578125" style="191" customWidth="1"/>
    <col min="9224" max="9224" width="14" style="191" customWidth="1"/>
    <col min="9225" max="9225" width="13.7109375" style="191" customWidth="1"/>
    <col min="9226" max="9226" width="3.85546875" style="191" customWidth="1"/>
    <col min="9227" max="9227" width="11.85546875" style="191" customWidth="1"/>
    <col min="9228" max="9228" width="28.7109375" style="191" customWidth="1"/>
    <col min="9229" max="9229" width="20.5703125" style="191" customWidth="1"/>
    <col min="9230" max="9475" width="10.28515625" style="191"/>
    <col min="9476" max="9476" width="26.140625" style="191" customWidth="1"/>
    <col min="9477" max="9477" width="12.42578125" style="191" customWidth="1"/>
    <col min="9478" max="9478" width="14.42578125" style="191" customWidth="1"/>
    <col min="9479" max="9479" width="17.42578125" style="191" customWidth="1"/>
    <col min="9480" max="9480" width="14" style="191" customWidth="1"/>
    <col min="9481" max="9481" width="13.7109375" style="191" customWidth="1"/>
    <col min="9482" max="9482" width="3.85546875" style="191" customWidth="1"/>
    <col min="9483" max="9483" width="11.85546875" style="191" customWidth="1"/>
    <col min="9484" max="9484" width="28.7109375" style="191" customWidth="1"/>
    <col min="9485" max="9485" width="20.5703125" style="191" customWidth="1"/>
    <col min="9486" max="9731" width="10.28515625" style="191"/>
    <col min="9732" max="9732" width="26.140625" style="191" customWidth="1"/>
    <col min="9733" max="9733" width="12.42578125" style="191" customWidth="1"/>
    <col min="9734" max="9734" width="14.42578125" style="191" customWidth="1"/>
    <col min="9735" max="9735" width="17.42578125" style="191" customWidth="1"/>
    <col min="9736" max="9736" width="14" style="191" customWidth="1"/>
    <col min="9737" max="9737" width="13.7109375" style="191" customWidth="1"/>
    <col min="9738" max="9738" width="3.85546875" style="191" customWidth="1"/>
    <col min="9739" max="9739" width="11.85546875" style="191" customWidth="1"/>
    <col min="9740" max="9740" width="28.7109375" style="191" customWidth="1"/>
    <col min="9741" max="9741" width="20.5703125" style="191" customWidth="1"/>
    <col min="9742" max="9987" width="10.28515625" style="191"/>
    <col min="9988" max="9988" width="26.140625" style="191" customWidth="1"/>
    <col min="9989" max="9989" width="12.42578125" style="191" customWidth="1"/>
    <col min="9990" max="9990" width="14.42578125" style="191" customWidth="1"/>
    <col min="9991" max="9991" width="17.42578125" style="191" customWidth="1"/>
    <col min="9992" max="9992" width="14" style="191" customWidth="1"/>
    <col min="9993" max="9993" width="13.7109375" style="191" customWidth="1"/>
    <col min="9994" max="9994" width="3.85546875" style="191" customWidth="1"/>
    <col min="9995" max="9995" width="11.85546875" style="191" customWidth="1"/>
    <col min="9996" max="9996" width="28.7109375" style="191" customWidth="1"/>
    <col min="9997" max="9997" width="20.5703125" style="191" customWidth="1"/>
    <col min="9998" max="10243" width="10.28515625" style="191"/>
    <col min="10244" max="10244" width="26.140625" style="191" customWidth="1"/>
    <col min="10245" max="10245" width="12.42578125" style="191" customWidth="1"/>
    <col min="10246" max="10246" width="14.42578125" style="191" customWidth="1"/>
    <col min="10247" max="10247" width="17.42578125" style="191" customWidth="1"/>
    <col min="10248" max="10248" width="14" style="191" customWidth="1"/>
    <col min="10249" max="10249" width="13.7109375" style="191" customWidth="1"/>
    <col min="10250" max="10250" width="3.85546875" style="191" customWidth="1"/>
    <col min="10251" max="10251" width="11.85546875" style="191" customWidth="1"/>
    <col min="10252" max="10252" width="28.7109375" style="191" customWidth="1"/>
    <col min="10253" max="10253" width="20.5703125" style="191" customWidth="1"/>
    <col min="10254" max="10499" width="10.28515625" style="191"/>
    <col min="10500" max="10500" width="26.140625" style="191" customWidth="1"/>
    <col min="10501" max="10501" width="12.42578125" style="191" customWidth="1"/>
    <col min="10502" max="10502" width="14.42578125" style="191" customWidth="1"/>
    <col min="10503" max="10503" width="17.42578125" style="191" customWidth="1"/>
    <col min="10504" max="10504" width="14" style="191" customWidth="1"/>
    <col min="10505" max="10505" width="13.7109375" style="191" customWidth="1"/>
    <col min="10506" max="10506" width="3.85546875" style="191" customWidth="1"/>
    <col min="10507" max="10507" width="11.85546875" style="191" customWidth="1"/>
    <col min="10508" max="10508" width="28.7109375" style="191" customWidth="1"/>
    <col min="10509" max="10509" width="20.5703125" style="191" customWidth="1"/>
    <col min="10510" max="10755" width="10.28515625" style="191"/>
    <col min="10756" max="10756" width="26.140625" style="191" customWidth="1"/>
    <col min="10757" max="10757" width="12.42578125" style="191" customWidth="1"/>
    <col min="10758" max="10758" width="14.42578125" style="191" customWidth="1"/>
    <col min="10759" max="10759" width="17.42578125" style="191" customWidth="1"/>
    <col min="10760" max="10760" width="14" style="191" customWidth="1"/>
    <col min="10761" max="10761" width="13.7109375" style="191" customWidth="1"/>
    <col min="10762" max="10762" width="3.85546875" style="191" customWidth="1"/>
    <col min="10763" max="10763" width="11.85546875" style="191" customWidth="1"/>
    <col min="10764" max="10764" width="28.7109375" style="191" customWidth="1"/>
    <col min="10765" max="10765" width="20.5703125" style="191" customWidth="1"/>
    <col min="10766" max="11011" width="10.28515625" style="191"/>
    <col min="11012" max="11012" width="26.140625" style="191" customWidth="1"/>
    <col min="11013" max="11013" width="12.42578125" style="191" customWidth="1"/>
    <col min="11014" max="11014" width="14.42578125" style="191" customWidth="1"/>
    <col min="11015" max="11015" width="17.42578125" style="191" customWidth="1"/>
    <col min="11016" max="11016" width="14" style="191" customWidth="1"/>
    <col min="11017" max="11017" width="13.7109375" style="191" customWidth="1"/>
    <col min="11018" max="11018" width="3.85546875" style="191" customWidth="1"/>
    <col min="11019" max="11019" width="11.85546875" style="191" customWidth="1"/>
    <col min="11020" max="11020" width="28.7109375" style="191" customWidth="1"/>
    <col min="11021" max="11021" width="20.5703125" style="191" customWidth="1"/>
    <col min="11022" max="11267" width="10.28515625" style="191"/>
    <col min="11268" max="11268" width="26.140625" style="191" customWidth="1"/>
    <col min="11269" max="11269" width="12.42578125" style="191" customWidth="1"/>
    <col min="11270" max="11270" width="14.42578125" style="191" customWidth="1"/>
    <col min="11271" max="11271" width="17.42578125" style="191" customWidth="1"/>
    <col min="11272" max="11272" width="14" style="191" customWidth="1"/>
    <col min="11273" max="11273" width="13.7109375" style="191" customWidth="1"/>
    <col min="11274" max="11274" width="3.85546875" style="191" customWidth="1"/>
    <col min="11275" max="11275" width="11.85546875" style="191" customWidth="1"/>
    <col min="11276" max="11276" width="28.7109375" style="191" customWidth="1"/>
    <col min="11277" max="11277" width="20.5703125" style="191" customWidth="1"/>
    <col min="11278" max="11523" width="10.28515625" style="191"/>
    <col min="11524" max="11524" width="26.140625" style="191" customWidth="1"/>
    <col min="11525" max="11525" width="12.42578125" style="191" customWidth="1"/>
    <col min="11526" max="11526" width="14.42578125" style="191" customWidth="1"/>
    <col min="11527" max="11527" width="17.42578125" style="191" customWidth="1"/>
    <col min="11528" max="11528" width="14" style="191" customWidth="1"/>
    <col min="11529" max="11529" width="13.7109375" style="191" customWidth="1"/>
    <col min="11530" max="11530" width="3.85546875" style="191" customWidth="1"/>
    <col min="11531" max="11531" width="11.85546875" style="191" customWidth="1"/>
    <col min="11532" max="11532" width="28.7109375" style="191" customWidth="1"/>
    <col min="11533" max="11533" width="20.5703125" style="191" customWidth="1"/>
    <col min="11534" max="11779" width="10.28515625" style="191"/>
    <col min="11780" max="11780" width="26.140625" style="191" customWidth="1"/>
    <col min="11781" max="11781" width="12.42578125" style="191" customWidth="1"/>
    <col min="11782" max="11782" width="14.42578125" style="191" customWidth="1"/>
    <col min="11783" max="11783" width="17.42578125" style="191" customWidth="1"/>
    <col min="11784" max="11784" width="14" style="191" customWidth="1"/>
    <col min="11785" max="11785" width="13.7109375" style="191" customWidth="1"/>
    <col min="11786" max="11786" width="3.85546875" style="191" customWidth="1"/>
    <col min="11787" max="11787" width="11.85546875" style="191" customWidth="1"/>
    <col min="11788" max="11788" width="28.7109375" style="191" customWidth="1"/>
    <col min="11789" max="11789" width="20.5703125" style="191" customWidth="1"/>
    <col min="11790" max="12035" width="10.28515625" style="191"/>
    <col min="12036" max="12036" width="26.140625" style="191" customWidth="1"/>
    <col min="12037" max="12037" width="12.42578125" style="191" customWidth="1"/>
    <col min="12038" max="12038" width="14.42578125" style="191" customWidth="1"/>
    <col min="12039" max="12039" width="17.42578125" style="191" customWidth="1"/>
    <col min="12040" max="12040" width="14" style="191" customWidth="1"/>
    <col min="12041" max="12041" width="13.7109375" style="191" customWidth="1"/>
    <col min="12042" max="12042" width="3.85546875" style="191" customWidth="1"/>
    <col min="12043" max="12043" width="11.85546875" style="191" customWidth="1"/>
    <col min="12044" max="12044" width="28.7109375" style="191" customWidth="1"/>
    <col min="12045" max="12045" width="20.5703125" style="191" customWidth="1"/>
    <col min="12046" max="12291" width="10.28515625" style="191"/>
    <col min="12292" max="12292" width="26.140625" style="191" customWidth="1"/>
    <col min="12293" max="12293" width="12.42578125" style="191" customWidth="1"/>
    <col min="12294" max="12294" width="14.42578125" style="191" customWidth="1"/>
    <col min="12295" max="12295" width="17.42578125" style="191" customWidth="1"/>
    <col min="12296" max="12296" width="14" style="191" customWidth="1"/>
    <col min="12297" max="12297" width="13.7109375" style="191" customWidth="1"/>
    <col min="12298" max="12298" width="3.85546875" style="191" customWidth="1"/>
    <col min="12299" max="12299" width="11.85546875" style="191" customWidth="1"/>
    <col min="12300" max="12300" width="28.7109375" style="191" customWidth="1"/>
    <col min="12301" max="12301" width="20.5703125" style="191" customWidth="1"/>
    <col min="12302" max="12547" width="10.28515625" style="191"/>
    <col min="12548" max="12548" width="26.140625" style="191" customWidth="1"/>
    <col min="12549" max="12549" width="12.42578125" style="191" customWidth="1"/>
    <col min="12550" max="12550" width="14.42578125" style="191" customWidth="1"/>
    <col min="12551" max="12551" width="17.42578125" style="191" customWidth="1"/>
    <col min="12552" max="12552" width="14" style="191" customWidth="1"/>
    <col min="12553" max="12553" width="13.7109375" style="191" customWidth="1"/>
    <col min="12554" max="12554" width="3.85546875" style="191" customWidth="1"/>
    <col min="12555" max="12555" width="11.85546875" style="191" customWidth="1"/>
    <col min="12556" max="12556" width="28.7109375" style="191" customWidth="1"/>
    <col min="12557" max="12557" width="20.5703125" style="191" customWidth="1"/>
    <col min="12558" max="12803" width="10.28515625" style="191"/>
    <col min="12804" max="12804" width="26.140625" style="191" customWidth="1"/>
    <col min="12805" max="12805" width="12.42578125" style="191" customWidth="1"/>
    <col min="12806" max="12806" width="14.42578125" style="191" customWidth="1"/>
    <col min="12807" max="12807" width="17.42578125" style="191" customWidth="1"/>
    <col min="12808" max="12808" width="14" style="191" customWidth="1"/>
    <col min="12809" max="12809" width="13.7109375" style="191" customWidth="1"/>
    <col min="12810" max="12810" width="3.85546875" style="191" customWidth="1"/>
    <col min="12811" max="12811" width="11.85546875" style="191" customWidth="1"/>
    <col min="12812" max="12812" width="28.7109375" style="191" customWidth="1"/>
    <col min="12813" max="12813" width="20.5703125" style="191" customWidth="1"/>
    <col min="12814" max="13059" width="10.28515625" style="191"/>
    <col min="13060" max="13060" width="26.140625" style="191" customWidth="1"/>
    <col min="13061" max="13061" width="12.42578125" style="191" customWidth="1"/>
    <col min="13062" max="13062" width="14.42578125" style="191" customWidth="1"/>
    <col min="13063" max="13063" width="17.42578125" style="191" customWidth="1"/>
    <col min="13064" max="13064" width="14" style="191" customWidth="1"/>
    <col min="13065" max="13065" width="13.7109375" style="191" customWidth="1"/>
    <col min="13066" max="13066" width="3.85546875" style="191" customWidth="1"/>
    <col min="13067" max="13067" width="11.85546875" style="191" customWidth="1"/>
    <col min="13068" max="13068" width="28.7109375" style="191" customWidth="1"/>
    <col min="13069" max="13069" width="20.5703125" style="191" customWidth="1"/>
    <col min="13070" max="13315" width="10.28515625" style="191"/>
    <col min="13316" max="13316" width="26.140625" style="191" customWidth="1"/>
    <col min="13317" max="13317" width="12.42578125" style="191" customWidth="1"/>
    <col min="13318" max="13318" width="14.42578125" style="191" customWidth="1"/>
    <col min="13319" max="13319" width="17.42578125" style="191" customWidth="1"/>
    <col min="13320" max="13320" width="14" style="191" customWidth="1"/>
    <col min="13321" max="13321" width="13.7109375" style="191" customWidth="1"/>
    <col min="13322" max="13322" width="3.85546875" style="191" customWidth="1"/>
    <col min="13323" max="13323" width="11.85546875" style="191" customWidth="1"/>
    <col min="13324" max="13324" width="28.7109375" style="191" customWidth="1"/>
    <col min="13325" max="13325" width="20.5703125" style="191" customWidth="1"/>
    <col min="13326" max="13571" width="10.28515625" style="191"/>
    <col min="13572" max="13572" width="26.140625" style="191" customWidth="1"/>
    <col min="13573" max="13573" width="12.42578125" style="191" customWidth="1"/>
    <col min="13574" max="13574" width="14.42578125" style="191" customWidth="1"/>
    <col min="13575" max="13575" width="17.42578125" style="191" customWidth="1"/>
    <col min="13576" max="13576" width="14" style="191" customWidth="1"/>
    <col min="13577" max="13577" width="13.7109375" style="191" customWidth="1"/>
    <col min="13578" max="13578" width="3.85546875" style="191" customWidth="1"/>
    <col min="13579" max="13579" width="11.85546875" style="191" customWidth="1"/>
    <col min="13580" max="13580" width="28.7109375" style="191" customWidth="1"/>
    <col min="13581" max="13581" width="20.5703125" style="191" customWidth="1"/>
    <col min="13582" max="13827" width="10.28515625" style="191"/>
    <col min="13828" max="13828" width="26.140625" style="191" customWidth="1"/>
    <col min="13829" max="13829" width="12.42578125" style="191" customWidth="1"/>
    <col min="13830" max="13830" width="14.42578125" style="191" customWidth="1"/>
    <col min="13831" max="13831" width="17.42578125" style="191" customWidth="1"/>
    <col min="13832" max="13832" width="14" style="191" customWidth="1"/>
    <col min="13833" max="13833" width="13.7109375" style="191" customWidth="1"/>
    <col min="13834" max="13834" width="3.85546875" style="191" customWidth="1"/>
    <col min="13835" max="13835" width="11.85546875" style="191" customWidth="1"/>
    <col min="13836" max="13836" width="28.7109375" style="191" customWidth="1"/>
    <col min="13837" max="13837" width="20.5703125" style="191" customWidth="1"/>
    <col min="13838" max="14083" width="10.28515625" style="191"/>
    <col min="14084" max="14084" width="26.140625" style="191" customWidth="1"/>
    <col min="14085" max="14085" width="12.42578125" style="191" customWidth="1"/>
    <col min="14086" max="14086" width="14.42578125" style="191" customWidth="1"/>
    <col min="14087" max="14087" width="17.42578125" style="191" customWidth="1"/>
    <col min="14088" max="14088" width="14" style="191" customWidth="1"/>
    <col min="14089" max="14089" width="13.7109375" style="191" customWidth="1"/>
    <col min="14090" max="14090" width="3.85546875" style="191" customWidth="1"/>
    <col min="14091" max="14091" width="11.85546875" style="191" customWidth="1"/>
    <col min="14092" max="14092" width="28.7109375" style="191" customWidth="1"/>
    <col min="14093" max="14093" width="20.5703125" style="191" customWidth="1"/>
    <col min="14094" max="14339" width="10.28515625" style="191"/>
    <col min="14340" max="14340" width="26.140625" style="191" customWidth="1"/>
    <col min="14341" max="14341" width="12.42578125" style="191" customWidth="1"/>
    <col min="14342" max="14342" width="14.42578125" style="191" customWidth="1"/>
    <col min="14343" max="14343" width="17.42578125" style="191" customWidth="1"/>
    <col min="14344" max="14344" width="14" style="191" customWidth="1"/>
    <col min="14345" max="14345" width="13.7109375" style="191" customWidth="1"/>
    <col min="14346" max="14346" width="3.85546875" style="191" customWidth="1"/>
    <col min="14347" max="14347" width="11.85546875" style="191" customWidth="1"/>
    <col min="14348" max="14348" width="28.7109375" style="191" customWidth="1"/>
    <col min="14349" max="14349" width="20.5703125" style="191" customWidth="1"/>
    <col min="14350" max="14595" width="10.28515625" style="191"/>
    <col min="14596" max="14596" width="26.140625" style="191" customWidth="1"/>
    <col min="14597" max="14597" width="12.42578125" style="191" customWidth="1"/>
    <col min="14598" max="14598" width="14.42578125" style="191" customWidth="1"/>
    <col min="14599" max="14599" width="17.42578125" style="191" customWidth="1"/>
    <col min="14600" max="14600" width="14" style="191" customWidth="1"/>
    <col min="14601" max="14601" width="13.7109375" style="191" customWidth="1"/>
    <col min="14602" max="14602" width="3.85546875" style="191" customWidth="1"/>
    <col min="14603" max="14603" width="11.85546875" style="191" customWidth="1"/>
    <col min="14604" max="14604" width="28.7109375" style="191" customWidth="1"/>
    <col min="14605" max="14605" width="20.5703125" style="191" customWidth="1"/>
    <col min="14606" max="14851" width="10.28515625" style="191"/>
    <col min="14852" max="14852" width="26.140625" style="191" customWidth="1"/>
    <col min="14853" max="14853" width="12.42578125" style="191" customWidth="1"/>
    <col min="14854" max="14854" width="14.42578125" style="191" customWidth="1"/>
    <col min="14855" max="14855" width="17.42578125" style="191" customWidth="1"/>
    <col min="14856" max="14856" width="14" style="191" customWidth="1"/>
    <col min="14857" max="14857" width="13.7109375" style="191" customWidth="1"/>
    <col min="14858" max="14858" width="3.85546875" style="191" customWidth="1"/>
    <col min="14859" max="14859" width="11.85546875" style="191" customWidth="1"/>
    <col min="14860" max="14860" width="28.7109375" style="191" customWidth="1"/>
    <col min="14861" max="14861" width="20.5703125" style="191" customWidth="1"/>
    <col min="14862" max="15107" width="10.28515625" style="191"/>
    <col min="15108" max="15108" width="26.140625" style="191" customWidth="1"/>
    <col min="15109" max="15109" width="12.42578125" style="191" customWidth="1"/>
    <col min="15110" max="15110" width="14.42578125" style="191" customWidth="1"/>
    <col min="15111" max="15111" width="17.42578125" style="191" customWidth="1"/>
    <col min="15112" max="15112" width="14" style="191" customWidth="1"/>
    <col min="15113" max="15113" width="13.7109375" style="191" customWidth="1"/>
    <col min="15114" max="15114" width="3.85546875" style="191" customWidth="1"/>
    <col min="15115" max="15115" width="11.85546875" style="191" customWidth="1"/>
    <col min="15116" max="15116" width="28.7109375" style="191" customWidth="1"/>
    <col min="15117" max="15117" width="20.5703125" style="191" customWidth="1"/>
    <col min="15118" max="15363" width="10.28515625" style="191"/>
    <col min="15364" max="15364" width="26.140625" style="191" customWidth="1"/>
    <col min="15365" max="15365" width="12.42578125" style="191" customWidth="1"/>
    <col min="15366" max="15366" width="14.42578125" style="191" customWidth="1"/>
    <col min="15367" max="15367" width="17.42578125" style="191" customWidth="1"/>
    <col min="15368" max="15368" width="14" style="191" customWidth="1"/>
    <col min="15369" max="15369" width="13.7109375" style="191" customWidth="1"/>
    <col min="15370" max="15370" width="3.85546875" style="191" customWidth="1"/>
    <col min="15371" max="15371" width="11.85546875" style="191" customWidth="1"/>
    <col min="15372" max="15372" width="28.7109375" style="191" customWidth="1"/>
    <col min="15373" max="15373" width="20.5703125" style="191" customWidth="1"/>
    <col min="15374" max="15619" width="10.28515625" style="191"/>
    <col min="15620" max="15620" width="26.140625" style="191" customWidth="1"/>
    <col min="15621" max="15621" width="12.42578125" style="191" customWidth="1"/>
    <col min="15622" max="15622" width="14.42578125" style="191" customWidth="1"/>
    <col min="15623" max="15623" width="17.42578125" style="191" customWidth="1"/>
    <col min="15624" max="15624" width="14" style="191" customWidth="1"/>
    <col min="15625" max="15625" width="13.7109375" style="191" customWidth="1"/>
    <col min="15626" max="15626" width="3.85546875" style="191" customWidth="1"/>
    <col min="15627" max="15627" width="11.85546875" style="191" customWidth="1"/>
    <col min="15628" max="15628" width="28.7109375" style="191" customWidth="1"/>
    <col min="15629" max="15629" width="20.5703125" style="191" customWidth="1"/>
    <col min="15630" max="15875" width="10.28515625" style="191"/>
    <col min="15876" max="15876" width="26.140625" style="191" customWidth="1"/>
    <col min="15877" max="15877" width="12.42578125" style="191" customWidth="1"/>
    <col min="15878" max="15878" width="14.42578125" style="191" customWidth="1"/>
    <col min="15879" max="15879" width="17.42578125" style="191" customWidth="1"/>
    <col min="15880" max="15880" width="14" style="191" customWidth="1"/>
    <col min="15881" max="15881" width="13.7109375" style="191" customWidth="1"/>
    <col min="15882" max="15882" width="3.85546875" style="191" customWidth="1"/>
    <col min="15883" max="15883" width="11.85546875" style="191" customWidth="1"/>
    <col min="15884" max="15884" width="28.7109375" style="191" customWidth="1"/>
    <col min="15885" max="15885" width="20.5703125" style="191" customWidth="1"/>
    <col min="15886" max="16131" width="10.28515625" style="191"/>
    <col min="16132" max="16132" width="26.140625" style="191" customWidth="1"/>
    <col min="16133" max="16133" width="12.42578125" style="191" customWidth="1"/>
    <col min="16134" max="16134" width="14.42578125" style="191" customWidth="1"/>
    <col min="16135" max="16135" width="17.42578125" style="191" customWidth="1"/>
    <col min="16136" max="16136" width="14" style="191" customWidth="1"/>
    <col min="16137" max="16137" width="13.7109375" style="191" customWidth="1"/>
    <col min="16138" max="16138" width="3.85546875" style="191" customWidth="1"/>
    <col min="16139" max="16139" width="11.85546875" style="191" customWidth="1"/>
    <col min="16140" max="16140" width="28.7109375" style="191" customWidth="1"/>
    <col min="16141" max="16141" width="20.5703125" style="191" customWidth="1"/>
    <col min="16142" max="16384" width="10.28515625" style="191"/>
  </cols>
  <sheetData>
    <row r="1" spans="1:13" ht="16.5">
      <c r="A1" s="190"/>
      <c r="B1" s="382" t="s">
        <v>186</v>
      </c>
      <c r="C1" s="382"/>
      <c r="D1" s="382"/>
    </row>
    <row r="2" spans="1:13" ht="16.5">
      <c r="A2" s="190"/>
      <c r="B2" s="332" t="s">
        <v>187</v>
      </c>
      <c r="C2" s="332"/>
      <c r="D2" s="233"/>
    </row>
    <row r="3" spans="1:13" ht="12" customHeight="1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3" s="197" customFormat="1">
      <c r="A4" s="193"/>
      <c r="B4" s="194" t="str">
        <f>+[2]Bilanc!C38</f>
        <v>Aktive Afatgjata Materiale</v>
      </c>
      <c r="C4" s="195"/>
      <c r="D4" s="196"/>
      <c r="E4" s="196"/>
      <c r="F4" s="196"/>
      <c r="G4" s="196"/>
      <c r="H4" s="196"/>
      <c r="I4" s="196"/>
      <c r="J4" s="196"/>
    </row>
    <row r="5" spans="1:13" ht="15.75" thickBot="1"/>
    <row r="6" spans="1:13" ht="38.25" customHeight="1" thickTop="1">
      <c r="A6" s="198"/>
      <c r="B6" s="199" t="s">
        <v>24</v>
      </c>
      <c r="C6" s="199" t="s">
        <v>5</v>
      </c>
      <c r="D6" s="199" t="s">
        <v>142</v>
      </c>
      <c r="E6" s="199" t="s">
        <v>143</v>
      </c>
      <c r="F6" s="199" t="s">
        <v>144</v>
      </c>
      <c r="G6" s="199" t="s">
        <v>145</v>
      </c>
      <c r="H6" s="199" t="s">
        <v>208</v>
      </c>
      <c r="I6" s="199" t="s">
        <v>146</v>
      </c>
      <c r="J6" s="200"/>
    </row>
    <row r="7" spans="1:13">
      <c r="A7" s="201"/>
      <c r="B7" s="202"/>
      <c r="C7" s="202"/>
      <c r="D7" s="203"/>
      <c r="E7" s="203"/>
      <c r="F7" s="203"/>
      <c r="G7" s="203"/>
      <c r="H7" s="203"/>
      <c r="I7" s="202"/>
      <c r="J7" s="204"/>
    </row>
    <row r="8" spans="1:13">
      <c r="A8" s="201" t="s">
        <v>147</v>
      </c>
      <c r="B8" s="202">
        <v>0</v>
      </c>
      <c r="C8" s="202">
        <v>0</v>
      </c>
      <c r="D8" s="203">
        <v>0</v>
      </c>
      <c r="E8" s="203">
        <v>0</v>
      </c>
      <c r="F8" s="203">
        <v>0</v>
      </c>
      <c r="G8" s="203">
        <v>0</v>
      </c>
      <c r="H8" s="203">
        <v>0</v>
      </c>
      <c r="I8" s="202">
        <v>0</v>
      </c>
      <c r="J8" s="204"/>
    </row>
    <row r="9" spans="1:13">
      <c r="A9" s="201" t="s">
        <v>205</v>
      </c>
      <c r="B9" s="205">
        <v>0</v>
      </c>
      <c r="C9" s="205">
        <v>0</v>
      </c>
      <c r="D9" s="205">
        <v>1335400</v>
      </c>
      <c r="E9" s="205">
        <v>0</v>
      </c>
      <c r="F9" s="205">
        <v>472223</v>
      </c>
      <c r="G9" s="205">
        <v>374334</v>
      </c>
      <c r="H9" s="205">
        <v>619500</v>
      </c>
      <c r="I9" s="206">
        <f>SUM(B9:H9)</f>
        <v>2801457</v>
      </c>
      <c r="J9" s="204"/>
    </row>
    <row r="10" spans="1:13">
      <c r="A10" s="207" t="s">
        <v>148</v>
      </c>
      <c r="B10" s="208"/>
      <c r="C10" s="208"/>
      <c r="D10" s="208"/>
      <c r="E10" s="208"/>
      <c r="F10" s="208"/>
      <c r="G10" s="208"/>
      <c r="H10" s="208"/>
      <c r="I10" s="209"/>
      <c r="J10" s="204"/>
    </row>
    <row r="11" spans="1:13">
      <c r="A11" s="207" t="s">
        <v>149</v>
      </c>
      <c r="B11" s="208"/>
      <c r="C11" s="208"/>
      <c r="D11" s="208"/>
      <c r="E11" s="208"/>
      <c r="F11" s="208"/>
      <c r="G11" s="208"/>
      <c r="H11" s="208"/>
      <c r="I11" s="209">
        <f>SUM(B11:H11)</f>
        <v>0</v>
      </c>
      <c r="J11" s="204"/>
    </row>
    <row r="12" spans="1:13">
      <c r="A12" s="207" t="s">
        <v>150</v>
      </c>
      <c r="B12" s="208"/>
      <c r="C12" s="208"/>
      <c r="D12" s="208"/>
      <c r="E12" s="208"/>
      <c r="F12" s="208"/>
      <c r="G12" s="208"/>
      <c r="H12" s="208"/>
      <c r="I12" s="209">
        <f>SUM(B12:H12)</f>
        <v>0</v>
      </c>
      <c r="J12" s="204"/>
      <c r="M12" s="210"/>
    </row>
    <row r="13" spans="1:13">
      <c r="A13" s="211" t="s">
        <v>205</v>
      </c>
      <c r="B13" s="212">
        <f>+B9+B10+B12+B11</f>
        <v>0</v>
      </c>
      <c r="C13" s="212">
        <f t="shared" ref="C13:I13" si="0">+C9+C10+C12+C11</f>
        <v>0</v>
      </c>
      <c r="D13" s="212">
        <f t="shared" si="0"/>
        <v>1335400</v>
      </c>
      <c r="E13" s="212">
        <f t="shared" si="0"/>
        <v>0</v>
      </c>
      <c r="F13" s="212">
        <f t="shared" si="0"/>
        <v>472223</v>
      </c>
      <c r="G13" s="212">
        <f t="shared" si="0"/>
        <v>374334</v>
      </c>
      <c r="H13" s="212">
        <f t="shared" si="0"/>
        <v>619500</v>
      </c>
      <c r="I13" s="212">
        <f t="shared" si="0"/>
        <v>2801457</v>
      </c>
      <c r="J13" s="204"/>
    </row>
    <row r="14" spans="1:13">
      <c r="A14" s="207"/>
      <c r="B14" s="208"/>
      <c r="C14" s="208"/>
      <c r="D14" s="208"/>
      <c r="E14" s="213"/>
      <c r="F14" s="213"/>
      <c r="G14" s="213"/>
      <c r="H14" s="213"/>
      <c r="I14" s="209"/>
      <c r="J14" s="204"/>
    </row>
    <row r="15" spans="1:13">
      <c r="A15" s="201" t="s">
        <v>151</v>
      </c>
      <c r="B15" s="209"/>
      <c r="C15" s="209"/>
      <c r="D15" s="213"/>
      <c r="E15" s="213"/>
      <c r="F15" s="213"/>
      <c r="G15" s="213"/>
      <c r="H15" s="213"/>
      <c r="I15" s="209"/>
      <c r="J15" s="204"/>
    </row>
    <row r="16" spans="1:13">
      <c r="A16" s="201" t="str">
        <f>+A9</f>
        <v>31 Dhjetor 2013</v>
      </c>
      <c r="B16" s="212">
        <v>0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  <c r="I16" s="206">
        <f>SUM(B16:H16)</f>
        <v>0</v>
      </c>
      <c r="J16" s="204"/>
    </row>
    <row r="17" spans="1:12">
      <c r="A17" s="207" t="s">
        <v>152</v>
      </c>
      <c r="B17" s="208"/>
      <c r="C17" s="208"/>
      <c r="D17" s="208"/>
      <c r="E17" s="208"/>
      <c r="F17" s="209"/>
      <c r="G17" s="209"/>
      <c r="H17" s="208"/>
      <c r="I17" s="213">
        <f>SUM(B17:H17)</f>
        <v>0</v>
      </c>
      <c r="J17" s="204"/>
      <c r="K17" s="214"/>
      <c r="L17" s="215"/>
    </row>
    <row r="18" spans="1:12">
      <c r="A18" s="207" t="s">
        <v>150</v>
      </c>
      <c r="B18" s="208"/>
      <c r="C18" s="208"/>
      <c r="D18" s="208"/>
      <c r="E18" s="208"/>
      <c r="F18" s="208"/>
      <c r="G18" s="208"/>
      <c r="H18" s="208"/>
      <c r="I18" s="213">
        <f>SUM(B18:H18)</f>
        <v>0</v>
      </c>
      <c r="J18" s="204"/>
      <c r="K18" s="214"/>
    </row>
    <row r="19" spans="1:12">
      <c r="A19" s="211" t="str">
        <f>+A13</f>
        <v>31 Dhjetor 2013</v>
      </c>
      <c r="B19" s="206">
        <f t="shared" ref="B19:G19" si="1">SUM(B16:B18)</f>
        <v>0</v>
      </c>
      <c r="C19" s="206">
        <f t="shared" si="1"/>
        <v>0</v>
      </c>
      <c r="D19" s="206">
        <f t="shared" si="1"/>
        <v>0</v>
      </c>
      <c r="E19" s="206">
        <f t="shared" si="1"/>
        <v>0</v>
      </c>
      <c r="F19" s="206">
        <f t="shared" si="1"/>
        <v>0</v>
      </c>
      <c r="G19" s="206">
        <f t="shared" si="1"/>
        <v>0</v>
      </c>
      <c r="H19" s="206">
        <v>0</v>
      </c>
      <c r="I19" s="206">
        <f>SUM(I16:I18)</f>
        <v>0</v>
      </c>
      <c r="J19" s="204"/>
    </row>
    <row r="20" spans="1:12">
      <c r="A20" s="211"/>
      <c r="B20" s="209"/>
      <c r="C20" s="209"/>
      <c r="D20" s="209"/>
      <c r="E20" s="209"/>
      <c r="F20" s="209"/>
      <c r="G20" s="209"/>
      <c r="H20" s="209"/>
      <c r="I20" s="209"/>
      <c r="J20" s="204"/>
    </row>
    <row r="21" spans="1:12">
      <c r="A21" s="201" t="s">
        <v>153</v>
      </c>
      <c r="B21" s="213"/>
      <c r="C21" s="213"/>
      <c r="D21" s="213"/>
      <c r="E21" s="213"/>
      <c r="F21" s="213"/>
      <c r="G21" s="213"/>
      <c r="H21" s="213"/>
      <c r="I21" s="209"/>
      <c r="J21" s="204"/>
    </row>
    <row r="22" spans="1:12" ht="15.75" thickBot="1">
      <c r="A22" s="201" t="str">
        <f>+A9</f>
        <v>31 Dhjetor 2013</v>
      </c>
      <c r="B22" s="216">
        <f t="shared" ref="B22:H22" si="2">+B9-B16</f>
        <v>0</v>
      </c>
      <c r="C22" s="216">
        <f t="shared" si="2"/>
        <v>0</v>
      </c>
      <c r="D22" s="216">
        <f t="shared" si="2"/>
        <v>1335400</v>
      </c>
      <c r="E22" s="216">
        <f t="shared" si="2"/>
        <v>0</v>
      </c>
      <c r="F22" s="216">
        <f>+F9-F16</f>
        <v>472223</v>
      </c>
      <c r="G22" s="216">
        <f t="shared" si="2"/>
        <v>374334</v>
      </c>
      <c r="H22" s="216">
        <f t="shared" si="2"/>
        <v>619500</v>
      </c>
      <c r="I22" s="216">
        <f>+I9-I16</f>
        <v>2801457</v>
      </c>
      <c r="J22" s="217"/>
    </row>
    <row r="23" spans="1:12" ht="9" customHeight="1" thickTop="1">
      <c r="A23" s="201"/>
      <c r="B23" s="213"/>
      <c r="C23" s="213"/>
      <c r="D23" s="213"/>
      <c r="E23" s="213"/>
      <c r="F23" s="213"/>
      <c r="G23" s="213"/>
      <c r="H23" s="213"/>
      <c r="I23" s="209"/>
      <c r="J23" s="204"/>
    </row>
    <row r="24" spans="1:12" ht="15.75" thickBot="1">
      <c r="A24" s="211" t="str">
        <f>+A19</f>
        <v>31 Dhjetor 2013</v>
      </c>
      <c r="B24" s="216">
        <f t="shared" ref="B24:H24" si="3">+B13-B19</f>
        <v>0</v>
      </c>
      <c r="C24" s="216">
        <f t="shared" si="3"/>
        <v>0</v>
      </c>
      <c r="D24" s="216">
        <f t="shared" si="3"/>
        <v>1335400</v>
      </c>
      <c r="E24" s="216">
        <f t="shared" si="3"/>
        <v>0</v>
      </c>
      <c r="F24" s="216">
        <f t="shared" si="3"/>
        <v>472223</v>
      </c>
      <c r="G24" s="216">
        <f t="shared" si="3"/>
        <v>374334</v>
      </c>
      <c r="H24" s="216">
        <f t="shared" si="3"/>
        <v>619500</v>
      </c>
      <c r="I24" s="216">
        <f>+I13-I19</f>
        <v>2801457</v>
      </c>
      <c r="J24" s="217"/>
    </row>
    <row r="25" spans="1:12" ht="9.75" customHeight="1" thickTop="1" thickBot="1">
      <c r="A25" s="218"/>
      <c r="B25" s="219"/>
      <c r="C25" s="219"/>
      <c r="D25" s="219"/>
      <c r="E25" s="219"/>
      <c r="F25" s="219"/>
      <c r="G25" s="219"/>
      <c r="H25" s="219"/>
      <c r="I25" s="219"/>
      <c r="J25" s="220"/>
    </row>
    <row r="26" spans="1:12" ht="15.75" thickTop="1">
      <c r="A26" s="221"/>
      <c r="B26" s="202"/>
      <c r="C26" s="202"/>
      <c r="D26" s="202"/>
      <c r="E26" s="202"/>
      <c r="F26" s="202"/>
      <c r="G26" s="202"/>
      <c r="H26" s="202"/>
      <c r="J26" s="222"/>
    </row>
    <row r="27" spans="1:12">
      <c r="A27" s="223"/>
      <c r="B27" s="224"/>
      <c r="C27" s="223"/>
      <c r="D27" s="223"/>
      <c r="E27" s="223"/>
      <c r="I27" s="202">
        <f>+[2]Bilanc!H43+[2]Bilanc!H51</f>
        <v>0</v>
      </c>
      <c r="K27" s="202">
        <f>+[2]Bilanc!F51+[2]Bilanc!F43</f>
        <v>0</v>
      </c>
    </row>
    <row r="28" spans="1:12">
      <c r="A28" s="222"/>
      <c r="B28" s="222"/>
      <c r="C28" s="222"/>
      <c r="D28" s="222"/>
      <c r="E28" s="222"/>
      <c r="I28" s="210">
        <f>+I22-I27</f>
        <v>2801457</v>
      </c>
      <c r="K28" s="210">
        <f>+I24-K27</f>
        <v>2801457</v>
      </c>
    </row>
    <row r="29" spans="1:12">
      <c r="A29" s="225"/>
      <c r="B29" s="226"/>
      <c r="C29" s="226"/>
      <c r="D29" s="222"/>
      <c r="E29" s="222"/>
    </row>
    <row r="30" spans="1:12">
      <c r="A30" s="227"/>
      <c r="B30" s="228"/>
      <c r="C30" s="228"/>
      <c r="D30" s="222"/>
      <c r="E30" s="222"/>
    </row>
    <row r="31" spans="1:12">
      <c r="A31" s="227"/>
      <c r="B31" s="229"/>
      <c r="C31" s="229"/>
      <c r="D31" s="222"/>
      <c r="E31" s="222"/>
    </row>
    <row r="32" spans="1:12">
      <c r="A32" s="225"/>
      <c r="B32" s="230"/>
      <c r="C32" s="230"/>
      <c r="D32" s="222"/>
      <c r="E32" s="222"/>
    </row>
    <row r="33" spans="1:5">
      <c r="A33" s="225"/>
      <c r="B33" s="230"/>
      <c r="C33" s="230"/>
      <c r="D33" s="222"/>
      <c r="E33" s="222"/>
    </row>
    <row r="34" spans="1:5">
      <c r="A34" s="227"/>
      <c r="B34" s="229"/>
      <c r="C34" s="229"/>
      <c r="D34" s="222"/>
      <c r="E34" s="222"/>
    </row>
    <row r="35" spans="1:5">
      <c r="A35" s="225"/>
      <c r="B35" s="229"/>
      <c r="C35" s="229"/>
      <c r="D35" s="222"/>
      <c r="E35" s="222"/>
    </row>
    <row r="36" spans="1:5">
      <c r="A36" s="227"/>
      <c r="B36" s="229"/>
      <c r="C36" s="229"/>
      <c r="D36" s="222"/>
      <c r="E36" s="222"/>
    </row>
    <row r="37" spans="1:5">
      <c r="A37" s="225"/>
      <c r="B37" s="230"/>
      <c r="C37" s="230"/>
      <c r="D37" s="222"/>
      <c r="E37" s="222"/>
    </row>
    <row r="38" spans="1:5">
      <c r="A38" s="225"/>
      <c r="B38" s="230"/>
      <c r="C38" s="230"/>
      <c r="D38" s="222"/>
      <c r="E38" s="222"/>
    </row>
    <row r="39" spans="1:5">
      <c r="A39" s="231"/>
      <c r="B39" s="230"/>
      <c r="C39" s="230"/>
      <c r="D39" s="222"/>
      <c r="E39" s="222"/>
    </row>
    <row r="40" spans="1:5">
      <c r="A40" s="227"/>
      <c r="B40" s="229"/>
      <c r="C40" s="229"/>
      <c r="D40" s="222"/>
      <c r="E40" s="222"/>
    </row>
    <row r="41" spans="1:5">
      <c r="A41" s="227"/>
      <c r="B41" s="229"/>
      <c r="C41" s="229"/>
      <c r="D41" s="222"/>
      <c r="E41" s="222"/>
    </row>
    <row r="42" spans="1:5">
      <c r="A42" s="227"/>
      <c r="B42" s="229"/>
      <c r="C42" s="229"/>
      <c r="D42" s="222"/>
      <c r="E42" s="222"/>
    </row>
    <row r="43" spans="1:5">
      <c r="A43" s="227"/>
      <c r="B43" s="229"/>
      <c r="C43" s="229"/>
      <c r="D43" s="222"/>
      <c r="E43" s="222"/>
    </row>
    <row r="44" spans="1:5">
      <c r="A44" s="227"/>
      <c r="B44" s="229"/>
      <c r="C44" s="229"/>
      <c r="D44" s="222"/>
      <c r="E44" s="222"/>
    </row>
    <row r="45" spans="1:5">
      <c r="A45" s="222"/>
      <c r="B45" s="232"/>
      <c r="C45" s="232"/>
      <c r="D45" s="222"/>
      <c r="E45" s="222"/>
    </row>
    <row r="46" spans="1:5">
      <c r="A46" s="222"/>
      <c r="B46" s="222"/>
      <c r="C46" s="232"/>
      <c r="D46" s="232"/>
      <c r="E46" s="222"/>
    </row>
    <row r="47" spans="1:5">
      <c r="A47" s="222"/>
      <c r="B47" s="222"/>
      <c r="C47" s="232"/>
      <c r="D47" s="232"/>
      <c r="E47" s="222"/>
    </row>
    <row r="48" spans="1:5">
      <c r="A48" s="222"/>
      <c r="B48" s="222"/>
      <c r="C48" s="222"/>
      <c r="D48" s="222"/>
      <c r="E48" s="222"/>
    </row>
    <row r="49" spans="1:5">
      <c r="A49" s="222"/>
      <c r="B49" s="222"/>
      <c r="C49" s="222"/>
      <c r="D49" s="222"/>
      <c r="E49" s="222"/>
    </row>
    <row r="50" spans="1:5">
      <c r="A50" s="222"/>
      <c r="B50" s="222"/>
      <c r="C50" s="232"/>
      <c r="D50" s="222"/>
      <c r="E50" s="222"/>
    </row>
    <row r="51" spans="1:5">
      <c r="A51" s="222"/>
      <c r="B51" s="222"/>
      <c r="C51" s="232"/>
      <c r="D51" s="222"/>
      <c r="E51" s="222"/>
    </row>
    <row r="52" spans="1:5">
      <c r="A52" s="222"/>
      <c r="B52" s="222"/>
      <c r="C52" s="222"/>
      <c r="D52" s="222"/>
      <c r="E52" s="222"/>
    </row>
  </sheetData>
  <mergeCells count="2">
    <mergeCell ref="B1:D1"/>
    <mergeCell ref="B2:C2"/>
  </mergeCells>
  <pageMargins left="0.75" right="0.75" top="1" bottom="1" header="0.5" footer="0.5"/>
  <pageSetup paperSize="9" scale="62" fitToHeight="0" orientation="landscape" r:id="rId1"/>
  <headerFooter alignWithMargins="0"/>
  <rowBreaks count="1" manualBreakCount="1">
    <brk id="2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1:I76"/>
  <sheetViews>
    <sheetView showGridLines="0" zoomScale="110" zoomScaleNormal="110" workbookViewId="0">
      <selection activeCell="H22" sqref="H22"/>
    </sheetView>
  </sheetViews>
  <sheetFormatPr defaultColWidth="17.7109375" defaultRowHeight="12.75"/>
  <cols>
    <col min="1" max="1" width="11.140625" style="86" customWidth="1"/>
    <col min="2" max="2" width="2.85546875" style="86" customWidth="1"/>
    <col min="3" max="3" width="32.140625" style="86" customWidth="1"/>
    <col min="4" max="4" width="14.85546875" style="86" bestFit="1" customWidth="1"/>
    <col min="5" max="5" width="13" style="86" customWidth="1"/>
    <col min="6" max="6" width="14" style="86" bestFit="1" customWidth="1"/>
    <col min="7" max="7" width="16.140625" style="86" customWidth="1"/>
    <col min="8" max="8" width="16.42578125" style="86" customWidth="1"/>
    <col min="9" max="9" width="18.5703125" style="86" customWidth="1"/>
    <col min="10" max="10" width="2.7109375" style="86" customWidth="1"/>
    <col min="11" max="16384" width="17.7109375" style="86"/>
  </cols>
  <sheetData>
    <row r="1" spans="2:9" ht="10.5" customHeight="1">
      <c r="B1" s="1"/>
      <c r="C1" s="129"/>
      <c r="D1" s="130"/>
      <c r="E1" s="130"/>
      <c r="F1" s="130"/>
      <c r="G1" s="130"/>
      <c r="H1" s="131"/>
      <c r="I1" s="132"/>
    </row>
    <row r="2" spans="2:9" ht="18">
      <c r="B2" s="89"/>
      <c r="C2" s="282" t="s">
        <v>186</v>
      </c>
      <c r="D2" s="116"/>
      <c r="E2" s="116"/>
      <c r="F2" s="116"/>
      <c r="G2" s="116"/>
      <c r="H2" s="117"/>
      <c r="I2" s="115" t="s">
        <v>136</v>
      </c>
    </row>
    <row r="3" spans="2:9" ht="17.25" customHeight="1">
      <c r="B3" s="383" t="s">
        <v>137</v>
      </c>
      <c r="C3" s="383"/>
      <c r="D3" s="383"/>
      <c r="E3" s="383"/>
      <c r="F3" s="383"/>
      <c r="G3" s="383"/>
      <c r="H3" s="383"/>
      <c r="I3" s="383"/>
    </row>
    <row r="4" spans="2:9" ht="6.75" customHeight="1">
      <c r="B4" s="89"/>
      <c r="C4" s="89"/>
      <c r="D4" s="116"/>
      <c r="E4" s="116"/>
      <c r="F4" s="116"/>
      <c r="G4" s="116"/>
      <c r="H4" s="116"/>
      <c r="I4" s="116"/>
    </row>
    <row r="5" spans="2:9" ht="12.75" customHeight="1">
      <c r="B5" s="91"/>
      <c r="C5" s="90"/>
      <c r="D5" s="118"/>
      <c r="E5" s="118"/>
      <c r="F5" s="118"/>
      <c r="G5" s="118"/>
      <c r="H5" s="119"/>
      <c r="I5" s="118"/>
    </row>
    <row r="6" spans="2:9" ht="6.75" customHeight="1" thickBot="1">
      <c r="B6" s="91"/>
      <c r="C6" s="91"/>
      <c r="D6" s="118"/>
      <c r="E6" s="118"/>
      <c r="F6" s="118"/>
      <c r="G6" s="118"/>
      <c r="H6" s="118"/>
      <c r="I6" s="118"/>
    </row>
    <row r="7" spans="2:9" s="87" customFormat="1" ht="33" customHeight="1" thickTop="1">
      <c r="B7" s="113"/>
      <c r="C7" s="114"/>
      <c r="D7" s="120" t="s">
        <v>42</v>
      </c>
      <c r="E7" s="120" t="s">
        <v>43</v>
      </c>
      <c r="F7" s="120" t="s">
        <v>118</v>
      </c>
      <c r="G7" s="120" t="s">
        <v>69</v>
      </c>
      <c r="H7" s="120" t="s">
        <v>70</v>
      </c>
      <c r="I7" s="121" t="s">
        <v>66</v>
      </c>
    </row>
    <row r="8" spans="2:9" s="88" customFormat="1" ht="15" customHeight="1">
      <c r="B8" s="92" t="s">
        <v>3</v>
      </c>
      <c r="C8" s="93" t="s">
        <v>207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3">
        <f>SUM(D8:H8)</f>
        <v>0</v>
      </c>
    </row>
    <row r="9" spans="2:9" s="88" customFormat="1" ht="16.5" customHeight="1">
      <c r="B9" s="95">
        <v>1</v>
      </c>
      <c r="C9" s="100" t="s">
        <v>68</v>
      </c>
      <c r="D9" s="127">
        <v>0</v>
      </c>
      <c r="E9" s="127">
        <v>0</v>
      </c>
      <c r="F9" s="127">
        <v>0</v>
      </c>
      <c r="G9" s="127">
        <v>0</v>
      </c>
      <c r="H9" s="127">
        <v>-262</v>
      </c>
      <c r="I9" s="128">
        <f>SUM(D9:H9)</f>
        <v>-262</v>
      </c>
    </row>
    <row r="10" spans="2:9" s="98" customFormat="1" ht="20.100000000000001" customHeight="1">
      <c r="B10" s="94">
        <v>2</v>
      </c>
      <c r="C10" s="99" t="s">
        <v>67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3">
        <f t="shared" ref="I10" si="0">SUM(D10:H10)</f>
        <v>0</v>
      </c>
    </row>
    <row r="11" spans="2:9" s="88" customFormat="1" ht="16.5" customHeight="1">
      <c r="B11" s="94">
        <v>3</v>
      </c>
      <c r="C11" s="99" t="s">
        <v>133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3">
        <f>SUM(D11:H11)</f>
        <v>0</v>
      </c>
    </row>
    <row r="12" spans="2:9" s="88" customFormat="1" ht="16.5" customHeight="1" thickBot="1">
      <c r="B12" s="94">
        <v>4</v>
      </c>
      <c r="C12" s="99" t="s">
        <v>198</v>
      </c>
      <c r="D12" s="124">
        <v>100000</v>
      </c>
      <c r="E12" s="124">
        <v>0</v>
      </c>
      <c r="F12" s="124">
        <v>0</v>
      </c>
      <c r="G12" s="124">
        <v>0</v>
      </c>
      <c r="H12" s="124">
        <v>0</v>
      </c>
      <c r="I12" s="123">
        <f t="shared" ref="I12" si="1">SUM(D12:H12)</f>
        <v>100000</v>
      </c>
    </row>
    <row r="13" spans="2:9" s="88" customFormat="1" ht="16.5" customHeight="1" thickTop="1" thickBot="1">
      <c r="B13" s="96" t="s">
        <v>129</v>
      </c>
      <c r="C13" s="97" t="s">
        <v>65</v>
      </c>
      <c r="D13" s="125">
        <f>SUM(D8:D12)</f>
        <v>100000</v>
      </c>
      <c r="E13" s="125">
        <f t="shared" ref="E13:I13" si="2">SUM(E8:E12)</f>
        <v>0</v>
      </c>
      <c r="F13" s="125">
        <f t="shared" si="2"/>
        <v>0</v>
      </c>
      <c r="G13" s="125">
        <f t="shared" si="2"/>
        <v>0</v>
      </c>
      <c r="H13" s="125">
        <f t="shared" si="2"/>
        <v>-262</v>
      </c>
      <c r="I13" s="125">
        <f t="shared" si="2"/>
        <v>99738</v>
      </c>
    </row>
    <row r="14" spans="2:9" s="98" customFormat="1" ht="20.100000000000001" customHeight="1" thickTop="1">
      <c r="B14" s="95">
        <v>1</v>
      </c>
      <c r="C14" s="100" t="s">
        <v>68</v>
      </c>
      <c r="D14" s="127">
        <v>0</v>
      </c>
      <c r="E14" s="127">
        <v>0</v>
      </c>
      <c r="F14" s="127">
        <v>0</v>
      </c>
      <c r="G14" s="127">
        <v>0</v>
      </c>
      <c r="H14" s="127">
        <v>-2307573</v>
      </c>
      <c r="I14" s="128">
        <f>SUM(D14:H14)</f>
        <v>-2307573</v>
      </c>
    </row>
    <row r="15" spans="2:9" ht="12.75" customHeight="1">
      <c r="B15" s="94">
        <v>2</v>
      </c>
      <c r="C15" s="99" t="s">
        <v>67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3">
        <f t="shared" ref="I15:I17" si="3">SUM(D15:H15)</f>
        <v>0</v>
      </c>
    </row>
    <row r="16" spans="2:9" ht="14.1" customHeight="1">
      <c r="B16" s="94">
        <v>3</v>
      </c>
      <c r="C16" s="99" t="s">
        <v>133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3">
        <f>SUM(D16:H16)</f>
        <v>0</v>
      </c>
    </row>
    <row r="17" spans="2:9" ht="14.1" customHeight="1" thickBot="1">
      <c r="B17" s="94">
        <v>4</v>
      </c>
      <c r="C17" s="99" t="s">
        <v>198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3">
        <f t="shared" si="3"/>
        <v>0</v>
      </c>
    </row>
    <row r="18" spans="2:9" ht="14.1" customHeight="1" thickTop="1" thickBot="1">
      <c r="B18" s="96" t="s">
        <v>4</v>
      </c>
      <c r="C18" s="97" t="s">
        <v>204</v>
      </c>
      <c r="D18" s="125">
        <f>SUM(D13:D17)</f>
        <v>100000</v>
      </c>
      <c r="E18" s="125">
        <f t="shared" ref="E18:H18" si="4">SUM(E13:E17)</f>
        <v>0</v>
      </c>
      <c r="F18" s="125">
        <f t="shared" si="4"/>
        <v>0</v>
      </c>
      <c r="G18" s="125">
        <f t="shared" si="4"/>
        <v>0</v>
      </c>
      <c r="H18" s="125">
        <f t="shared" si="4"/>
        <v>-2307835</v>
      </c>
      <c r="I18" s="126">
        <f>SUM(I13:I17)</f>
        <v>-2207835</v>
      </c>
    </row>
    <row r="19" spans="2:9" ht="14.1" customHeight="1" thickTop="1"/>
    <row r="20" spans="2:9" ht="14.1" customHeight="1"/>
    <row r="21" spans="2:9" ht="14.1" customHeight="1"/>
    <row r="22" spans="2:9" ht="14.1" customHeight="1"/>
    <row r="23" spans="2:9" ht="14.1" customHeight="1"/>
    <row r="24" spans="2:9" ht="14.1" customHeight="1"/>
    <row r="25" spans="2:9" ht="14.1" customHeight="1"/>
    <row r="26" spans="2:9" ht="14.1" customHeight="1"/>
    <row r="27" spans="2:9" ht="14.1" customHeight="1"/>
    <row r="28" spans="2:9" ht="14.1" customHeight="1"/>
    <row r="29" spans="2:9" ht="14.1" customHeight="1"/>
    <row r="30" spans="2:9" ht="14.1" customHeight="1"/>
    <row r="31" spans="2:9" ht="14.1" customHeight="1"/>
    <row r="32" spans="2:9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</sheetData>
  <sheetProtection selectLockedCells="1" selectUnlockedCells="1"/>
  <mergeCells count="1">
    <mergeCell ref="B3:I3"/>
  </mergeCells>
  <phoneticPr fontId="6" type="noConversion"/>
  <printOptions horizontalCentered="1"/>
  <pageMargins left="0" right="0" top="0.4" bottom="0.31496062992126" header="0.26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F35"/>
  <sheetViews>
    <sheetView topLeftCell="A7" workbookViewId="0">
      <selection activeCell="D15" sqref="D15"/>
    </sheetView>
  </sheetViews>
  <sheetFormatPr defaultRowHeight="12.75"/>
  <cols>
    <col min="3" max="3" width="46.28515625" customWidth="1"/>
    <col min="4" max="4" width="11.7109375" customWidth="1"/>
    <col min="5" max="5" width="14.28515625" customWidth="1"/>
    <col min="6" max="6" width="24.5703125" customWidth="1"/>
  </cols>
  <sheetData>
    <row r="1" spans="2:6" ht="15.75">
      <c r="B1" s="384" t="s">
        <v>209</v>
      </c>
      <c r="C1" s="384"/>
      <c r="D1" s="384"/>
      <c r="E1" s="384"/>
      <c r="F1" s="384"/>
    </row>
    <row r="2" spans="2:6" ht="11.25" customHeight="1">
      <c r="B2" s="321"/>
      <c r="C2" s="321"/>
      <c r="D2" s="321"/>
      <c r="E2" s="321"/>
      <c r="F2" s="321"/>
    </row>
    <row r="3" spans="2:6" ht="15">
      <c r="B3" s="385" t="s">
        <v>210</v>
      </c>
      <c r="C3" s="385"/>
      <c r="D3" s="385"/>
      <c r="E3" s="385"/>
      <c r="F3" s="385"/>
    </row>
    <row r="4" spans="2:6" ht="15">
      <c r="B4" s="385" t="s">
        <v>211</v>
      </c>
      <c r="C4" s="385"/>
      <c r="D4" s="385"/>
      <c r="E4" s="385"/>
      <c r="F4" s="385"/>
    </row>
    <row r="5" spans="2:6" ht="15">
      <c r="B5" s="308"/>
      <c r="C5" s="309" t="s">
        <v>141</v>
      </c>
      <c r="D5" s="309" t="s">
        <v>212</v>
      </c>
      <c r="E5" s="309" t="s">
        <v>212</v>
      </c>
      <c r="F5" s="309" t="s">
        <v>213</v>
      </c>
    </row>
    <row r="6" spans="2:6" ht="14.25">
      <c r="B6" s="310" t="s">
        <v>128</v>
      </c>
      <c r="C6" s="311" t="s">
        <v>214</v>
      </c>
      <c r="D6" s="312"/>
      <c r="E6" s="312"/>
      <c r="F6" s="312"/>
    </row>
    <row r="7" spans="2:6">
      <c r="B7" s="310">
        <v>1</v>
      </c>
      <c r="C7" s="312" t="s">
        <v>215</v>
      </c>
      <c r="D7" s="313">
        <f>1996646/1000</f>
        <v>1996.646</v>
      </c>
      <c r="E7" s="313"/>
      <c r="F7" s="312"/>
    </row>
    <row r="8" spans="2:6">
      <c r="B8" s="310">
        <v>2</v>
      </c>
      <c r="C8" s="312" t="s">
        <v>216</v>
      </c>
      <c r="D8" s="312">
        <f>772428/1000</f>
        <v>772.428</v>
      </c>
      <c r="E8" s="312"/>
      <c r="F8" s="312"/>
    </row>
    <row r="9" spans="2:6">
      <c r="B9" s="310">
        <v>3</v>
      </c>
      <c r="C9" s="312" t="s">
        <v>217</v>
      </c>
      <c r="D9" s="312">
        <f>1177841/1000</f>
        <v>1177.8409999999999</v>
      </c>
      <c r="E9" s="312"/>
      <c r="F9" s="312"/>
    </row>
    <row r="10" spans="2:6">
      <c r="B10" s="310">
        <v>4</v>
      </c>
      <c r="C10" s="312" t="s">
        <v>218</v>
      </c>
      <c r="D10" s="312">
        <v>0</v>
      </c>
      <c r="E10" s="312"/>
      <c r="F10" s="312"/>
    </row>
    <row r="11" spans="2:6">
      <c r="B11" s="310">
        <v>5</v>
      </c>
      <c r="C11" s="312" t="s">
        <v>219</v>
      </c>
      <c r="D11" s="312">
        <f>12420/1000</f>
        <v>12.42</v>
      </c>
      <c r="E11" s="312">
        <f>266.67/1000</f>
        <v>0.26667000000000002</v>
      </c>
      <c r="F11" s="312"/>
    </row>
    <row r="12" spans="2:6">
      <c r="B12" s="310">
        <v>6</v>
      </c>
      <c r="C12" s="312" t="s">
        <v>220</v>
      </c>
      <c r="D12" s="312">
        <f>40000/1000</f>
        <v>40</v>
      </c>
      <c r="E12" s="312"/>
      <c r="F12" s="312"/>
    </row>
    <row r="13" spans="2:6">
      <c r="B13" s="310">
        <v>7</v>
      </c>
      <c r="C13" s="312" t="s">
        <v>221</v>
      </c>
      <c r="D13" s="312">
        <v>0</v>
      </c>
      <c r="E13" s="312"/>
      <c r="F13" s="312"/>
    </row>
    <row r="14" spans="2:6">
      <c r="B14" s="310">
        <v>8</v>
      </c>
      <c r="C14" s="312" t="s">
        <v>222</v>
      </c>
      <c r="D14" s="312">
        <f>29407/1000</f>
        <v>29.407</v>
      </c>
      <c r="E14" s="312"/>
      <c r="F14" s="312"/>
    </row>
    <row r="15" spans="2:6">
      <c r="B15" s="310">
        <v>9</v>
      </c>
      <c r="C15" s="312" t="s">
        <v>223</v>
      </c>
      <c r="D15" s="312">
        <f>(2634317+301236+5690+179228+7000+288990+38714)/1000</f>
        <v>3455.1750000000002</v>
      </c>
      <c r="E15" s="312"/>
      <c r="F15" s="312"/>
    </row>
    <row r="16" spans="2:6">
      <c r="B16" s="310"/>
      <c r="C16" s="314" t="s">
        <v>224</v>
      </c>
      <c r="D16" s="314">
        <f>+D7-D8-D9-D11-D12-D13-D14-D15</f>
        <v>-3490.625</v>
      </c>
      <c r="E16" s="314">
        <f>+E7-E8-E9-E11-E12-E13-E14-E15</f>
        <v>-0.26667000000000002</v>
      </c>
      <c r="F16" s="312"/>
    </row>
    <row r="17" spans="2:6">
      <c r="B17" s="310"/>
      <c r="C17" s="312"/>
      <c r="D17" s="312"/>
      <c r="E17" s="312"/>
      <c r="F17" s="312"/>
    </row>
    <row r="18" spans="2:6" ht="14.25">
      <c r="B18" s="310" t="s">
        <v>129</v>
      </c>
      <c r="C18" s="311" t="s">
        <v>225</v>
      </c>
      <c r="D18" s="312"/>
      <c r="E18" s="312"/>
      <c r="F18" s="312"/>
    </row>
    <row r="19" spans="2:6">
      <c r="B19" s="310">
        <v>1</v>
      </c>
      <c r="C19" s="312" t="s">
        <v>226</v>
      </c>
      <c r="D19" s="312">
        <f>3233047/1000</f>
        <v>3233.047</v>
      </c>
      <c r="E19" s="312"/>
      <c r="F19" s="312"/>
    </row>
    <row r="20" spans="2:6">
      <c r="B20" s="310">
        <v>2</v>
      </c>
      <c r="C20" s="312" t="s">
        <v>227</v>
      </c>
      <c r="D20" s="312"/>
      <c r="E20" s="312"/>
      <c r="F20" s="312"/>
    </row>
    <row r="21" spans="2:6">
      <c r="B21" s="310">
        <v>3</v>
      </c>
      <c r="C21" s="312" t="s">
        <v>140</v>
      </c>
      <c r="D21" s="312">
        <f>925/1000</f>
        <v>0.92500000000000004</v>
      </c>
      <c r="E21" s="312">
        <f>4.93/1000</f>
        <v>4.9299999999999995E-3</v>
      </c>
      <c r="F21" s="312"/>
    </row>
    <row r="22" spans="2:6">
      <c r="B22" s="310">
        <v>4</v>
      </c>
      <c r="C22" s="312" t="s">
        <v>228</v>
      </c>
      <c r="D22" s="312"/>
      <c r="E22" s="312"/>
      <c r="F22" s="312"/>
    </row>
    <row r="23" spans="2:6">
      <c r="B23" s="310"/>
      <c r="C23" s="314" t="s">
        <v>229</v>
      </c>
      <c r="D23" s="314">
        <f>-D19+D21</f>
        <v>-3232.1219999999998</v>
      </c>
      <c r="E23" s="314">
        <f>-E19+E21</f>
        <v>4.9299999999999995E-3</v>
      </c>
      <c r="F23" s="312"/>
    </row>
    <row r="24" spans="2:6">
      <c r="B24" s="310"/>
      <c r="C24" s="312"/>
      <c r="D24" s="312"/>
      <c r="E24" s="312"/>
      <c r="F24" s="312"/>
    </row>
    <row r="25" spans="2:6" ht="14.25">
      <c r="B25" s="310" t="s">
        <v>230</v>
      </c>
      <c r="C25" s="311" t="s">
        <v>231</v>
      </c>
      <c r="D25" s="312"/>
      <c r="E25" s="312"/>
      <c r="F25" s="312"/>
    </row>
    <row r="26" spans="2:6">
      <c r="B26" s="310">
        <v>1</v>
      </c>
      <c r="C26" s="312" t="s">
        <v>232</v>
      </c>
      <c r="D26" s="312"/>
      <c r="E26" s="312"/>
      <c r="F26" s="312"/>
    </row>
    <row r="27" spans="2:6">
      <c r="B27" s="310">
        <v>2</v>
      </c>
      <c r="C27" s="312" t="s">
        <v>233</v>
      </c>
      <c r="D27" s="312">
        <f>6707900/1000</f>
        <v>6707.9</v>
      </c>
      <c r="E27" s="312">
        <f>100000/1000</f>
        <v>100</v>
      </c>
      <c r="F27" s="312"/>
    </row>
    <row r="28" spans="2:6">
      <c r="B28" s="310">
        <v>3</v>
      </c>
      <c r="C28" s="312" t="s">
        <v>239</v>
      </c>
      <c r="D28" s="312">
        <f>15935/1000</f>
        <v>15.935</v>
      </c>
      <c r="E28" s="312"/>
      <c r="F28" s="312"/>
    </row>
    <row r="29" spans="2:6">
      <c r="B29" s="310">
        <v>4</v>
      </c>
      <c r="C29" s="312" t="s">
        <v>139</v>
      </c>
      <c r="D29" s="312"/>
      <c r="E29" s="312"/>
      <c r="F29" s="312"/>
    </row>
    <row r="30" spans="2:6">
      <c r="B30" s="310">
        <v>5</v>
      </c>
      <c r="C30" s="312" t="s">
        <v>234</v>
      </c>
      <c r="D30" s="312"/>
      <c r="E30" s="312"/>
      <c r="F30" s="312"/>
    </row>
    <row r="31" spans="2:6">
      <c r="B31" s="310"/>
      <c r="C31" s="314" t="s">
        <v>235</v>
      </c>
      <c r="D31" s="314">
        <f>+D30-D29+D27+D28</f>
        <v>6723.835</v>
      </c>
      <c r="E31" s="314">
        <f>+E30-E29+E27</f>
        <v>100</v>
      </c>
      <c r="F31" s="312"/>
    </row>
    <row r="32" spans="2:6">
      <c r="B32" s="310"/>
      <c r="C32" s="312"/>
      <c r="D32" s="312"/>
      <c r="E32" s="312"/>
      <c r="F32" s="312"/>
    </row>
    <row r="33" spans="2:6">
      <c r="B33" s="310"/>
      <c r="C33" s="314" t="s">
        <v>236</v>
      </c>
      <c r="D33" s="312">
        <f>+D16+D23-(-D31)</f>
        <v>1.0880000000006476</v>
      </c>
      <c r="E33" s="312">
        <f>+E16+E23-(-E31)</f>
        <v>99.738259999999997</v>
      </c>
      <c r="F33" s="312"/>
    </row>
    <row r="34" spans="2:6">
      <c r="B34" s="310"/>
      <c r="C34" s="314" t="s">
        <v>237</v>
      </c>
      <c r="D34" s="312">
        <f>99738/1000</f>
        <v>99.738</v>
      </c>
      <c r="E34" s="312">
        <v>0</v>
      </c>
      <c r="F34" s="312"/>
    </row>
    <row r="35" spans="2:6">
      <c r="B35" s="310"/>
      <c r="C35" s="314" t="s">
        <v>238</v>
      </c>
      <c r="D35" s="314">
        <f>+D34+D33</f>
        <v>100.82600000000065</v>
      </c>
      <c r="E35" s="314">
        <f>+E34+E33</f>
        <v>99.738259999999997</v>
      </c>
      <c r="F35" s="312"/>
    </row>
  </sheetData>
  <mergeCells count="3">
    <mergeCell ref="B1:F1"/>
    <mergeCell ref="B3:F3"/>
    <mergeCell ref="B4:F4"/>
  </mergeCells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2:L45"/>
  <sheetViews>
    <sheetView view="pageBreakPreview" topLeftCell="B1" zoomScale="60" workbookViewId="0">
      <selection activeCell="H67" sqref="H67"/>
    </sheetView>
  </sheetViews>
  <sheetFormatPr defaultColWidth="14.140625" defaultRowHeight="11.25"/>
  <cols>
    <col min="1" max="1" width="0" style="237" hidden="1" customWidth="1"/>
    <col min="2" max="2" width="5.42578125" style="237" customWidth="1"/>
    <col min="3" max="3" width="8" style="237" customWidth="1"/>
    <col min="4" max="4" width="40" style="237" customWidth="1"/>
    <col min="5" max="5" width="10.28515625" style="237" customWidth="1"/>
    <col min="6" max="6" width="36.85546875" style="237" customWidth="1"/>
    <col min="7" max="16384" width="14.140625" style="237"/>
  </cols>
  <sheetData>
    <row r="2" spans="1:6">
      <c r="A2" s="234"/>
      <c r="B2" s="234"/>
      <c r="C2" s="235"/>
      <c r="D2" s="235"/>
      <c r="E2" s="235"/>
      <c r="F2" s="236"/>
    </row>
    <row r="3" spans="1:6" s="239" customFormat="1" ht="18">
      <c r="A3" s="238"/>
      <c r="B3" s="386" t="s">
        <v>71</v>
      </c>
      <c r="C3" s="387"/>
      <c r="D3" s="387"/>
      <c r="E3" s="387"/>
      <c r="F3" s="388"/>
    </row>
    <row r="4" spans="1:6" ht="15.75">
      <c r="A4" s="240"/>
      <c r="B4" s="241"/>
      <c r="C4" s="242" t="s">
        <v>154</v>
      </c>
      <c r="D4" s="243" t="s">
        <v>155</v>
      </c>
      <c r="E4" s="243"/>
      <c r="F4" s="244"/>
    </row>
    <row r="5" spans="1:6">
      <c r="A5" s="240"/>
      <c r="B5" s="240"/>
      <c r="C5" s="245"/>
      <c r="D5" s="246"/>
      <c r="E5" s="246"/>
      <c r="F5" s="247"/>
    </row>
    <row r="6" spans="1:6" ht="12.75">
      <c r="A6" s="240"/>
      <c r="B6" s="240"/>
      <c r="C6" s="248">
        <v>1</v>
      </c>
      <c r="D6" s="249" t="s">
        <v>156</v>
      </c>
      <c r="E6" s="249"/>
      <c r="F6" s="247"/>
    </row>
    <row r="7" spans="1:6" ht="12.75">
      <c r="A7" s="240"/>
      <c r="B7" s="240"/>
      <c r="C7" s="248">
        <v>2</v>
      </c>
      <c r="D7" s="250" t="s">
        <v>157</v>
      </c>
      <c r="E7" s="250"/>
      <c r="F7" s="247"/>
    </row>
    <row r="8" spans="1:6" ht="12.75">
      <c r="A8" s="240"/>
      <c r="B8" s="240"/>
      <c r="C8" s="250">
        <v>3</v>
      </c>
      <c r="D8" s="250" t="s">
        <v>158</v>
      </c>
      <c r="E8" s="250"/>
      <c r="F8" s="247"/>
    </row>
    <row r="9" spans="1:6" s="253" customFormat="1" ht="12.75">
      <c r="A9" s="251"/>
      <c r="B9" s="251"/>
      <c r="C9" s="250">
        <v>4</v>
      </c>
      <c r="D9" s="250" t="s">
        <v>159</v>
      </c>
      <c r="E9" s="250"/>
      <c r="F9" s="252"/>
    </row>
    <row r="10" spans="1:6" s="253" customFormat="1" ht="12.75">
      <c r="A10" s="251"/>
      <c r="B10" s="251"/>
      <c r="C10" s="250"/>
      <c r="D10" s="249" t="s">
        <v>160</v>
      </c>
      <c r="E10" s="249"/>
      <c r="F10" s="252"/>
    </row>
    <row r="11" spans="1:6" s="253" customFormat="1" ht="12.75">
      <c r="A11" s="251"/>
      <c r="B11" s="251"/>
      <c r="C11" s="250" t="s">
        <v>161</v>
      </c>
      <c r="D11" s="250"/>
      <c r="E11" s="250"/>
      <c r="F11" s="252"/>
    </row>
    <row r="12" spans="1:6" s="253" customFormat="1" ht="12.75">
      <c r="A12" s="251"/>
      <c r="B12" s="251"/>
      <c r="C12" s="250"/>
      <c r="D12" s="249" t="s">
        <v>162</v>
      </c>
      <c r="E12" s="249"/>
      <c r="F12" s="252"/>
    </row>
    <row r="13" spans="1:6" s="253" customFormat="1" ht="12.75">
      <c r="A13" s="251"/>
      <c r="B13" s="251"/>
      <c r="C13" s="250" t="s">
        <v>163</v>
      </c>
      <c r="D13" s="250"/>
      <c r="E13" s="250"/>
      <c r="F13" s="252"/>
    </row>
    <row r="14" spans="1:6" s="253" customFormat="1" ht="12.75">
      <c r="A14" s="251"/>
      <c r="B14" s="251"/>
      <c r="C14" s="250"/>
      <c r="D14" s="249" t="s">
        <v>164</v>
      </c>
      <c r="E14" s="249"/>
      <c r="F14" s="252"/>
    </row>
    <row r="15" spans="1:6" s="253" customFormat="1" ht="12.75">
      <c r="A15" s="251"/>
      <c r="B15" s="251"/>
      <c r="C15" s="250" t="s">
        <v>165</v>
      </c>
      <c r="D15" s="250"/>
      <c r="E15" s="250"/>
      <c r="F15" s="252"/>
    </row>
    <row r="16" spans="1:6" s="253" customFormat="1" ht="12.75">
      <c r="A16" s="251"/>
      <c r="B16" s="251"/>
      <c r="C16" s="250"/>
      <c r="D16" s="250" t="s">
        <v>166</v>
      </c>
      <c r="E16" s="250"/>
      <c r="F16" s="252"/>
    </row>
    <row r="17" spans="1:12" s="253" customFormat="1" ht="12.75">
      <c r="A17" s="251"/>
      <c r="B17" s="251"/>
      <c r="C17" s="250" t="s">
        <v>167</v>
      </c>
      <c r="D17" s="250"/>
      <c r="E17" s="250"/>
      <c r="F17" s="252"/>
    </row>
    <row r="18" spans="1:12" s="253" customFormat="1" ht="12.75">
      <c r="A18" s="251"/>
      <c r="B18" s="251"/>
      <c r="C18" s="249" t="s">
        <v>168</v>
      </c>
      <c r="D18" s="250"/>
      <c r="E18" s="250"/>
      <c r="F18" s="252"/>
    </row>
    <row r="19" spans="1:12" s="253" customFormat="1" ht="12.75">
      <c r="A19" s="251"/>
      <c r="B19" s="251"/>
      <c r="C19" s="250"/>
      <c r="D19" s="250" t="s">
        <v>169</v>
      </c>
      <c r="E19" s="250"/>
      <c r="F19" s="252"/>
    </row>
    <row r="20" spans="1:12" s="253" customFormat="1" ht="12.75">
      <c r="A20" s="251"/>
      <c r="B20" s="251"/>
      <c r="C20" s="249" t="s">
        <v>170</v>
      </c>
      <c r="D20" s="250"/>
      <c r="E20" s="250"/>
      <c r="F20" s="252"/>
    </row>
    <row r="21" spans="1:12" s="253" customFormat="1" ht="12.75">
      <c r="A21" s="251"/>
      <c r="B21" s="251"/>
      <c r="C21" s="250"/>
      <c r="D21" s="250" t="s">
        <v>171</v>
      </c>
      <c r="E21" s="250"/>
      <c r="F21" s="252"/>
    </row>
    <row r="22" spans="1:12" s="253" customFormat="1" ht="12.75">
      <c r="A22" s="251"/>
      <c r="B22" s="251"/>
      <c r="C22" s="249" t="s">
        <v>172</v>
      </c>
      <c r="D22" s="250"/>
      <c r="E22" s="250"/>
      <c r="F22" s="252"/>
    </row>
    <row r="23" spans="1:12" s="253" customFormat="1" ht="12.75">
      <c r="A23" s="251"/>
      <c r="B23" s="251"/>
      <c r="C23" s="250" t="s">
        <v>173</v>
      </c>
      <c r="D23" s="250" t="s">
        <v>174</v>
      </c>
      <c r="E23" s="250"/>
      <c r="F23" s="252"/>
    </row>
    <row r="24" spans="1:12" s="253" customFormat="1" ht="12.75">
      <c r="A24" s="251"/>
      <c r="B24" s="251"/>
      <c r="C24" s="250"/>
      <c r="D24" s="249" t="s">
        <v>175</v>
      </c>
      <c r="E24" s="249"/>
      <c r="F24" s="252"/>
    </row>
    <row r="25" spans="1:12" s="253" customFormat="1" ht="12.75">
      <c r="A25" s="251"/>
      <c r="B25" s="251"/>
      <c r="C25" s="250"/>
      <c r="D25" s="249" t="s">
        <v>176</v>
      </c>
      <c r="E25" s="249"/>
      <c r="F25" s="252"/>
    </row>
    <row r="26" spans="1:12" s="253" customFormat="1" ht="12.75">
      <c r="A26" s="251"/>
      <c r="B26" s="251"/>
      <c r="C26" s="250"/>
      <c r="D26" s="249" t="s">
        <v>177</v>
      </c>
      <c r="E26" s="249"/>
      <c r="F26" s="252"/>
    </row>
    <row r="27" spans="1:12" s="253" customFormat="1" ht="12.75">
      <c r="A27" s="251"/>
      <c r="B27" s="251"/>
      <c r="C27" s="250"/>
      <c r="D27" s="249" t="s">
        <v>178</v>
      </c>
      <c r="E27" s="249"/>
      <c r="F27" s="252"/>
    </row>
    <row r="28" spans="1:12" s="253" customFormat="1" ht="12.75">
      <c r="A28" s="251"/>
      <c r="B28" s="251"/>
      <c r="C28" s="250"/>
      <c r="D28" s="249" t="s">
        <v>179</v>
      </c>
      <c r="E28" s="249"/>
      <c r="F28" s="252"/>
    </row>
    <row r="29" spans="1:12" s="253" customFormat="1" ht="12.75">
      <c r="A29" s="251"/>
      <c r="B29" s="251"/>
      <c r="C29" s="250"/>
      <c r="D29" s="249" t="s">
        <v>180</v>
      </c>
      <c r="E29" s="249"/>
      <c r="F29" s="252"/>
    </row>
    <row r="30" spans="1:12" s="253" customFormat="1" ht="12.75">
      <c r="A30" s="251"/>
      <c r="B30" s="251"/>
      <c r="C30" s="250"/>
      <c r="D30" s="250"/>
      <c r="E30" s="250"/>
      <c r="F30" s="252"/>
    </row>
    <row r="31" spans="1:12" s="253" customFormat="1" ht="15.75">
      <c r="A31" s="251"/>
      <c r="B31" s="251"/>
      <c r="C31" s="254"/>
      <c r="D31" s="255"/>
      <c r="E31" s="255"/>
      <c r="F31" s="252"/>
      <c r="L31" s="307"/>
    </row>
    <row r="32" spans="1:12" s="253" customFormat="1" ht="12.75">
      <c r="A32" s="251"/>
      <c r="B32" s="251"/>
      <c r="C32" s="250"/>
      <c r="D32" s="250"/>
      <c r="E32" s="250"/>
      <c r="F32" s="252"/>
    </row>
    <row r="33" spans="1:11" s="253" customFormat="1" ht="12.75">
      <c r="A33" s="251"/>
      <c r="B33" s="251"/>
      <c r="C33" s="256"/>
      <c r="D33" s="250"/>
      <c r="E33" s="250"/>
      <c r="F33" s="252"/>
    </row>
    <row r="34" spans="1:11" s="253" customFormat="1" ht="12.75">
      <c r="A34" s="251"/>
      <c r="B34" s="251"/>
      <c r="C34" s="250"/>
      <c r="D34" s="250"/>
      <c r="E34" s="250"/>
      <c r="F34" s="252"/>
    </row>
    <row r="35" spans="1:11" s="253" customFormat="1" ht="12.75">
      <c r="A35" s="251"/>
      <c r="B35" s="251"/>
      <c r="C35" s="250"/>
      <c r="D35" s="256"/>
      <c r="E35" s="257"/>
      <c r="F35" s="258"/>
    </row>
    <row r="36" spans="1:11" s="253" customFormat="1" ht="12.75">
      <c r="A36" s="251"/>
      <c r="B36" s="251"/>
      <c r="C36" s="250"/>
      <c r="D36" s="250"/>
      <c r="E36" s="259"/>
      <c r="F36" s="252"/>
    </row>
    <row r="37" spans="1:11" s="253" customFormat="1" ht="12.75">
      <c r="A37" s="251"/>
      <c r="B37" s="251"/>
      <c r="C37" s="250"/>
      <c r="D37" s="250"/>
      <c r="E37" s="259"/>
      <c r="F37" s="252"/>
    </row>
    <row r="38" spans="1:11" s="253" customFormat="1" ht="12.75">
      <c r="A38" s="251"/>
      <c r="B38" s="251"/>
      <c r="C38" s="250"/>
      <c r="D38" s="250"/>
      <c r="E38" s="259"/>
      <c r="F38" s="252"/>
    </row>
    <row r="39" spans="1:11" s="253" customFormat="1" ht="12.75">
      <c r="A39" s="251"/>
      <c r="B39" s="251"/>
      <c r="C39" s="250"/>
      <c r="D39" s="250"/>
      <c r="E39" s="250"/>
      <c r="F39" s="252"/>
    </row>
    <row r="40" spans="1:11" ht="18">
      <c r="A40" s="240"/>
      <c r="B40" s="240"/>
      <c r="C40" s="250"/>
      <c r="D40" s="250"/>
      <c r="E40" s="250"/>
      <c r="F40" s="247"/>
      <c r="K40" s="306"/>
    </row>
    <row r="41" spans="1:11" ht="15">
      <c r="A41" s="240"/>
      <c r="B41" s="260"/>
      <c r="C41" s="261" t="s">
        <v>181</v>
      </c>
      <c r="D41" s="261"/>
      <c r="E41" s="250"/>
      <c r="F41" s="262" t="s">
        <v>182</v>
      </c>
    </row>
    <row r="42" spans="1:11" ht="15">
      <c r="A42" s="240"/>
      <c r="B42" s="260"/>
      <c r="C42" s="261"/>
      <c r="D42" s="261"/>
      <c r="E42" s="250"/>
      <c r="F42" s="262"/>
    </row>
    <row r="43" spans="1:11" ht="15">
      <c r="A43" s="240"/>
      <c r="B43" s="260"/>
      <c r="C43" s="261"/>
      <c r="D43" s="261"/>
      <c r="E43" s="250"/>
      <c r="F43" s="262"/>
    </row>
    <row r="44" spans="1:11" ht="15">
      <c r="A44" s="240"/>
      <c r="B44" s="263"/>
      <c r="C44" s="264" t="s">
        <v>183</v>
      </c>
      <c r="D44" s="264"/>
      <c r="E44" s="250"/>
      <c r="F44" s="265" t="s">
        <v>184</v>
      </c>
    </row>
    <row r="45" spans="1:11">
      <c r="A45" s="266"/>
      <c r="B45" s="266"/>
      <c r="C45" s="267"/>
      <c r="D45" s="267"/>
      <c r="E45" s="267"/>
      <c r="F45" s="268"/>
    </row>
  </sheetData>
  <mergeCells count="1">
    <mergeCell ref="B3:F3"/>
  </mergeCells>
  <printOptions horizontalCentered="1" verticalCentered="1"/>
  <pageMargins left="0" right="0" top="0.17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Kopertina</vt:lpstr>
      <vt:lpstr>Aktivet</vt:lpstr>
      <vt:lpstr>Pasivet</vt:lpstr>
      <vt:lpstr>Rezultati</vt:lpstr>
      <vt:lpstr>Aktive Afatgjata</vt:lpstr>
      <vt:lpstr>Kapitali</vt:lpstr>
      <vt:lpstr>Cash Flow</vt:lpstr>
      <vt:lpstr>Shenimet (2)</vt:lpstr>
      <vt:lpstr>'Aktive Afatgjata'!Print_Area</vt:lpstr>
      <vt:lpstr>Aktivet!Print_Area</vt:lpstr>
      <vt:lpstr>Kapitali!Print_Area</vt:lpstr>
      <vt:lpstr>Kopertina!Print_Area</vt:lpstr>
      <vt:lpstr>Pasivet!Print_Area</vt:lpstr>
      <vt:lpstr>Rezultati!Print_Area</vt:lpstr>
      <vt:lpstr>'Shenimet (2)'!Print_Area</vt:lpstr>
      <vt:lpstr>'Aktive Afatgjata'!Print_Titles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renato.qoshja</cp:lastModifiedBy>
  <cp:lastPrinted>2014-03-27T14:33:56Z</cp:lastPrinted>
  <dcterms:created xsi:type="dcterms:W3CDTF">2002-02-16T18:16:52Z</dcterms:created>
  <dcterms:modified xsi:type="dcterms:W3CDTF">2014-07-14T07:57:30Z</dcterms:modified>
</cp:coreProperties>
</file>