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2\Downloads\"/>
    </mc:Choice>
  </mc:AlternateContent>
  <xr:revisionPtr revIDLastSave="0" documentId="13_ncr:1_{B38B8E5C-A54A-4E90-B971-96192B8AC092}" xr6:coauthVersionLast="36" xr6:coauthVersionMax="36" xr10:uidLastSave="{00000000-0000-0000-0000-000000000000}"/>
  <bookViews>
    <workbookView xWindow="32760" yWindow="32760" windowWidth="19200" windowHeight="11385" tabRatio="823" xr2:uid="{00000000-000D-0000-FFFF-FFFF00000000}"/>
  </bookViews>
  <sheets>
    <sheet name="Kopertina" sheetId="1" r:id="rId1"/>
    <sheet name="Aktivi" sheetId="25" r:id="rId2"/>
    <sheet name="Pasivi" sheetId="32" r:id="rId3"/>
    <sheet name="Rezultati" sheetId="27" r:id="rId4"/>
    <sheet name="Rez.Sipas Funksionit" sheetId="29" state="hidden" r:id="rId5"/>
    <sheet name="kapitali" sheetId="33" r:id="rId6"/>
    <sheet name="Fluksi ndihmes" sheetId="34" r:id="rId7"/>
    <sheet name="inventari" sheetId="35" r:id="rId8"/>
    <sheet name="amortizimi" sheetId="36" r:id="rId9"/>
    <sheet name="sqarime" sheetId="37" r:id="rId10"/>
    <sheet name="Shenime" sheetId="24" r:id="rId11"/>
  </sheets>
  <externalReferences>
    <externalReference r:id="rId12"/>
  </externalReferences>
  <calcPr calcId="179021"/>
</workbook>
</file>

<file path=xl/calcChain.xml><?xml version="1.0" encoding="utf-8"?>
<calcChain xmlns="http://schemas.openxmlformats.org/spreadsheetml/2006/main">
  <c r="F10" i="35" l="1"/>
  <c r="C34" i="37" l="1"/>
  <c r="C19" i="37"/>
  <c r="C18" i="37"/>
  <c r="D14" i="37"/>
  <c r="C11" i="37"/>
  <c r="C7" i="37"/>
  <c r="C6" i="37"/>
  <c r="K9" i="36"/>
  <c r="K14" i="36" s="1"/>
  <c r="G22" i="33"/>
  <c r="H22" i="33" s="1"/>
  <c r="C26" i="33"/>
  <c r="H25" i="33"/>
  <c r="H24" i="33"/>
  <c r="H23" i="33"/>
  <c r="F18" i="32"/>
  <c r="F9" i="35"/>
  <c r="F7" i="35"/>
  <c r="E7" i="35" s="1"/>
  <c r="F8" i="35"/>
  <c r="F42" i="32"/>
  <c r="E31" i="27"/>
  <c r="I14" i="27"/>
  <c r="I12" i="27"/>
  <c r="G14" i="36" l="1"/>
  <c r="C22" i="37"/>
  <c r="C9" i="37"/>
  <c r="C14" i="37" s="1"/>
  <c r="F9" i="36"/>
  <c r="I9" i="36" s="1"/>
  <c r="I14" i="36" s="1"/>
  <c r="F14" i="36"/>
  <c r="H9" i="34"/>
  <c r="H18" i="33"/>
  <c r="H19" i="33"/>
  <c r="H20" i="33"/>
  <c r="C35" i="37"/>
  <c r="D14" i="36"/>
  <c r="C14" i="36"/>
  <c r="I25" i="34"/>
  <c r="H25" i="34"/>
  <c r="J24" i="34"/>
  <c r="G24" i="34"/>
  <c r="F24" i="34"/>
  <c r="J23" i="34"/>
  <c r="F23" i="34"/>
  <c r="J22" i="34"/>
  <c r="G22" i="34"/>
  <c r="F22" i="34"/>
  <c r="J21" i="34"/>
  <c r="G21" i="34"/>
  <c r="F21" i="34"/>
  <c r="J20" i="34"/>
  <c r="G20" i="34"/>
  <c r="F20" i="34"/>
  <c r="J19" i="34"/>
  <c r="F19" i="34"/>
  <c r="J18" i="34"/>
  <c r="F18" i="34"/>
  <c r="G18" i="34"/>
  <c r="J17" i="34"/>
  <c r="G17" i="34"/>
  <c r="F17" i="34"/>
  <c r="J16" i="34"/>
  <c r="G16" i="34"/>
  <c r="F16" i="34"/>
  <c r="J15" i="34"/>
  <c r="G15" i="34"/>
  <c r="F15" i="34"/>
  <c r="J14" i="34"/>
  <c r="J25" i="34" s="1"/>
  <c r="F14" i="34"/>
  <c r="G14" i="34"/>
  <c r="J13" i="34"/>
  <c r="G13" i="34"/>
  <c r="G25" i="34" s="1"/>
  <c r="E25" i="34"/>
  <c r="J8" i="34"/>
  <c r="I9" i="34"/>
  <c r="C21" i="33"/>
  <c r="H17" i="33"/>
  <c r="G16" i="33"/>
  <c r="G21" i="33" s="1"/>
  <c r="G26" i="33" s="1"/>
  <c r="F16" i="33"/>
  <c r="F21" i="33" s="1"/>
  <c r="F26" i="33" s="1"/>
  <c r="E16" i="33"/>
  <c r="E21" i="33"/>
  <c r="E26" i="33" s="1"/>
  <c r="D16" i="33"/>
  <c r="D21" i="33" s="1"/>
  <c r="D26" i="33" s="1"/>
  <c r="H15" i="33"/>
  <c r="H14" i="33"/>
  <c r="H13" i="33"/>
  <c r="H12" i="33"/>
  <c r="H11" i="33"/>
  <c r="H10" i="33"/>
  <c r="H9" i="33"/>
  <c r="E23" i="27"/>
  <c r="E28" i="27" s="1"/>
  <c r="E13" i="27"/>
  <c r="E19" i="27" s="1"/>
  <c r="I20" i="27" s="1"/>
  <c r="F27" i="32"/>
  <c r="F13" i="32"/>
  <c r="F10" i="32"/>
  <c r="E36" i="25"/>
  <c r="E34" i="25" s="1"/>
  <c r="E21" i="25"/>
  <c r="E13" i="25"/>
  <c r="E9" i="25"/>
  <c r="G19" i="34"/>
  <c r="G23" i="34"/>
  <c r="F13" i="34"/>
  <c r="F25" i="34" s="1"/>
  <c r="F26" i="32"/>
  <c r="G49" i="29"/>
  <c r="G35" i="29"/>
  <c r="G44" i="29" s="1"/>
  <c r="G13" i="29"/>
  <c r="G9" i="29"/>
  <c r="G8" i="29"/>
  <c r="F49" i="29"/>
  <c r="F35" i="29"/>
  <c r="F44" i="29"/>
  <c r="F22" i="29" s="1"/>
  <c r="F9" i="29"/>
  <c r="F13" i="29"/>
  <c r="F8" i="29"/>
  <c r="F45" i="29" s="1"/>
  <c r="F50" i="29" s="1"/>
  <c r="F52" i="29" s="1"/>
  <c r="J7" i="34"/>
  <c r="J9" i="34" s="1"/>
  <c r="D25" i="34"/>
  <c r="F8" i="32" l="1"/>
  <c r="F33" i="32" s="1"/>
  <c r="D15" i="37"/>
  <c r="H16" i="33"/>
  <c r="H21" i="33" s="1"/>
  <c r="H26" i="33" s="1"/>
  <c r="E8" i="25"/>
  <c r="E46" i="25" s="1"/>
  <c r="I30" i="27"/>
  <c r="G22" i="29"/>
  <c r="G45" i="29"/>
  <c r="G50" i="29" s="1"/>
  <c r="G52" i="29" s="1"/>
  <c r="E30" i="27"/>
  <c r="E20" i="27"/>
  <c r="H30" i="27" l="1"/>
  <c r="E32" i="27"/>
  <c r="F44" i="32" s="1"/>
  <c r="F34" i="32" s="1"/>
  <c r="F45" i="32" s="1"/>
  <c r="E48" i="25" s="1"/>
</calcChain>
</file>

<file path=xl/sharedStrings.xml><?xml version="1.0" encoding="utf-8"?>
<sst xmlns="http://schemas.openxmlformats.org/spreadsheetml/2006/main" count="433" uniqueCount="284">
  <si>
    <t>Data e krijimit</t>
  </si>
  <si>
    <t>Nr. i  Regjistrit  Tregetar</t>
  </si>
  <si>
    <t>Nr</t>
  </si>
  <si>
    <t>I</t>
  </si>
  <si>
    <t>II</t>
  </si>
  <si>
    <t>Ndertesa</t>
  </si>
  <si>
    <t>Adresa e Selise</t>
  </si>
  <si>
    <t>P A S Q Y R A T     F I N A N C I A R E</t>
  </si>
  <si>
    <t>Shenime</t>
  </si>
  <si>
    <t>Aktivet  monetare</t>
  </si>
  <si>
    <t>Inventari</t>
  </si>
  <si>
    <t>Lendet e para</t>
  </si>
  <si>
    <t>Prodhim ne proces</t>
  </si>
  <si>
    <t>Mallra per rishitje</t>
  </si>
  <si>
    <t>Parapagesa per furnizime</t>
  </si>
  <si>
    <t>A K T I V E T    A F A T G J A T A</t>
  </si>
  <si>
    <t>Aktive afatgjata materiale</t>
  </si>
  <si>
    <t>Aktive te tjera afatgjata</t>
  </si>
  <si>
    <t>Toka</t>
  </si>
  <si>
    <t>Huamarjet</t>
  </si>
  <si>
    <t>Banka</t>
  </si>
  <si>
    <t>Arka</t>
  </si>
  <si>
    <t>Veprimtaria  Kryesore</t>
  </si>
  <si>
    <t>Huat  afatgjata</t>
  </si>
  <si>
    <t>III</t>
  </si>
  <si>
    <t xml:space="preserve">K A P I T A L I </t>
  </si>
  <si>
    <t>PASIVET  DHE  KAPITALI</t>
  </si>
  <si>
    <t>P A S I V E T      A F A T G J A T A</t>
  </si>
  <si>
    <t>S H E N I M E T          S P J E G U E S E</t>
  </si>
  <si>
    <t>NIPT -i</t>
  </si>
  <si>
    <t>Pasqyra Financiare jane te shprehura ne</t>
  </si>
  <si>
    <t>Pasqyra Financiare jane te rumbullakosura ne</t>
  </si>
  <si>
    <t>Nga</t>
  </si>
  <si>
    <t>Deri</t>
  </si>
  <si>
    <t xml:space="preserve">  Data  e  mbylljes se Pasqyrave Financiare</t>
  </si>
  <si>
    <t>Leke</t>
  </si>
  <si>
    <t xml:space="preserve">  Periudha  Kontabel e Pasqyrave Financiare</t>
  </si>
  <si>
    <t>Makineri dhe paisje</t>
  </si>
  <si>
    <t>Overdraftet bankare</t>
  </si>
  <si>
    <t>Detyrime per Sigurime Shoq.Shend.</t>
  </si>
  <si>
    <t>Detyrime tatimore per TAP-in</t>
  </si>
  <si>
    <t>Detyrime tatimore per Tatim Fitimin</t>
  </si>
  <si>
    <t>Detyrime tatimore per Tvsh-ne</t>
  </si>
  <si>
    <t>Detyrime tatimore per Tatimin ne Burim</t>
  </si>
  <si>
    <t>(  Bazuar ne klasifikimin e Shpenzimeve sipas Natyres  )</t>
  </si>
  <si>
    <t>Pershkrimi  i  Elementeve</t>
  </si>
  <si>
    <t>Periudha</t>
  </si>
  <si>
    <t>Raportuese</t>
  </si>
  <si>
    <t>Huamarrje afat shkuatra</t>
  </si>
  <si>
    <t>Aktive te tjera financiare afatshkurtra</t>
  </si>
  <si>
    <t>Produkte te gatshme</t>
  </si>
  <si>
    <t>Para ardhese</t>
  </si>
  <si>
    <t>A K T I V E T    A F A T S H K U R T R A</t>
  </si>
  <si>
    <t>Emertimi Mikronjesise</t>
  </si>
  <si>
    <t xml:space="preserve">Mikronjesia                                              </t>
  </si>
  <si>
    <t>Per Drejtimin  e Mikronjesise</t>
  </si>
  <si>
    <t>►</t>
  </si>
  <si>
    <t>A</t>
  </si>
  <si>
    <t>B</t>
  </si>
  <si>
    <t>(  Bazuar ne klasifikimin e Shpenzimeve sipas Funksionit  )</t>
  </si>
  <si>
    <t>Te ardhurat</t>
  </si>
  <si>
    <t>Te ardhura nga shitjet</t>
  </si>
  <si>
    <t>mallrat</t>
  </si>
  <si>
    <t>produktet</t>
  </si>
  <si>
    <t>sherbimet</t>
  </si>
  <si>
    <t>Nga veprimtarite e shfrytezimit</t>
  </si>
  <si>
    <t>fitimet nga shitja e AAGJM+AAJM</t>
  </si>
  <si>
    <t>fitimet nga Investimet pasuri patundeshme</t>
  </si>
  <si>
    <t>gjobat per vonesa</t>
  </si>
  <si>
    <t>ndryshimet ne kursin e kembimit</t>
  </si>
  <si>
    <t>Ndryshimi ne inventarin e prod gateshme e punes ne proces</t>
  </si>
  <si>
    <t>Puna e kryer nga njesia ekonomike per qellimet e veta dhe e kapitalizuar</t>
  </si>
  <si>
    <t xml:space="preserve">Shpenzimet </t>
  </si>
  <si>
    <t>Mallrat,lendet e para,sherbimet per veprimtarine paresore</t>
  </si>
  <si>
    <t>Shpenzime te tjera nga veprimtarite e shfrytezimit qe nk lidhen me veprimtarine kryesore</t>
  </si>
  <si>
    <t>shpenzimet për mbajtjen e llogarive</t>
  </si>
  <si>
    <t>këshillim, shpenzimet për zyrën, sigurimet,</t>
  </si>
  <si>
    <t>shpenzimet e reklamave, shpenzimet e nisjes dhe punës kërkimore</t>
  </si>
  <si>
    <t>shpenzimet e lidhura  me krijimin e provizioneve</t>
  </si>
  <si>
    <t>shumat e parashikuara për llogaritë e arkëtueshme të dyshimta etj</t>
  </si>
  <si>
    <t>humbjen nga shitje afatgjata materiale dhe investimeve në aktive të patundshme</t>
  </si>
  <si>
    <t>gjobave dhe ndëshkimeve, humbja neto që vjen nga ndryshimi i kursit të këmbimi</t>
  </si>
  <si>
    <t>ndryshimet në vlerën e kërkesave për t’u arkëtuar dhe detyrimeve ndaj furnitorëve</t>
  </si>
  <si>
    <t>Shpenzime per personelin</t>
  </si>
  <si>
    <t>pagat</t>
  </si>
  <si>
    <t>sigurimet shoqerore</t>
  </si>
  <si>
    <t>sigurimet per pension</t>
  </si>
  <si>
    <t>Amortizimet dhe zhvleresimet</t>
  </si>
  <si>
    <t>Shpenzime te tjera</t>
  </si>
  <si>
    <t>Totali shpenzimeve  (  shumat         )</t>
  </si>
  <si>
    <t>Fitimi (humbja) nga veprimtarite e kryesore (1+2+/-3-8)</t>
  </si>
  <si>
    <t>Te ardhurat dhe shpenzimet financiare nga njesite e kontrolluara</t>
  </si>
  <si>
    <t>Të ardhurat dhe shpenzimet nga interesi</t>
  </si>
  <si>
    <t>Fitimet (humbjet) nga kursi i këmbimi</t>
  </si>
  <si>
    <t>IV</t>
  </si>
  <si>
    <t>Totali i të ardhurave dhe shpenzimeve financiare</t>
  </si>
  <si>
    <t>V</t>
  </si>
  <si>
    <t>Fitimi (humbja) para tatimit</t>
  </si>
  <si>
    <t>Shpenzimet e tatimit mbi fitimin</t>
  </si>
  <si>
    <t>VI</t>
  </si>
  <si>
    <t>Fitimi (humbja) neto e vitit financiar</t>
  </si>
  <si>
    <r>
      <t xml:space="preserve">   </t>
    </r>
    <r>
      <rPr>
        <sz val="10"/>
        <rFont val="Times New Roman"/>
        <family val="1"/>
      </rPr>
      <t></t>
    </r>
    <r>
      <rPr>
        <sz val="10"/>
        <rFont val="Arial"/>
      </rPr>
      <t xml:space="preserve"> Shperblimet</t>
    </r>
  </si>
  <si>
    <r>
      <t xml:space="preserve">   </t>
    </r>
    <r>
      <rPr>
        <sz val="10"/>
        <rFont val="Times New Roman"/>
        <family val="1"/>
      </rPr>
      <t xml:space="preserve"> </t>
    </r>
    <r>
      <rPr>
        <sz val="10"/>
        <rFont val="Arial"/>
      </rPr>
      <t>Pagat per lejet vjetore</t>
    </r>
  </si>
  <si>
    <r>
      <t xml:space="preserve">     </t>
    </r>
    <r>
      <rPr>
        <sz val="10"/>
        <rFont val="Arial"/>
      </rPr>
      <t>Festat dhe kompensime te tjera monetare dhe jo monetare</t>
    </r>
  </si>
  <si>
    <t>Materiale te konsumuara</t>
  </si>
  <si>
    <t>GREEN FARM ALBANIA</t>
  </si>
  <si>
    <t>Pasqyrat    Financiare    te    Vitit   2018</t>
  </si>
  <si>
    <t>L81709011K</t>
  </si>
  <si>
    <t>TE GJITHE AKTIVITET SIPAS LEGJISLACIONIT PERFSHIRE,</t>
  </si>
  <si>
    <t>POR PA U KUFIZUAR</t>
  </si>
  <si>
    <t>NE "PRODHIM PERPUNIMPRODUKTE</t>
  </si>
  <si>
    <t>BUJQESORE BLEGTORALE,IMP,EXP,PRODHIM ENERGJI, ETJ</t>
  </si>
  <si>
    <t>A D M I N I S T R A T O R</t>
  </si>
  <si>
    <t>ALBAN  KASO</t>
  </si>
  <si>
    <t>"RRUGA SKENDERBEU" SAVER, LUSHNJE</t>
  </si>
  <si>
    <t xml:space="preserve">(  Ne zbarim te Standartit Kombetar te Kontabilitetit Nr.2 dhe </t>
  </si>
  <si>
    <t>Ligjit Nr. 9228 Date 29.04.2004     Per Kontabilitetin dhe Pasqyrat Financiare  )</t>
  </si>
  <si>
    <t>Pasqyra Financiare jane individuale</t>
  </si>
  <si>
    <t>Po</t>
  </si>
  <si>
    <t>Pasqyra Financiare jane te konsoliduara</t>
  </si>
  <si>
    <t>Jo</t>
  </si>
  <si>
    <t>31.12.2020</t>
  </si>
  <si>
    <t>Ne   Leke</t>
  </si>
  <si>
    <t>A   K   T   I   V   E   T</t>
  </si>
  <si>
    <t>&gt;</t>
  </si>
  <si>
    <t>Derivative dhe aktive te mbajtura per tregtim</t>
  </si>
  <si>
    <t>Kliente</t>
  </si>
  <si>
    <t>Debitore,Kreditore te tjere</t>
  </si>
  <si>
    <t>Tatim mbi fitimin</t>
  </si>
  <si>
    <t>Tvsh</t>
  </si>
  <si>
    <t>Te drejta e detyrime ndaj ortakeve</t>
  </si>
  <si>
    <t>Inventari Imet</t>
  </si>
  <si>
    <t>Aktive biologjike afatshkurtra</t>
  </si>
  <si>
    <t>Aktive afatshkurtra te mbajtura per rishitje</t>
  </si>
  <si>
    <t>Parapagime dhe shpenzime te shtyra</t>
  </si>
  <si>
    <t>Shpenzime te periudhave te ardhshme</t>
  </si>
  <si>
    <t>Investimet  financiare afatgjata</t>
  </si>
  <si>
    <t>Mjete transporti</t>
  </si>
  <si>
    <t>Paisje  zyre</t>
  </si>
  <si>
    <t>Ativet biologjike afatgjata</t>
  </si>
  <si>
    <t>Aktive afatgjata jo materiale</t>
  </si>
  <si>
    <t>Kapitali aksioner i pa paguar</t>
  </si>
  <si>
    <t>T O T A L I     A K T I V E V E   ( I + II )</t>
  </si>
  <si>
    <t xml:space="preserve">Shoqeria  </t>
  </si>
  <si>
    <t>P A S I V E T      A F A T S H K U R T E R A</t>
  </si>
  <si>
    <t>Derivativet</t>
  </si>
  <si>
    <t>Huat  dhe  parapagimet</t>
  </si>
  <si>
    <t>Te pagushme ndaj furnitoreve</t>
  </si>
  <si>
    <t>Te pagushme ndaj punonjesve</t>
  </si>
  <si>
    <t>Dividente per tu paguar</t>
  </si>
  <si>
    <t>Debitore dhe Kreditore te tjere</t>
  </si>
  <si>
    <t>Grantet dhe te ardhurat e shtyra</t>
  </si>
  <si>
    <t>Provizionet afatshkurtra</t>
  </si>
  <si>
    <t>Hua,bono dhe detyrime nga qeraja financiare</t>
  </si>
  <si>
    <t>Bono te konvertueshme</t>
  </si>
  <si>
    <t>Huamarje te tjera afatgjata</t>
  </si>
  <si>
    <t>Provizionet afatgjata</t>
  </si>
  <si>
    <t>T O T A L I      P A S I V E V E      ( I+II )</t>
  </si>
  <si>
    <t>Aksionet e pakices (PF te konsoliduara)</t>
  </si>
  <si>
    <t>Kapitali aksionar</t>
  </si>
  <si>
    <t>Primi aksionit</t>
  </si>
  <si>
    <t>Rezervat statutore</t>
  </si>
  <si>
    <t>Rezervat ligjore</t>
  </si>
  <si>
    <t>Rezervat e tjera</t>
  </si>
  <si>
    <t>Fitimet e pa shperndara</t>
  </si>
  <si>
    <t>Fitimi (Humbja) e vitit financiar</t>
  </si>
  <si>
    <t>TOTALI   PASIVEVE   DHE   KAPITALIT  (I+II+III)</t>
  </si>
  <si>
    <t>Terheqja e pronarit te fitimit)</t>
  </si>
  <si>
    <t>Shitjet neto</t>
  </si>
  <si>
    <t>Te ardhura te tjera nga veprimtaria e shfrytezimit</t>
  </si>
  <si>
    <t>Ndrysh.ne invent.prod.gatshme e prodhimit ne proces</t>
  </si>
  <si>
    <t>Materialet e konsumuara</t>
  </si>
  <si>
    <t>Kosto e punes</t>
  </si>
  <si>
    <t>Pagat e personelit</t>
  </si>
  <si>
    <t>Shpenzimet per sigurime shoqerore e shendetesore</t>
  </si>
  <si>
    <t>Totali shpenzimeve  (  shumat  4 - 7 )</t>
  </si>
  <si>
    <t>Te ardhurat dhe shpenzimet financiare nga pjesemarrjet</t>
  </si>
  <si>
    <t xml:space="preserve">Te ardhurat dhe shpenzimet financiare </t>
  </si>
  <si>
    <t xml:space="preserve">Te ardh.e shpenz. financ.nga inves.te tjera financ.afatgjata </t>
  </si>
  <si>
    <t>Te ardhurat dhe shpenzimet nga interesat</t>
  </si>
  <si>
    <t>Fitimet (Humbjet) nga kursi kembimit</t>
  </si>
  <si>
    <t>Te ardhura dhe shpenzime te tjera financiare</t>
  </si>
  <si>
    <t>Totali i te Ardhurave dhe Shpenzimeve financiare</t>
  </si>
  <si>
    <t>Shpenzime te pazbriteshme</t>
  </si>
  <si>
    <t>Fitimi (humbja) para tatimit  ( 9 +/- 13 )</t>
  </si>
  <si>
    <t>Fitimi (humbja) neto e vitit financiar  ( 14 - 15 )</t>
  </si>
  <si>
    <t>Elementet e pasqyrave te konsoliduara</t>
  </si>
  <si>
    <t>Nje pasqyre e pa Konsoliduar</t>
  </si>
  <si>
    <t>Aksione thesari</t>
  </si>
  <si>
    <t>Rezerva stat.ligjore</t>
  </si>
  <si>
    <t xml:space="preserve">Fitimi pashperndare </t>
  </si>
  <si>
    <t>TOTALI</t>
  </si>
  <si>
    <t>Efekti ndryshimeve ne politikat kontabel</t>
  </si>
  <si>
    <t>Pozicioni i rregulluar</t>
  </si>
  <si>
    <t>Fitimi neto per periudhen kontabel</t>
  </si>
  <si>
    <t>Dividentet e paguar</t>
  </si>
  <si>
    <t>Rritja rezerves kapitalit</t>
  </si>
  <si>
    <t>Emetimi aksioneve</t>
  </si>
  <si>
    <t>Emetimi kapitali aksionar</t>
  </si>
  <si>
    <t>Pozicioni me 31 dhjetor 2019</t>
  </si>
  <si>
    <t>Emertimi</t>
  </si>
  <si>
    <t>Gjendja</t>
  </si>
  <si>
    <t>Ndryshimi</t>
  </si>
  <si>
    <t>( +  ose  - )</t>
  </si>
  <si>
    <t>T O T A L I</t>
  </si>
  <si>
    <t>Sqarim</t>
  </si>
  <si>
    <t>Diferenca</t>
  </si>
  <si>
    <t>Te Hyra</t>
  </si>
  <si>
    <t>Te Dala</t>
  </si>
  <si>
    <t>(Shtesa te dala me  - )</t>
  </si>
  <si>
    <t>Amortizimi</t>
  </si>
  <si>
    <t>(Shtesa te hyra me + )</t>
  </si>
  <si>
    <t>Pasivet afatshkurtera</t>
  </si>
  <si>
    <t>Pasivet afatgjata</t>
  </si>
  <si>
    <t xml:space="preserve">Kapitali </t>
  </si>
  <si>
    <t>S H U M A</t>
  </si>
  <si>
    <t>Pershkrimi</t>
  </si>
  <si>
    <t>Njesi</t>
  </si>
  <si>
    <t>Sasi</t>
  </si>
  <si>
    <t>Cmim</t>
  </si>
  <si>
    <t>Vlere</t>
  </si>
  <si>
    <t>Totali</t>
  </si>
  <si>
    <t>NR</t>
  </si>
  <si>
    <t>EMERTIMI</t>
  </si>
  <si>
    <t>VLERA</t>
  </si>
  <si>
    <t>Autoveture</t>
  </si>
  <si>
    <t>Kamioncine  OPEL ZAFIRA</t>
  </si>
  <si>
    <t>Kamion</t>
  </si>
  <si>
    <t>Makineri Ambalazhimi</t>
  </si>
  <si>
    <t>Makineri per ngjit karoni</t>
  </si>
  <si>
    <t>Kompresor</t>
  </si>
  <si>
    <t>Dhome frigofiferike</t>
  </si>
  <si>
    <t>PASIJE ZYRE</t>
  </si>
  <si>
    <t>SHUMA</t>
  </si>
  <si>
    <t>nr</t>
  </si>
  <si>
    <t>RAKORDIMI I BLERJEVE</t>
  </si>
  <si>
    <t>Gjendja ne fillim</t>
  </si>
  <si>
    <t>Blerjet</t>
  </si>
  <si>
    <t>Blerje te perjashtuara</t>
  </si>
  <si>
    <t>shuma</t>
  </si>
  <si>
    <t>Blerje AQT</t>
  </si>
  <si>
    <t>Gjendja inventarit ne fund</t>
  </si>
  <si>
    <t>Referencat ne import</t>
  </si>
  <si>
    <t>Shpenzime pa fature</t>
  </si>
  <si>
    <t>Ndarja e shpenzim te tjera</t>
  </si>
  <si>
    <t>Shpenzime riparime</t>
  </si>
  <si>
    <t>energji</t>
  </si>
  <si>
    <t>Siguracione</t>
  </si>
  <si>
    <t>Skanime dogane</t>
  </si>
  <si>
    <t>komisione banke</t>
  </si>
  <si>
    <t>qera</t>
  </si>
  <si>
    <t>Taksa lokale</t>
  </si>
  <si>
    <t>(  ALBAN KASO  )</t>
  </si>
  <si>
    <t>Zbriten pagat pasi subjekti ka qene ne faze investimi</t>
  </si>
  <si>
    <t>Pozicioni me 31 dhjetor 2020</t>
  </si>
  <si>
    <t>Shtese kapitali pronarit</t>
  </si>
  <si>
    <t>Vica</t>
  </si>
  <si>
    <t>blerje 2020</t>
  </si>
  <si>
    <t>Amortizimi 2020</t>
  </si>
  <si>
    <t>Gjendja 31.12.2020</t>
  </si>
  <si>
    <t>31.12.2021</t>
  </si>
  <si>
    <t xml:space="preserve">Kapitali pranarit  </t>
  </si>
  <si>
    <t>Usdhqime</t>
  </si>
  <si>
    <t>Pozicioni me 31 dhjetor 2021</t>
  </si>
  <si>
    <t>lek</t>
  </si>
  <si>
    <t>blerje 2021</t>
  </si>
  <si>
    <t>Amortizimi 2021</t>
  </si>
  <si>
    <t>Gjendja 31.12.2021</t>
  </si>
  <si>
    <t>PASQYRA E AKTIVEVE TE QENDRUESHME  DHE AMORTIZIMIT  2021</t>
  </si>
  <si>
    <t>Viti   2022</t>
  </si>
  <si>
    <t>INVENTARI   31.12.2022</t>
  </si>
  <si>
    <t>medikamente</t>
  </si>
  <si>
    <t>leke</t>
  </si>
  <si>
    <t>Pozicioni me 31 dhjetor 2022</t>
  </si>
  <si>
    <t>Pasqyra  e  Ndryshimeve  ne  Kapital  2022</t>
  </si>
  <si>
    <t>Pasqyre  Ndihmese per Fluksin Monetar 2022</t>
  </si>
  <si>
    <t>Amortizimi 2022</t>
  </si>
  <si>
    <t>Gjendja 31.12.2022</t>
  </si>
  <si>
    <t>01.01.2022</t>
  </si>
  <si>
    <t>31.12.2022</t>
  </si>
  <si>
    <t>15.03.2023</t>
  </si>
  <si>
    <t>Pasqyrat    Financiare    te    Vitit   2022</t>
  </si>
  <si>
    <t>Pasqyra   e   te   Ardhurave   dhe   Shpenzimeve     2022</t>
  </si>
  <si>
    <t>BILANCI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</si>
</sst>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_L_e_k_-;\-* #,##0.00_L_e_k_-;_-* &quot;-&quot;??_L_e_k_-;_-@_-"/>
    <numFmt numFmtId="165" formatCode="#,##0.0"/>
    <numFmt numFmtId="166" formatCode="#,##0_);\-#,##0"/>
    <numFmt numFmtId="167" formatCode="#,##0.00_);\-#,##0.00"/>
    <numFmt numFmtId="168" formatCode="_-* #,##0_L_e_k_-;\-* #,##0_L_e_k_-;_-* &quot;-&quot;??_L_e_k_-;_-@_-"/>
    <numFmt numFmtId="169" formatCode="0.0"/>
  </numFmts>
  <fonts count="35" x14ac:knownFonts="1">
    <font>
      <sz val="10"/>
      <name val="Arial"/>
    </font>
    <font>
      <sz val="10"/>
      <name val="Arial"/>
    </font>
    <font>
      <sz val="8"/>
      <name val="Arial"/>
      <family val="2"/>
    </font>
    <font>
      <sz val="12"/>
      <name val="Arial"/>
      <family val="2"/>
    </font>
    <font>
      <sz val="10"/>
      <name val="Arial"/>
      <family val="2"/>
    </font>
    <font>
      <u/>
      <sz val="12"/>
      <name val="Arial"/>
      <family val="2"/>
    </font>
    <font>
      <u/>
      <sz val="10"/>
      <name val="Arial"/>
      <family val="2"/>
    </font>
    <font>
      <u/>
      <sz val="14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26"/>
      <name val="Arial Narrow"/>
      <family val="2"/>
    </font>
    <font>
      <sz val="10"/>
      <name val="Arial"/>
      <family val="2"/>
    </font>
    <font>
      <sz val="10"/>
      <name val="Arial"/>
      <family val="2"/>
    </font>
    <font>
      <b/>
      <sz val="26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sz val="10"/>
      <name val="Arial"/>
    </font>
    <font>
      <b/>
      <sz val="9"/>
      <name val="Arial"/>
      <family val="2"/>
      <charset val="238"/>
    </font>
    <font>
      <u/>
      <sz val="11"/>
      <name val="Arial"/>
      <family val="2"/>
    </font>
    <font>
      <sz val="8.0500000000000007"/>
      <color indexed="8"/>
      <name val="Arial"/>
      <family val="2"/>
    </font>
    <font>
      <b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97">
    <xf numFmtId="0" fontId="0" fillId="0" borderId="0" xfId="0"/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3" fontId="8" fillId="0" borderId="0" xfId="0" applyNumberFormat="1" applyFont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3" fontId="9" fillId="0" borderId="2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0" fontId="4" fillId="0" borderId="0" xfId="0" applyFont="1"/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3" fontId="4" fillId="0" borderId="0" xfId="0" applyNumberFormat="1" applyFont="1"/>
    <xf numFmtId="0" fontId="1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4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3" fontId="15" fillId="0" borderId="0" xfId="0" applyNumberFormat="1" applyFont="1"/>
    <xf numFmtId="0" fontId="16" fillId="0" borderId="6" xfId="0" applyFont="1" applyBorder="1" applyAlignment="1">
      <alignment horizontal="center" vertical="center"/>
    </xf>
    <xf numFmtId="0" fontId="1" fillId="0" borderId="0" xfId="0" applyFont="1"/>
    <xf numFmtId="0" fontId="1" fillId="0" borderId="8" xfId="0" applyFont="1" applyBorder="1"/>
    <xf numFmtId="0" fontId="1" fillId="0" borderId="9" xfId="0" applyFont="1" applyBorder="1"/>
    <xf numFmtId="0" fontId="1" fillId="0" borderId="1" xfId="0" applyFont="1" applyBorder="1"/>
    <xf numFmtId="0" fontId="17" fillId="0" borderId="10" xfId="0" applyFont="1" applyBorder="1"/>
    <xf numFmtId="0" fontId="17" fillId="0" borderId="0" xfId="0" applyFont="1" applyBorder="1"/>
    <xf numFmtId="0" fontId="17" fillId="0" borderId="11" xfId="0" applyFont="1" applyBorder="1"/>
    <xf numFmtId="0" fontId="17" fillId="0" borderId="11" xfId="0" applyFont="1" applyBorder="1" applyAlignment="1">
      <alignment horizontal="right"/>
    </xf>
    <xf numFmtId="0" fontId="17" fillId="0" borderId="11" xfId="0" applyFont="1" applyBorder="1" applyAlignment="1">
      <alignment horizontal="center"/>
    </xf>
    <xf numFmtId="0" fontId="17" fillId="0" borderId="12" xfId="0" applyFont="1" applyBorder="1"/>
    <xf numFmtId="0" fontId="17" fillId="0" borderId="0" xfId="0" applyFont="1"/>
    <xf numFmtId="0" fontId="17" fillId="0" borderId="9" xfId="0" applyFont="1" applyBorder="1" applyAlignment="1">
      <alignment horizontal="right"/>
    </xf>
    <xf numFmtId="0" fontId="17" fillId="0" borderId="9" xfId="0" applyFont="1" applyBorder="1" applyAlignment="1">
      <alignment horizontal="center"/>
    </xf>
    <xf numFmtId="0" fontId="17" fillId="0" borderId="9" xfId="0" applyFont="1" applyBorder="1"/>
    <xf numFmtId="0" fontId="17" fillId="0" borderId="6" xfId="0" applyFont="1" applyBorder="1"/>
    <xf numFmtId="0" fontId="17" fillId="0" borderId="6" xfId="0" applyFont="1" applyBorder="1" applyAlignment="1">
      <alignment horizontal="center"/>
    </xf>
    <xf numFmtId="0" fontId="17" fillId="0" borderId="0" xfId="0" applyNumberFormat="1" applyFont="1" applyBorder="1" applyAlignment="1">
      <alignment horizontal="center"/>
    </xf>
    <xf numFmtId="0" fontId="17" fillId="0" borderId="0" xfId="0" applyFont="1" applyBorder="1" applyAlignment="1">
      <alignment horizontal="center"/>
    </xf>
    <xf numFmtId="0" fontId="18" fillId="0" borderId="10" xfId="0" applyFont="1" applyBorder="1"/>
    <xf numFmtId="0" fontId="18" fillId="0" borderId="0" xfId="0" applyFont="1" applyBorder="1"/>
    <xf numFmtId="0" fontId="18" fillId="0" borderId="12" xfId="0" applyFont="1" applyBorder="1"/>
    <xf numFmtId="0" fontId="18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 applyBorder="1" applyAlignment="1">
      <alignment horizontal="center"/>
    </xf>
    <xf numFmtId="0" fontId="23" fillId="0" borderId="0" xfId="0" applyFont="1"/>
    <xf numFmtId="0" fontId="3" fillId="0" borderId="10" xfId="0" applyFont="1" applyBorder="1"/>
    <xf numFmtId="0" fontId="3" fillId="0" borderId="0" xfId="0" applyFont="1" applyBorder="1"/>
    <xf numFmtId="0" fontId="3" fillId="0" borderId="12" xfId="0" applyFont="1" applyBorder="1"/>
    <xf numFmtId="0" fontId="3" fillId="0" borderId="0" xfId="0" applyFont="1"/>
    <xf numFmtId="0" fontId="4" fillId="0" borderId="13" xfId="0" applyFont="1" applyBorder="1"/>
    <xf numFmtId="0" fontId="4" fillId="0" borderId="11" xfId="0" applyFont="1" applyBorder="1"/>
    <xf numFmtId="0" fontId="4" fillId="0" borderId="2" xfId="0" applyFont="1" applyBorder="1"/>
    <xf numFmtId="0" fontId="8" fillId="0" borderId="0" xfId="0" applyFont="1"/>
    <xf numFmtId="0" fontId="17" fillId="0" borderId="0" xfId="0" applyFont="1" applyAlignment="1">
      <alignment vertical="center"/>
    </xf>
    <xf numFmtId="0" fontId="12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8" fillId="0" borderId="7" xfId="0" applyFont="1" applyBorder="1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4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vertical="center"/>
    </xf>
    <xf numFmtId="0" fontId="26" fillId="0" borderId="0" xfId="0" applyFont="1" applyAlignment="1">
      <alignment vertical="center"/>
    </xf>
    <xf numFmtId="0" fontId="26" fillId="0" borderId="1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18" fillId="0" borderId="6" xfId="0" applyFont="1" applyBorder="1" applyAlignment="1">
      <alignment horizontal="left" vertical="center"/>
    </xf>
    <xf numFmtId="0" fontId="13" fillId="0" borderId="7" xfId="0" applyFont="1" applyBorder="1" applyAlignment="1">
      <alignment vertical="center"/>
    </xf>
    <xf numFmtId="0" fontId="18" fillId="0" borderId="6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12" fillId="0" borderId="4" xfId="0" applyFont="1" applyBorder="1" applyAlignment="1">
      <alignment horizontal="left" vertic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2" xfId="0" applyFont="1" applyBorder="1"/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28" fillId="0" borderId="10" xfId="0" applyFont="1" applyBorder="1"/>
    <xf numFmtId="0" fontId="28" fillId="0" borderId="0" xfId="0" applyFont="1" applyBorder="1" applyAlignment="1">
      <alignment horizontal="center"/>
    </xf>
    <xf numFmtId="0" fontId="28" fillId="0" borderId="0" xfId="0" applyFont="1" applyBorder="1"/>
    <xf numFmtId="0" fontId="28" fillId="0" borderId="12" xfId="0" applyFont="1" applyBorder="1"/>
    <xf numFmtId="0" fontId="28" fillId="0" borderId="0" xfId="0" applyFont="1"/>
    <xf numFmtId="0" fontId="8" fillId="0" borderId="12" xfId="0" applyFont="1" applyBorder="1"/>
    <xf numFmtId="0" fontId="8" fillId="0" borderId="10" xfId="0" applyFont="1" applyBorder="1"/>
    <xf numFmtId="0" fontId="8" fillId="0" borderId="0" xfId="0" applyFont="1" applyBorder="1" applyAlignment="1">
      <alignment horizontal="center"/>
    </xf>
    <xf numFmtId="0" fontId="8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12" xfId="0" applyFont="1" applyBorder="1"/>
    <xf numFmtId="0" fontId="4" fillId="0" borderId="10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11" xfId="0" applyFont="1" applyBorder="1" applyAlignment="1">
      <alignment horizontal="center"/>
    </xf>
    <xf numFmtId="0" fontId="16" fillId="0" borderId="11" xfId="0" applyFont="1" applyBorder="1"/>
    <xf numFmtId="0" fontId="16" fillId="0" borderId="6" xfId="0" applyFont="1" applyBorder="1"/>
    <xf numFmtId="3" fontId="11" fillId="0" borderId="0" xfId="0" applyNumberFormat="1" applyFont="1" applyAlignment="1">
      <alignment vertical="center"/>
    </xf>
    <xf numFmtId="14" fontId="17" fillId="0" borderId="11" xfId="0" applyNumberFormat="1" applyFont="1" applyBorder="1"/>
    <xf numFmtId="37" fontId="9" fillId="0" borderId="4" xfId="0" applyNumberFormat="1" applyFont="1" applyBorder="1" applyAlignment="1">
      <alignment vertical="center"/>
    </xf>
    <xf numFmtId="37" fontId="4" fillId="0" borderId="4" xfId="0" applyNumberFormat="1" applyFont="1" applyBorder="1" applyAlignment="1">
      <alignment vertical="center"/>
    </xf>
    <xf numFmtId="37" fontId="18" fillId="0" borderId="4" xfId="0" applyNumberFormat="1" applyFont="1" applyBorder="1" applyAlignment="1">
      <alignment vertical="center"/>
    </xf>
    <xf numFmtId="37" fontId="15" fillId="0" borderId="4" xfId="0" applyNumberFormat="1" applyFont="1" applyBorder="1" applyAlignment="1">
      <alignment vertical="center"/>
    </xf>
    <xf numFmtId="37" fontId="15" fillId="0" borderId="14" xfId="0" applyNumberFormat="1" applyFont="1" applyBorder="1" applyAlignment="1">
      <alignment vertical="center"/>
    </xf>
    <xf numFmtId="37" fontId="18" fillId="0" borderId="14" xfId="0" applyNumberFormat="1" applyFont="1" applyBorder="1" applyAlignment="1">
      <alignment vertical="center"/>
    </xf>
    <xf numFmtId="37" fontId="4" fillId="0" borderId="14" xfId="0" applyNumberFormat="1" applyFont="1" applyBorder="1" applyAlignment="1">
      <alignment vertical="center"/>
    </xf>
    <xf numFmtId="37" fontId="26" fillId="0" borderId="14" xfId="0" applyNumberFormat="1" applyFont="1" applyBorder="1" applyAlignment="1">
      <alignment vertical="center"/>
    </xf>
    <xf numFmtId="37" fontId="9" fillId="0" borderId="14" xfId="0" applyNumberFormat="1" applyFont="1" applyBorder="1" applyAlignment="1">
      <alignment vertical="center"/>
    </xf>
    <xf numFmtId="37" fontId="11" fillId="0" borderId="4" xfId="0" applyNumberFormat="1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3" fontId="0" fillId="0" borderId="0" xfId="0" applyNumberFormat="1"/>
    <xf numFmtId="0" fontId="16" fillId="0" borderId="0" xfId="0" applyFont="1" applyBorder="1" applyAlignment="1">
      <alignment horizontal="center"/>
    </xf>
    <xf numFmtId="0" fontId="16" fillId="0" borderId="10" xfId="0" applyFont="1" applyBorder="1"/>
    <xf numFmtId="0" fontId="16" fillId="0" borderId="0" xfId="0" applyFont="1" applyBorder="1"/>
    <xf numFmtId="0" fontId="16" fillId="0" borderId="12" xfId="0" applyFont="1" applyBorder="1"/>
    <xf numFmtId="14" fontId="30" fillId="0" borderId="11" xfId="0" applyNumberFormat="1" applyFont="1" applyBorder="1"/>
    <xf numFmtId="0" fontId="29" fillId="0" borderId="0" xfId="0" applyFont="1" applyAlignment="1">
      <alignment horizontal="center"/>
    </xf>
    <xf numFmtId="0" fontId="29" fillId="0" borderId="0" xfId="0" applyFont="1"/>
    <xf numFmtId="3" fontId="29" fillId="0" borderId="0" xfId="0" applyNumberFormat="1" applyFont="1"/>
    <xf numFmtId="3" fontId="4" fillId="0" borderId="0" xfId="0" applyNumberFormat="1" applyFont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3" fontId="4" fillId="0" borderId="4" xfId="0" applyNumberFormat="1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right"/>
    </xf>
    <xf numFmtId="3" fontId="4" fillId="0" borderId="0" xfId="0" applyNumberFormat="1" applyFont="1" applyBorder="1"/>
    <xf numFmtId="0" fontId="5" fillId="0" borderId="0" xfId="0" applyFont="1" applyAlignment="1">
      <alignment vertical="center"/>
    </xf>
    <xf numFmtId="0" fontId="4" fillId="0" borderId="5" xfId="0" applyFont="1" applyBorder="1" applyAlignment="1">
      <alignment horizontal="left" vertical="center"/>
    </xf>
    <xf numFmtId="3" fontId="4" fillId="0" borderId="4" xfId="0" applyNumberFormat="1" applyFont="1" applyBorder="1" applyAlignment="1">
      <alignment horizontal="right" vertical="center"/>
    </xf>
    <xf numFmtId="3" fontId="4" fillId="0" borderId="14" xfId="0" applyNumberFormat="1" applyFont="1" applyBorder="1" applyAlignment="1">
      <alignment horizontal="right" vertical="center"/>
    </xf>
    <xf numFmtId="165" fontId="4" fillId="0" borderId="5" xfId="0" applyNumberFormat="1" applyFont="1" applyBorder="1" applyAlignment="1">
      <alignment horizontal="left" vertical="center"/>
    </xf>
    <xf numFmtId="0" fontId="31" fillId="0" borderId="0" xfId="0" applyFont="1"/>
    <xf numFmtId="0" fontId="16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0" fontId="24" fillId="0" borderId="5" xfId="0" applyFont="1" applyBorder="1" applyAlignment="1">
      <alignment vertical="center"/>
    </xf>
    <xf numFmtId="3" fontId="16" fillId="0" borderId="4" xfId="0" applyNumberFormat="1" applyFont="1" applyBorder="1" applyAlignment="1">
      <alignment vertical="center"/>
    </xf>
    <xf numFmtId="3" fontId="16" fillId="0" borderId="19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18" xfId="0" applyFont="1" applyBorder="1" applyAlignment="1">
      <alignment horizontal="center" vertical="center"/>
    </xf>
    <xf numFmtId="0" fontId="16" fillId="0" borderId="5" xfId="0" applyFont="1" applyBorder="1" applyAlignment="1">
      <alignment vertical="center"/>
    </xf>
    <xf numFmtId="0" fontId="16" fillId="0" borderId="20" xfId="0" applyFont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3" fontId="16" fillId="0" borderId="14" xfId="0" applyNumberFormat="1" applyFont="1" applyBorder="1" applyAlignment="1">
      <alignment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3" fontId="16" fillId="0" borderId="23" xfId="0" applyNumberFormat="1" applyFont="1" applyBorder="1" applyAlignment="1">
      <alignment vertical="center"/>
    </xf>
    <xf numFmtId="3" fontId="16" fillId="0" borderId="24" xfId="0" applyNumberFormat="1" applyFont="1" applyBorder="1" applyAlignment="1">
      <alignment vertical="center"/>
    </xf>
    <xf numFmtId="0" fontId="16" fillId="0" borderId="0" xfId="0" applyFont="1"/>
    <xf numFmtId="0" fontId="5" fillId="0" borderId="0" xfId="0" applyFont="1" applyAlignment="1">
      <alignment horizontal="left"/>
    </xf>
    <xf numFmtId="0" fontId="16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46" fontId="16" fillId="0" borderId="3" xfId="0" applyNumberFormat="1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6" fillId="0" borderId="4" xfId="0" applyFont="1" applyBorder="1"/>
    <xf numFmtId="1" fontId="16" fillId="0" borderId="4" xfId="0" applyNumberFormat="1" applyFont="1" applyBorder="1"/>
    <xf numFmtId="3" fontId="16" fillId="0" borderId="4" xfId="0" applyNumberFormat="1" applyFont="1" applyBorder="1"/>
    <xf numFmtId="0" fontId="16" fillId="0" borderId="4" xfId="0" applyFont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1" fontId="16" fillId="0" borderId="4" xfId="0" applyNumberFormat="1" applyFont="1" applyBorder="1" applyAlignment="1">
      <alignment horizontal="center" vertical="center"/>
    </xf>
    <xf numFmtId="1" fontId="16" fillId="0" borderId="0" xfId="0" applyNumberFormat="1" applyFont="1"/>
    <xf numFmtId="0" fontId="16" fillId="0" borderId="14" xfId="0" applyFont="1" applyBorder="1" applyAlignment="1">
      <alignment vertical="center"/>
    </xf>
    <xf numFmtId="1" fontId="16" fillId="0" borderId="14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vertical="center"/>
    </xf>
    <xf numFmtId="1" fontId="16" fillId="0" borderId="3" xfId="0" applyNumberFormat="1" applyFont="1" applyBorder="1" applyAlignment="1">
      <alignment horizontal="center"/>
    </xf>
    <xf numFmtId="1" fontId="16" fillId="0" borderId="3" xfId="0" applyNumberFormat="1" applyFont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3" fontId="16" fillId="0" borderId="3" xfId="0" applyNumberFormat="1" applyFont="1" applyBorder="1" applyAlignment="1">
      <alignment horizontal="right"/>
    </xf>
    <xf numFmtId="3" fontId="16" fillId="0" borderId="4" xfId="0" applyNumberFormat="1" applyFont="1" applyBorder="1" applyAlignment="1">
      <alignment horizontal="right"/>
    </xf>
    <xf numFmtId="0" fontId="24" fillId="0" borderId="4" xfId="0" applyFont="1" applyBorder="1"/>
    <xf numFmtId="3" fontId="16" fillId="0" borderId="4" xfId="0" applyNumberFormat="1" applyFont="1" applyBorder="1" applyAlignment="1">
      <alignment horizontal="right" vertical="center"/>
    </xf>
    <xf numFmtId="3" fontId="16" fillId="0" borderId="0" xfId="0" applyNumberFormat="1" applyFont="1"/>
    <xf numFmtId="0" fontId="0" fillId="0" borderId="0" xfId="0" applyFill="1"/>
    <xf numFmtId="0" fontId="9" fillId="0" borderId="0" xfId="0" applyFont="1"/>
    <xf numFmtId="0" fontId="33" fillId="0" borderId="4" xfId="0" applyFont="1" applyBorder="1" applyAlignment="1">
      <alignment horizontal="center" vertical="center"/>
    </xf>
    <xf numFmtId="0" fontId="33" fillId="0" borderId="4" xfId="0" applyFont="1" applyFill="1" applyBorder="1" applyAlignment="1">
      <alignment horizontal="center" vertical="center"/>
    </xf>
    <xf numFmtId="0" fontId="34" fillId="0" borderId="4" xfId="0" applyFont="1" applyBorder="1" applyAlignment="1">
      <alignment horizontal="left" vertical="center"/>
    </xf>
    <xf numFmtId="0" fontId="34" fillId="0" borderId="4" xfId="0" applyFont="1" applyBorder="1" applyAlignment="1">
      <alignment vertical="center"/>
    </xf>
    <xf numFmtId="166" fontId="34" fillId="0" borderId="4" xfId="0" applyNumberFormat="1" applyFont="1" applyFill="1" applyBorder="1" applyAlignment="1">
      <alignment horizontal="right" vertical="center"/>
    </xf>
    <xf numFmtId="167" fontId="34" fillId="0" borderId="4" xfId="0" applyNumberFormat="1" applyFont="1" applyBorder="1" applyAlignment="1">
      <alignment horizontal="right" vertical="center"/>
    </xf>
    <xf numFmtId="166" fontId="34" fillId="0" borderId="4" xfId="0" applyNumberFormat="1" applyFont="1" applyBorder="1" applyAlignment="1">
      <alignment horizontal="right" vertical="center"/>
    </xf>
    <xf numFmtId="0" fontId="34" fillId="0" borderId="4" xfId="0" applyNumberFormat="1" applyFont="1" applyFill="1" applyBorder="1" applyAlignment="1" applyProtection="1"/>
    <xf numFmtId="0" fontId="33" fillId="0" borderId="4" xfId="0" applyFont="1" applyBorder="1" applyAlignment="1">
      <alignment horizontal="right" vertical="center"/>
    </xf>
    <xf numFmtId="166" fontId="33" fillId="0" borderId="4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0" fontId="0" fillId="0" borderId="4" xfId="0" applyBorder="1"/>
    <xf numFmtId="3" fontId="0" fillId="0" borderId="4" xfId="0" applyNumberFormat="1" applyBorder="1"/>
    <xf numFmtId="0" fontId="32" fillId="0" borderId="4" xfId="0" applyFont="1" applyBorder="1" applyAlignment="1">
      <alignment vertical="center"/>
    </xf>
    <xf numFmtId="3" fontId="0" fillId="0" borderId="4" xfId="1" applyNumberFormat="1" applyFont="1" applyBorder="1"/>
    <xf numFmtId="0" fontId="4" fillId="0" borderId="4" xfId="0" applyFont="1" applyBorder="1"/>
    <xf numFmtId="168" fontId="0" fillId="0" borderId="0" xfId="1" applyNumberFormat="1" applyFont="1"/>
    <xf numFmtId="168" fontId="0" fillId="0" borderId="4" xfId="1" applyNumberFormat="1" applyFont="1" applyBorder="1"/>
    <xf numFmtId="168" fontId="0" fillId="0" borderId="0" xfId="0" applyNumberFormat="1"/>
    <xf numFmtId="0" fontId="4" fillId="0" borderId="4" xfId="0" applyFont="1" applyBorder="1" applyAlignment="1">
      <alignment horizontal="center"/>
    </xf>
    <xf numFmtId="169" fontId="15" fillId="0" borderId="0" xfId="0" applyNumberFormat="1" applyFont="1" applyAlignment="1">
      <alignment vertical="center"/>
    </xf>
    <xf numFmtId="0" fontId="9" fillId="0" borderId="4" xfId="0" applyFont="1" applyBorder="1" applyAlignment="1">
      <alignment horizontal="center" vertical="center" wrapText="1"/>
    </xf>
    <xf numFmtId="168" fontId="0" fillId="0" borderId="5" xfId="1" applyNumberFormat="1" applyFont="1" applyBorder="1"/>
    <xf numFmtId="168" fontId="4" fillId="2" borderId="5" xfId="1" applyNumberFormat="1" applyFont="1" applyFill="1" applyBorder="1"/>
    <xf numFmtId="3" fontId="17" fillId="0" borderId="0" xfId="0" applyNumberFormat="1" applyFont="1"/>
    <xf numFmtId="0" fontId="9" fillId="0" borderId="4" xfId="0" applyFont="1" applyFill="1" applyBorder="1" applyAlignment="1">
      <alignment horizontal="center" vertical="center" wrapText="1"/>
    </xf>
    <xf numFmtId="3" fontId="15" fillId="0" borderId="0" xfId="0" applyNumberFormat="1" applyFont="1" applyAlignment="1">
      <alignment vertical="center"/>
    </xf>
    <xf numFmtId="3" fontId="17" fillId="0" borderId="0" xfId="0" applyNumberFormat="1" applyFont="1" applyAlignment="1">
      <alignment vertical="center"/>
    </xf>
    <xf numFmtId="0" fontId="16" fillId="0" borderId="6" xfId="0" applyFont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9" fillId="0" borderId="10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3" fontId="8" fillId="0" borderId="0" xfId="0" applyNumberFormat="1" applyFont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8" fillId="0" borderId="6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left" vertical="distributed"/>
    </xf>
    <xf numFmtId="0" fontId="14" fillId="0" borderId="7" xfId="0" applyFont="1" applyBorder="1" applyAlignment="1">
      <alignment horizontal="left" vertical="distributed"/>
    </xf>
    <xf numFmtId="0" fontId="5" fillId="0" borderId="0" xfId="0" applyFont="1" applyAlignment="1">
      <alignment horizontal="center"/>
    </xf>
    <xf numFmtId="0" fontId="16" fillId="0" borderId="1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7" fillId="0" borderId="1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166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ulanti%20(1)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8"/>
      <sheetName val="Sheet17"/>
      <sheetName val="Sheet16"/>
      <sheetName val="Sheet1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5">
          <cell r="F55">
            <v>35067661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55"/>
  <sheetViews>
    <sheetView tabSelected="1" workbookViewId="0">
      <selection activeCell="R24" sqref="R24"/>
    </sheetView>
  </sheetViews>
  <sheetFormatPr defaultRowHeight="12.75" x14ac:dyDescent="0.2"/>
  <cols>
    <col min="1" max="1" width="3.7109375" style="9" customWidth="1"/>
    <col min="2" max="3" width="9.140625" style="9"/>
    <col min="4" max="4" width="9.28515625" style="9" customWidth="1"/>
    <col min="5" max="5" width="8.140625" style="9" customWidth="1"/>
    <col min="6" max="6" width="12.85546875" style="9" customWidth="1"/>
    <col min="7" max="7" width="5.42578125" style="9" customWidth="1"/>
    <col min="8" max="9" width="9.140625" style="9"/>
    <col min="10" max="10" width="4.7109375" style="9" customWidth="1"/>
    <col min="11" max="11" width="15.7109375" style="9" customWidth="1"/>
    <col min="12" max="12" width="1.85546875" style="9" customWidth="1"/>
    <col min="13" max="16384" width="9.140625" style="9"/>
  </cols>
  <sheetData>
    <row r="1" spans="2:11" s="25" customFormat="1" ht="6.75" customHeight="1" x14ac:dyDescent="0.2"/>
    <row r="2" spans="2:11" s="25" customFormat="1" x14ac:dyDescent="0.2">
      <c r="B2" s="26"/>
      <c r="C2" s="27"/>
      <c r="D2" s="27"/>
      <c r="E2" s="27"/>
      <c r="F2" s="27"/>
      <c r="G2" s="27"/>
      <c r="H2" s="27"/>
      <c r="I2" s="27"/>
      <c r="J2" s="27"/>
      <c r="K2" s="28"/>
    </row>
    <row r="3" spans="2:11" s="35" customFormat="1" ht="14.1" customHeight="1" x14ac:dyDescent="0.2">
      <c r="B3" s="29"/>
      <c r="C3" s="30" t="s">
        <v>53</v>
      </c>
      <c r="D3" s="30"/>
      <c r="E3" s="30"/>
      <c r="F3" s="108" t="s">
        <v>105</v>
      </c>
      <c r="G3" s="32"/>
      <c r="H3" s="33"/>
      <c r="I3" s="31"/>
      <c r="J3" s="30"/>
      <c r="K3" s="34"/>
    </row>
    <row r="4" spans="2:11" s="35" customFormat="1" ht="14.1" customHeight="1" x14ac:dyDescent="0.2">
      <c r="B4" s="29"/>
      <c r="C4" s="30" t="s">
        <v>29</v>
      </c>
      <c r="D4" s="30"/>
      <c r="E4" s="30"/>
      <c r="F4" s="108" t="s">
        <v>107</v>
      </c>
      <c r="G4" s="36"/>
      <c r="H4" s="37"/>
      <c r="I4" s="38"/>
      <c r="J4" s="38"/>
      <c r="K4" s="34"/>
    </row>
    <row r="5" spans="2:11" s="35" customFormat="1" ht="14.1" customHeight="1" x14ac:dyDescent="0.2">
      <c r="B5" s="29"/>
      <c r="C5" s="30" t="s">
        <v>6</v>
      </c>
      <c r="D5" s="30"/>
      <c r="E5" s="30"/>
      <c r="F5" s="109" t="s">
        <v>114</v>
      </c>
      <c r="G5" s="31"/>
      <c r="H5" s="31"/>
      <c r="I5" s="31"/>
      <c r="J5" s="31"/>
      <c r="K5" s="34"/>
    </row>
    <row r="6" spans="2:11" s="35" customFormat="1" ht="14.1" customHeight="1" x14ac:dyDescent="0.2">
      <c r="B6" s="29"/>
      <c r="C6" s="30"/>
      <c r="D6" s="30"/>
      <c r="E6" s="30"/>
      <c r="F6" s="30"/>
      <c r="G6" s="30"/>
      <c r="H6" s="40"/>
      <c r="I6" s="40"/>
      <c r="J6" s="38"/>
      <c r="K6" s="34"/>
    </row>
    <row r="7" spans="2:11" s="35" customFormat="1" ht="14.1" customHeight="1" x14ac:dyDescent="0.2">
      <c r="B7" s="29"/>
      <c r="C7" s="30" t="s">
        <v>0</v>
      </c>
      <c r="D7" s="30"/>
      <c r="E7" s="30"/>
      <c r="F7" s="111">
        <v>43220</v>
      </c>
      <c r="G7" s="41"/>
      <c r="H7" s="30"/>
      <c r="I7" s="30"/>
      <c r="J7" s="30"/>
      <c r="K7" s="34"/>
    </row>
    <row r="8" spans="2:11" s="35" customFormat="1" ht="14.1" customHeight="1" x14ac:dyDescent="0.2">
      <c r="B8" s="29"/>
      <c r="C8" s="30" t="s">
        <v>1</v>
      </c>
      <c r="D8" s="30"/>
      <c r="E8" s="30"/>
      <c r="F8" s="39"/>
      <c r="G8" s="42"/>
      <c r="H8" s="30"/>
      <c r="I8" s="30"/>
      <c r="J8" s="30"/>
      <c r="K8" s="34"/>
    </row>
    <row r="9" spans="2:11" s="35" customFormat="1" ht="14.1" customHeight="1" x14ac:dyDescent="0.2">
      <c r="B9" s="29"/>
      <c r="C9" s="30"/>
      <c r="D9" s="30"/>
      <c r="E9" s="30"/>
      <c r="F9" s="30"/>
      <c r="G9" s="30"/>
      <c r="H9" s="30"/>
      <c r="I9" s="30"/>
      <c r="J9" s="30"/>
      <c r="K9" s="34"/>
    </row>
    <row r="10" spans="2:11" s="35" customFormat="1" ht="14.1" customHeight="1" x14ac:dyDescent="0.2">
      <c r="B10" s="29"/>
      <c r="C10" s="30" t="s">
        <v>22</v>
      </c>
      <c r="D10" s="30"/>
      <c r="E10" s="30"/>
      <c r="F10" s="108" t="s">
        <v>108</v>
      </c>
      <c r="G10" s="31"/>
      <c r="H10" s="31"/>
      <c r="I10" s="31"/>
      <c r="J10" s="31"/>
      <c r="K10" s="34"/>
    </row>
    <row r="11" spans="2:11" s="35" customFormat="1" ht="14.1" customHeight="1" x14ac:dyDescent="0.2">
      <c r="B11" s="29"/>
      <c r="C11" s="30"/>
      <c r="D11" s="30"/>
      <c r="E11" s="30"/>
      <c r="F11" s="35" t="s">
        <v>109</v>
      </c>
      <c r="G11" s="39"/>
      <c r="H11" s="109" t="s">
        <v>110</v>
      </c>
      <c r="I11" s="39"/>
      <c r="J11" s="39"/>
      <c r="K11" s="34"/>
    </row>
    <row r="12" spans="2:11" s="35" customFormat="1" ht="14.1" customHeight="1" x14ac:dyDescent="0.2">
      <c r="B12" s="29"/>
      <c r="C12" s="30"/>
      <c r="D12" s="30"/>
      <c r="E12" s="30"/>
      <c r="F12" s="109" t="s">
        <v>111</v>
      </c>
      <c r="G12" s="39"/>
      <c r="H12" s="39"/>
      <c r="I12" s="39"/>
      <c r="J12" s="39"/>
      <c r="K12" s="34"/>
    </row>
    <row r="13" spans="2:11" s="46" customFormat="1" x14ac:dyDescent="0.2">
      <c r="B13" s="43"/>
      <c r="C13" s="44"/>
      <c r="D13" s="44"/>
      <c r="E13" s="44"/>
      <c r="F13" s="44"/>
      <c r="G13" s="44"/>
      <c r="H13" s="44"/>
      <c r="I13" s="44"/>
      <c r="J13" s="44"/>
      <c r="K13" s="45"/>
    </row>
    <row r="14" spans="2:11" s="46" customFormat="1" x14ac:dyDescent="0.2">
      <c r="B14" s="43"/>
      <c r="C14" s="44"/>
      <c r="D14" s="44"/>
      <c r="E14" s="44"/>
      <c r="F14" s="44"/>
      <c r="G14" s="44"/>
      <c r="H14" s="44"/>
      <c r="I14" s="44"/>
      <c r="J14" s="44"/>
      <c r="K14" s="45"/>
    </row>
    <row r="15" spans="2:11" s="46" customFormat="1" x14ac:dyDescent="0.2">
      <c r="B15" s="43"/>
      <c r="C15" s="44"/>
      <c r="D15" s="44"/>
      <c r="E15" s="44"/>
      <c r="F15" s="44"/>
      <c r="G15" s="44"/>
      <c r="H15" s="44"/>
      <c r="I15" s="44"/>
      <c r="J15" s="44"/>
      <c r="K15" s="45"/>
    </row>
    <row r="16" spans="2:11" s="46" customFormat="1" x14ac:dyDescent="0.2">
      <c r="B16" s="43"/>
      <c r="C16" s="44"/>
      <c r="D16" s="44"/>
      <c r="E16" s="44"/>
      <c r="F16" s="44"/>
      <c r="G16" s="44"/>
      <c r="H16" s="44"/>
      <c r="I16" s="44"/>
      <c r="J16" s="44"/>
      <c r="K16" s="45"/>
    </row>
    <row r="17" spans="2:11" s="46" customFormat="1" x14ac:dyDescent="0.2">
      <c r="B17" s="43"/>
      <c r="C17" s="44"/>
      <c r="D17" s="44"/>
      <c r="E17" s="44"/>
      <c r="F17" s="44"/>
      <c r="G17" s="44"/>
      <c r="H17" s="44"/>
      <c r="I17" s="44"/>
      <c r="J17" s="44"/>
      <c r="K17" s="45"/>
    </row>
    <row r="18" spans="2:11" s="46" customFormat="1" x14ac:dyDescent="0.2">
      <c r="B18" s="43"/>
      <c r="C18" s="44"/>
      <c r="D18" s="44"/>
      <c r="E18" s="44"/>
      <c r="F18" s="44"/>
      <c r="G18" s="44"/>
      <c r="H18" s="44"/>
      <c r="I18" s="44"/>
      <c r="J18" s="44"/>
      <c r="K18" s="45"/>
    </row>
    <row r="19" spans="2:11" s="46" customFormat="1" x14ac:dyDescent="0.2">
      <c r="B19" s="43"/>
      <c r="C19" s="44"/>
      <c r="D19" s="44"/>
      <c r="E19" s="44"/>
      <c r="F19" s="44"/>
      <c r="G19" s="44"/>
      <c r="H19" s="44"/>
      <c r="I19" s="44"/>
      <c r="J19" s="44"/>
      <c r="K19" s="45"/>
    </row>
    <row r="20" spans="2:11" s="46" customFormat="1" x14ac:dyDescent="0.2">
      <c r="B20" s="43"/>
      <c r="C20" s="44"/>
      <c r="D20" s="44"/>
      <c r="E20" s="44"/>
      <c r="F20" s="44"/>
      <c r="G20" s="44"/>
      <c r="H20" s="44"/>
      <c r="I20" s="44"/>
      <c r="J20" s="44"/>
      <c r="K20" s="45"/>
    </row>
    <row r="21" spans="2:11" s="46" customFormat="1" x14ac:dyDescent="0.2">
      <c r="B21" s="43"/>
      <c r="D21" s="44"/>
      <c r="E21" s="44"/>
      <c r="F21" s="44"/>
      <c r="G21" s="44"/>
      <c r="H21" s="44"/>
      <c r="I21" s="44"/>
      <c r="J21" s="44"/>
      <c r="K21" s="45"/>
    </row>
    <row r="22" spans="2:11" s="46" customFormat="1" ht="33.75" x14ac:dyDescent="0.5">
      <c r="B22" s="240" t="s">
        <v>7</v>
      </c>
      <c r="C22" s="241"/>
      <c r="D22" s="241"/>
      <c r="E22" s="241"/>
      <c r="F22" s="241"/>
      <c r="G22" s="241"/>
      <c r="H22" s="241"/>
      <c r="I22" s="241"/>
      <c r="J22" s="241"/>
      <c r="K22" s="242"/>
    </row>
    <row r="23" spans="2:11" s="46" customFormat="1" x14ac:dyDescent="0.2">
      <c r="B23" s="104"/>
      <c r="C23" s="243" t="s">
        <v>115</v>
      </c>
      <c r="D23" s="243"/>
      <c r="E23" s="243"/>
      <c r="F23" s="243"/>
      <c r="G23" s="243"/>
      <c r="H23" s="243"/>
      <c r="I23" s="243"/>
      <c r="J23" s="243"/>
      <c r="K23" s="103"/>
    </row>
    <row r="24" spans="2:11" s="46" customFormat="1" x14ac:dyDescent="0.2">
      <c r="B24" s="104"/>
      <c r="C24" s="243" t="s">
        <v>116</v>
      </c>
      <c r="D24" s="243"/>
      <c r="E24" s="243"/>
      <c r="F24" s="243"/>
      <c r="G24" s="243"/>
      <c r="H24" s="243"/>
      <c r="I24" s="243"/>
      <c r="J24" s="243"/>
      <c r="K24" s="103"/>
    </row>
    <row r="25" spans="2:11" s="47" customFormat="1" x14ac:dyDescent="0.2">
      <c r="B25" s="104"/>
      <c r="C25" s="106"/>
      <c r="D25" s="106"/>
      <c r="E25" s="106"/>
      <c r="F25" s="106"/>
      <c r="G25" s="106"/>
      <c r="H25" s="106"/>
      <c r="I25" s="106"/>
      <c r="J25" s="106"/>
      <c r="K25" s="103"/>
    </row>
    <row r="26" spans="2:11" s="47" customFormat="1" ht="10.5" customHeight="1" x14ac:dyDescent="0.2">
      <c r="B26" s="104"/>
      <c r="C26" s="106"/>
      <c r="D26" s="106"/>
      <c r="E26" s="106"/>
      <c r="F26" s="106"/>
      <c r="G26" s="106"/>
      <c r="H26" s="106"/>
      <c r="I26" s="106"/>
      <c r="J26" s="106"/>
      <c r="K26" s="103"/>
    </row>
    <row r="27" spans="2:11" s="48" customFormat="1" ht="33.75" x14ac:dyDescent="0.5">
      <c r="B27" s="104"/>
      <c r="C27" s="106"/>
      <c r="D27" s="106"/>
      <c r="E27" s="106"/>
      <c r="F27" s="49" t="s">
        <v>269</v>
      </c>
      <c r="G27" s="106"/>
      <c r="H27" s="106"/>
      <c r="I27" s="106"/>
      <c r="J27" s="106"/>
      <c r="K27" s="103"/>
    </row>
    <row r="28" spans="2:11" s="48" customFormat="1" ht="9" customHeight="1" x14ac:dyDescent="0.2">
      <c r="B28" s="104"/>
      <c r="C28" s="106"/>
      <c r="D28" s="106"/>
      <c r="E28" s="106"/>
      <c r="F28" s="106"/>
      <c r="G28" s="106"/>
      <c r="H28" s="106"/>
      <c r="I28" s="106"/>
      <c r="J28" s="106"/>
      <c r="K28" s="103"/>
    </row>
    <row r="29" spans="2:11" s="46" customFormat="1" x14ac:dyDescent="0.2">
      <c r="B29" s="104"/>
      <c r="C29" s="106"/>
      <c r="D29" s="106"/>
      <c r="E29" s="106"/>
      <c r="F29" s="106"/>
      <c r="G29" s="106"/>
      <c r="H29" s="106"/>
      <c r="I29" s="106"/>
      <c r="J29" s="106"/>
      <c r="K29" s="103"/>
    </row>
    <row r="30" spans="2:11" s="46" customFormat="1" x14ac:dyDescent="0.2">
      <c r="B30" s="104"/>
      <c r="C30" s="106"/>
      <c r="D30" s="106"/>
      <c r="E30" s="106"/>
      <c r="F30" s="106"/>
      <c r="G30" s="106"/>
      <c r="H30" s="106"/>
      <c r="I30" s="106"/>
      <c r="J30" s="106"/>
      <c r="K30" s="103"/>
    </row>
    <row r="31" spans="2:11" s="46" customFormat="1" x14ac:dyDescent="0.2">
      <c r="B31" s="104"/>
      <c r="C31" s="106"/>
      <c r="D31" s="106"/>
      <c r="E31" s="106"/>
      <c r="F31" s="106"/>
      <c r="G31" s="106"/>
      <c r="H31" s="106"/>
      <c r="I31" s="106"/>
      <c r="J31" s="106"/>
      <c r="K31" s="103"/>
    </row>
    <row r="32" spans="2:11" s="46" customFormat="1" x14ac:dyDescent="0.2">
      <c r="B32" s="104"/>
      <c r="C32" s="106"/>
      <c r="D32" s="106"/>
      <c r="E32" s="106"/>
      <c r="F32" s="106"/>
      <c r="G32" s="106"/>
      <c r="H32" s="106"/>
      <c r="I32" s="106"/>
      <c r="J32" s="106"/>
      <c r="K32" s="103"/>
    </row>
    <row r="33" spans="2:11" s="50" customFormat="1" x14ac:dyDescent="0.2">
      <c r="B33" s="104"/>
      <c r="C33" s="106"/>
      <c r="D33" s="106"/>
      <c r="E33" s="106"/>
      <c r="F33" s="106"/>
      <c r="G33" s="106"/>
      <c r="H33" s="106"/>
      <c r="I33" s="106"/>
      <c r="J33" s="106"/>
      <c r="K33" s="103"/>
    </row>
    <row r="34" spans="2:11" s="50" customFormat="1" x14ac:dyDescent="0.2">
      <c r="B34" s="104"/>
      <c r="C34" s="106"/>
      <c r="D34" s="106"/>
      <c r="E34" s="106"/>
      <c r="F34" s="106"/>
      <c r="G34" s="106"/>
      <c r="H34" s="106"/>
      <c r="I34" s="106"/>
      <c r="J34" s="106"/>
      <c r="K34" s="103"/>
    </row>
    <row r="35" spans="2:11" s="50" customFormat="1" x14ac:dyDescent="0.2">
      <c r="B35" s="104"/>
      <c r="C35" s="106"/>
      <c r="D35" s="106"/>
      <c r="E35" s="106"/>
      <c r="F35" s="106"/>
      <c r="G35" s="106"/>
      <c r="H35" s="106"/>
      <c r="I35" s="106"/>
      <c r="J35" s="106"/>
      <c r="K35" s="103"/>
    </row>
    <row r="36" spans="2:11" s="50" customFormat="1" x14ac:dyDescent="0.2">
      <c r="B36" s="104"/>
      <c r="C36" s="106"/>
      <c r="D36" s="106"/>
      <c r="E36" s="106"/>
      <c r="F36" s="106"/>
      <c r="G36" s="106"/>
      <c r="H36" s="106"/>
      <c r="I36" s="106"/>
      <c r="J36" s="106"/>
      <c r="K36" s="103"/>
    </row>
    <row r="37" spans="2:11" s="50" customFormat="1" x14ac:dyDescent="0.2">
      <c r="B37" s="104"/>
      <c r="C37" s="106"/>
      <c r="D37" s="106"/>
      <c r="E37" s="106"/>
      <c r="F37" s="106"/>
      <c r="G37" s="106"/>
      <c r="H37" s="106"/>
      <c r="I37" s="106"/>
      <c r="J37" s="106"/>
      <c r="K37" s="103"/>
    </row>
    <row r="38" spans="2:11" s="50" customFormat="1" x14ac:dyDescent="0.2">
      <c r="B38" s="104"/>
      <c r="C38" s="106"/>
      <c r="D38" s="106"/>
      <c r="E38" s="106"/>
      <c r="F38" s="106"/>
      <c r="G38" s="106"/>
      <c r="H38" s="106"/>
      <c r="I38" s="106"/>
      <c r="J38" s="106"/>
      <c r="K38" s="103"/>
    </row>
    <row r="39" spans="2:11" s="50" customFormat="1" x14ac:dyDescent="0.2">
      <c r="B39" s="104"/>
      <c r="C39" s="106"/>
      <c r="D39" s="106"/>
      <c r="E39" s="106"/>
      <c r="F39" s="106"/>
      <c r="G39" s="106"/>
      <c r="H39" s="106"/>
      <c r="I39" s="106"/>
      <c r="J39" s="106"/>
      <c r="K39" s="103"/>
    </row>
    <row r="40" spans="2:11" s="50" customFormat="1" x14ac:dyDescent="0.2">
      <c r="B40" s="104"/>
      <c r="C40" s="106"/>
      <c r="D40" s="106"/>
      <c r="E40" s="106"/>
      <c r="F40" s="106"/>
      <c r="G40" s="106"/>
      <c r="H40" s="106"/>
      <c r="I40" s="106"/>
      <c r="J40" s="106"/>
      <c r="K40" s="103"/>
    </row>
    <row r="41" spans="2:11" s="50" customFormat="1" x14ac:dyDescent="0.2">
      <c r="B41" s="104"/>
      <c r="C41" s="106"/>
      <c r="D41" s="106"/>
      <c r="E41" s="106"/>
      <c r="F41" s="106"/>
      <c r="G41" s="106"/>
      <c r="H41" s="106"/>
      <c r="I41" s="106"/>
      <c r="J41" s="106"/>
      <c r="K41" s="103"/>
    </row>
    <row r="42" spans="2:11" s="50" customFormat="1" x14ac:dyDescent="0.2">
      <c r="B42" s="104"/>
      <c r="C42" s="106"/>
      <c r="D42" s="106"/>
      <c r="E42" s="106"/>
      <c r="F42" s="106"/>
      <c r="G42" s="106"/>
      <c r="H42" s="106"/>
      <c r="I42" s="106"/>
      <c r="J42" s="106"/>
      <c r="K42" s="103"/>
    </row>
    <row r="43" spans="2:11" s="50" customFormat="1" x14ac:dyDescent="0.2">
      <c r="B43" s="104"/>
      <c r="C43" s="106"/>
      <c r="D43" s="106"/>
      <c r="E43" s="106"/>
      <c r="F43" s="106"/>
      <c r="G43" s="106"/>
      <c r="H43" s="106"/>
      <c r="I43" s="106"/>
      <c r="J43" s="106"/>
      <c r="K43" s="103"/>
    </row>
    <row r="44" spans="2:11" s="50" customFormat="1" ht="9" customHeight="1" x14ac:dyDescent="0.2">
      <c r="B44" s="104"/>
      <c r="C44" s="106"/>
      <c r="D44" s="106"/>
      <c r="E44" s="106"/>
      <c r="F44" s="106"/>
      <c r="G44" s="106"/>
      <c r="H44" s="106"/>
      <c r="I44" s="106"/>
      <c r="J44" s="106"/>
      <c r="K44" s="103"/>
    </row>
    <row r="45" spans="2:11" s="50" customFormat="1" x14ac:dyDescent="0.2">
      <c r="B45" s="132"/>
      <c r="C45" s="133" t="s">
        <v>117</v>
      </c>
      <c r="D45" s="133"/>
      <c r="E45" s="133"/>
      <c r="F45" s="133"/>
      <c r="G45" s="133"/>
      <c r="H45" s="239" t="s">
        <v>118</v>
      </c>
      <c r="I45" s="239"/>
      <c r="J45" s="133"/>
      <c r="K45" s="134"/>
    </row>
    <row r="46" spans="2:11" s="50" customFormat="1" x14ac:dyDescent="0.2">
      <c r="B46" s="132"/>
      <c r="C46" s="133" t="s">
        <v>119</v>
      </c>
      <c r="D46" s="133"/>
      <c r="E46" s="133"/>
      <c r="F46" s="133"/>
      <c r="G46" s="133"/>
      <c r="H46" s="238" t="s">
        <v>120</v>
      </c>
      <c r="I46" s="238"/>
      <c r="J46" s="133"/>
      <c r="K46" s="134"/>
    </row>
    <row r="47" spans="2:11" s="35" customFormat="1" ht="12.95" customHeight="1" x14ac:dyDescent="0.2">
      <c r="B47" s="132"/>
      <c r="C47" s="133" t="s">
        <v>30</v>
      </c>
      <c r="D47" s="133"/>
      <c r="E47" s="133"/>
      <c r="F47" s="133"/>
      <c r="G47" s="133"/>
      <c r="H47" s="238" t="s">
        <v>35</v>
      </c>
      <c r="I47" s="238"/>
      <c r="J47" s="133"/>
      <c r="K47" s="134"/>
    </row>
    <row r="48" spans="2:11" s="35" customFormat="1" ht="12.95" customHeight="1" x14ac:dyDescent="0.2">
      <c r="B48" s="132"/>
      <c r="C48" s="133" t="s">
        <v>31</v>
      </c>
      <c r="D48" s="133"/>
      <c r="E48" s="133"/>
      <c r="F48" s="133"/>
      <c r="G48" s="133"/>
      <c r="H48" s="238" t="s">
        <v>35</v>
      </c>
      <c r="I48" s="238"/>
      <c r="J48" s="133"/>
      <c r="K48" s="134"/>
    </row>
    <row r="49" spans="2:11" s="35" customFormat="1" ht="12.95" customHeight="1" x14ac:dyDescent="0.2">
      <c r="B49" s="104"/>
      <c r="C49" s="106"/>
      <c r="D49" s="106"/>
      <c r="E49" s="106"/>
      <c r="F49" s="106"/>
      <c r="G49" s="106"/>
      <c r="H49" s="106"/>
      <c r="I49" s="106"/>
      <c r="J49" s="106"/>
      <c r="K49" s="103"/>
    </row>
    <row r="50" spans="2:11" s="35" customFormat="1" ht="12.95" customHeight="1" x14ac:dyDescent="0.2">
      <c r="B50" s="51"/>
      <c r="C50" s="133" t="s">
        <v>36</v>
      </c>
      <c r="D50" s="133"/>
      <c r="E50" s="133"/>
      <c r="F50" s="133"/>
      <c r="G50" s="131" t="s">
        <v>32</v>
      </c>
      <c r="H50" s="239" t="s">
        <v>278</v>
      </c>
      <c r="I50" s="239"/>
      <c r="J50" s="52"/>
      <c r="K50" s="53"/>
    </row>
    <row r="51" spans="2:11" s="46" customFormat="1" ht="15" x14ac:dyDescent="0.2">
      <c r="B51" s="51"/>
      <c r="C51" s="133"/>
      <c r="D51" s="133"/>
      <c r="E51" s="133"/>
      <c r="F51" s="133"/>
      <c r="G51" s="131" t="s">
        <v>33</v>
      </c>
      <c r="H51" s="238" t="s">
        <v>279</v>
      </c>
      <c r="I51" s="238"/>
      <c r="J51" s="52"/>
      <c r="K51" s="53"/>
    </row>
    <row r="52" spans="2:11" s="54" customFormat="1" ht="12.95" customHeight="1" x14ac:dyDescent="0.2">
      <c r="B52" s="51"/>
      <c r="C52" s="133"/>
      <c r="D52" s="133"/>
      <c r="E52" s="133"/>
      <c r="F52" s="133"/>
      <c r="G52" s="131"/>
      <c r="H52" s="131"/>
      <c r="I52" s="131"/>
      <c r="J52" s="52"/>
      <c r="K52" s="53"/>
    </row>
    <row r="53" spans="2:11" s="54" customFormat="1" ht="12.95" customHeight="1" x14ac:dyDescent="0.2">
      <c r="B53" s="51"/>
      <c r="C53" s="133" t="s">
        <v>34</v>
      </c>
      <c r="D53" s="133"/>
      <c r="E53" s="133"/>
      <c r="F53" s="131"/>
      <c r="G53" s="133"/>
      <c r="H53" s="135" t="s">
        <v>280</v>
      </c>
      <c r="I53" s="108"/>
      <c r="J53" s="52"/>
      <c r="K53" s="53"/>
    </row>
    <row r="54" spans="2:11" s="54" customFormat="1" ht="40.5" customHeight="1" x14ac:dyDescent="0.2">
      <c r="B54" s="55"/>
      <c r="C54" s="56"/>
      <c r="D54" s="56"/>
      <c r="E54" s="56"/>
      <c r="F54" s="56"/>
      <c r="G54" s="56"/>
      <c r="H54" s="56"/>
      <c r="I54" s="56"/>
      <c r="J54" s="56"/>
      <c r="K54" s="57"/>
    </row>
    <row r="55" spans="2:11" ht="6.75" customHeight="1" x14ac:dyDescent="0.2"/>
  </sheetData>
  <mergeCells count="9">
    <mergeCell ref="H51:I51"/>
    <mergeCell ref="H48:I48"/>
    <mergeCell ref="H50:I50"/>
    <mergeCell ref="B22:K22"/>
    <mergeCell ref="C23:J23"/>
    <mergeCell ref="C24:J24"/>
    <mergeCell ref="H45:I45"/>
    <mergeCell ref="H46:I46"/>
    <mergeCell ref="H47:I47"/>
  </mergeCells>
  <phoneticPr fontId="0" type="noConversion"/>
  <printOptions horizontalCentered="1" verticalCentered="1"/>
  <pageMargins left="0" right="0" top="0.17" bottom="0" header="0.28999999999999998" footer="0.17"/>
  <pageSetup orientation="portrait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2:D35"/>
  <sheetViews>
    <sheetView workbookViewId="0">
      <selection activeCell="C22" sqref="C22"/>
    </sheetView>
  </sheetViews>
  <sheetFormatPr defaultRowHeight="12.75" x14ac:dyDescent="0.2"/>
  <cols>
    <col min="1" max="1" width="5.28515625" customWidth="1"/>
    <col min="2" max="2" width="36.7109375" customWidth="1"/>
    <col min="3" max="3" width="20.5703125" style="226" customWidth="1"/>
    <col min="4" max="4" width="17.42578125" customWidth="1"/>
  </cols>
  <sheetData>
    <row r="2" spans="1:4" ht="18" x14ac:dyDescent="0.2">
      <c r="A2" s="3" t="s">
        <v>105</v>
      </c>
      <c r="B2" s="2"/>
    </row>
    <row r="4" spans="1:4" x14ac:dyDescent="0.2">
      <c r="C4" s="226">
        <v>2022</v>
      </c>
    </row>
    <row r="5" spans="1:4" x14ac:dyDescent="0.2">
      <c r="A5" s="221" t="s">
        <v>234</v>
      </c>
      <c r="B5" s="221" t="s">
        <v>235</v>
      </c>
      <c r="C5" s="227"/>
    </row>
    <row r="6" spans="1:4" x14ac:dyDescent="0.2">
      <c r="A6" s="221">
        <v>1</v>
      </c>
      <c r="B6" s="221" t="s">
        <v>236</v>
      </c>
      <c r="C6" s="227">
        <f>Aktivi!F21</f>
        <v>10948272</v>
      </c>
    </row>
    <row r="7" spans="1:4" x14ac:dyDescent="0.2">
      <c r="A7" s="221">
        <v>2</v>
      </c>
      <c r="B7" s="221" t="s">
        <v>237</v>
      </c>
      <c r="C7" s="227">
        <f>[1]Sheet9!$F$55</f>
        <v>35067661</v>
      </c>
    </row>
    <row r="8" spans="1:4" x14ac:dyDescent="0.2">
      <c r="A8" s="221">
        <v>4</v>
      </c>
      <c r="B8" s="221" t="s">
        <v>238</v>
      </c>
      <c r="C8" s="227"/>
    </row>
    <row r="9" spans="1:4" x14ac:dyDescent="0.2">
      <c r="A9" s="221">
        <v>5</v>
      </c>
      <c r="B9" s="221" t="s">
        <v>239</v>
      </c>
      <c r="C9" s="227">
        <f>SUM(C6:C8)</f>
        <v>46015933</v>
      </c>
    </row>
    <row r="10" spans="1:4" x14ac:dyDescent="0.2">
      <c r="A10" s="221">
        <v>6</v>
      </c>
      <c r="B10" s="225" t="s">
        <v>240</v>
      </c>
      <c r="C10" s="227"/>
    </row>
    <row r="11" spans="1:4" x14ac:dyDescent="0.2">
      <c r="A11" s="221">
        <v>7</v>
      </c>
      <c r="B11" s="221" t="s">
        <v>241</v>
      </c>
      <c r="C11" s="227">
        <f>-Aktivi!E21</f>
        <v>-28988219</v>
      </c>
    </row>
    <row r="12" spans="1:4" x14ac:dyDescent="0.2">
      <c r="A12" s="221">
        <v>8</v>
      </c>
      <c r="B12" s="221" t="s">
        <v>242</v>
      </c>
      <c r="C12" s="227"/>
    </row>
    <row r="13" spans="1:4" x14ac:dyDescent="0.2">
      <c r="A13" s="221"/>
      <c r="B13" s="221"/>
      <c r="C13" s="227"/>
    </row>
    <row r="14" spans="1:4" x14ac:dyDescent="0.2">
      <c r="A14" s="221"/>
      <c r="B14" s="221" t="s">
        <v>171</v>
      </c>
      <c r="C14" s="227">
        <f>SUM(C9:C13)</f>
        <v>17027714</v>
      </c>
      <c r="D14" s="228">
        <f>C14-Rezultati!E12</f>
        <v>0</v>
      </c>
    </row>
    <row r="15" spans="1:4" x14ac:dyDescent="0.2">
      <c r="C15" s="227"/>
      <c r="D15" s="228">
        <f>C14-C22</f>
        <v>-688480</v>
      </c>
    </row>
    <row r="16" spans="1:4" x14ac:dyDescent="0.2">
      <c r="C16" s="227"/>
    </row>
    <row r="17" spans="1:3" x14ac:dyDescent="0.2">
      <c r="A17" s="221" t="s">
        <v>234</v>
      </c>
      <c r="B17" s="221" t="s">
        <v>283</v>
      </c>
      <c r="C17" s="227"/>
    </row>
    <row r="18" spans="1:3" x14ac:dyDescent="0.2">
      <c r="A18" s="221">
        <v>1</v>
      </c>
      <c r="B18" s="221" t="s">
        <v>104</v>
      </c>
      <c r="C18" s="160">
        <f>Rezultati!E12</f>
        <v>17027714</v>
      </c>
    </row>
    <row r="19" spans="1:3" x14ac:dyDescent="0.2">
      <c r="A19" s="221">
        <v>2</v>
      </c>
      <c r="B19" s="221" t="s">
        <v>88</v>
      </c>
      <c r="C19" s="227">
        <f>Rezultati!E18</f>
        <v>688480</v>
      </c>
    </row>
    <row r="20" spans="1:3" x14ac:dyDescent="0.2">
      <c r="A20" s="221"/>
      <c r="B20" s="221"/>
      <c r="C20" s="227"/>
    </row>
    <row r="21" spans="1:3" x14ac:dyDescent="0.2">
      <c r="A21" s="221">
        <v>3</v>
      </c>
      <c r="B21" s="221" t="s">
        <v>243</v>
      </c>
      <c r="C21" s="227"/>
    </row>
    <row r="22" spans="1:3" x14ac:dyDescent="0.2">
      <c r="A22" s="221"/>
      <c r="B22" s="221"/>
      <c r="C22" s="227">
        <f>SUM(C18:C21)</f>
        <v>17716194</v>
      </c>
    </row>
    <row r="23" spans="1:3" x14ac:dyDescent="0.2">
      <c r="C23" s="227"/>
    </row>
    <row r="24" spans="1:3" x14ac:dyDescent="0.2">
      <c r="C24" s="227"/>
    </row>
    <row r="25" spans="1:3" x14ac:dyDescent="0.2">
      <c r="C25" s="227"/>
    </row>
    <row r="26" spans="1:3" x14ac:dyDescent="0.2">
      <c r="C26" s="227"/>
    </row>
    <row r="27" spans="1:3" ht="17.25" customHeight="1" x14ac:dyDescent="0.2">
      <c r="A27" s="221" t="s">
        <v>234</v>
      </c>
      <c r="B27" s="229" t="s">
        <v>244</v>
      </c>
      <c r="C27" s="227"/>
    </row>
    <row r="28" spans="1:3" x14ac:dyDescent="0.2">
      <c r="A28" s="221">
        <v>1</v>
      </c>
      <c r="B28" s="225" t="s">
        <v>245</v>
      </c>
      <c r="C28" s="232">
        <v>0</v>
      </c>
    </row>
    <row r="29" spans="1:3" x14ac:dyDescent="0.2">
      <c r="A29" s="221">
        <v>2</v>
      </c>
      <c r="B29" s="225" t="s">
        <v>246</v>
      </c>
      <c r="C29" s="232"/>
    </row>
    <row r="30" spans="1:3" x14ac:dyDescent="0.2">
      <c r="A30" s="221">
        <v>3</v>
      </c>
      <c r="B30" s="225" t="s">
        <v>247</v>
      </c>
      <c r="C30" s="232"/>
    </row>
    <row r="31" spans="1:3" x14ac:dyDescent="0.2">
      <c r="A31" s="221">
        <v>4</v>
      </c>
      <c r="B31" s="225" t="s">
        <v>248</v>
      </c>
      <c r="C31" s="233"/>
    </row>
    <row r="32" spans="1:3" x14ac:dyDescent="0.2">
      <c r="A32" s="221">
        <v>5</v>
      </c>
      <c r="B32" s="221" t="s">
        <v>249</v>
      </c>
      <c r="C32" s="233"/>
    </row>
    <row r="33" spans="1:3" x14ac:dyDescent="0.2">
      <c r="A33" s="221">
        <v>6</v>
      </c>
      <c r="B33" s="221" t="s">
        <v>250</v>
      </c>
      <c r="C33" s="233"/>
    </row>
    <row r="34" spans="1:3" x14ac:dyDescent="0.2">
      <c r="A34" s="221">
        <v>7</v>
      </c>
      <c r="B34" s="225" t="s">
        <v>251</v>
      </c>
      <c r="C34" s="233">
        <f>C19</f>
        <v>688480</v>
      </c>
    </row>
    <row r="35" spans="1:3" x14ac:dyDescent="0.2">
      <c r="A35" s="221"/>
      <c r="B35" s="221"/>
      <c r="C35" s="232">
        <f>SUM(C28:C34)</f>
        <v>688480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M58"/>
  <sheetViews>
    <sheetView topLeftCell="A31" workbookViewId="0">
      <selection activeCell="Q61" sqref="Q61"/>
    </sheetView>
  </sheetViews>
  <sheetFormatPr defaultRowHeight="12.75" x14ac:dyDescent="0.2"/>
  <cols>
    <col min="1" max="1" width="3.7109375" style="9" customWidth="1"/>
    <col min="2" max="2" width="3.42578125" style="13" customWidth="1"/>
    <col min="3" max="3" width="2" style="9" customWidth="1"/>
    <col min="4" max="4" width="3.42578125" style="9" customWidth="1"/>
    <col min="5" max="5" width="13.7109375" style="9" customWidth="1"/>
    <col min="6" max="7" width="8.7109375" style="9" customWidth="1"/>
    <col min="8" max="8" width="6.7109375" style="9" customWidth="1"/>
    <col min="9" max="9" width="8.7109375" style="9" customWidth="1"/>
    <col min="10" max="10" width="6.140625" style="9" customWidth="1"/>
    <col min="11" max="11" width="8.7109375" style="9" customWidth="1"/>
    <col min="12" max="12" width="10.42578125" style="9" customWidth="1"/>
    <col min="13" max="13" width="5.140625" style="9" customWidth="1"/>
    <col min="14" max="14" width="2.140625" style="9" customWidth="1"/>
    <col min="15" max="16384" width="9.140625" style="9"/>
  </cols>
  <sheetData>
    <row r="2" spans="1:13" s="25" customFormat="1" x14ac:dyDescent="0.2">
      <c r="A2" s="26"/>
      <c r="B2" s="84"/>
      <c r="C2" s="27"/>
      <c r="D2" s="27"/>
      <c r="E2" s="27"/>
      <c r="F2" s="27"/>
      <c r="G2" s="27"/>
      <c r="H2" s="27"/>
      <c r="I2" s="27"/>
      <c r="J2" s="27"/>
      <c r="K2" s="27"/>
      <c r="L2" s="27"/>
      <c r="M2" s="28"/>
    </row>
    <row r="3" spans="1:13" s="25" customFormat="1" x14ac:dyDescent="0.2">
      <c r="A3" s="85"/>
      <c r="B3" s="86"/>
      <c r="C3" s="87"/>
      <c r="D3" s="87"/>
      <c r="E3" s="87"/>
      <c r="F3" s="87"/>
      <c r="G3" s="87"/>
      <c r="H3" s="87"/>
      <c r="I3" s="87"/>
      <c r="J3" s="87"/>
      <c r="K3" s="87"/>
      <c r="L3" s="87"/>
      <c r="M3" s="88"/>
    </row>
    <row r="4" spans="1:13" s="92" customFormat="1" ht="33" customHeight="1" x14ac:dyDescent="0.2">
      <c r="A4" s="293" t="s">
        <v>28</v>
      </c>
      <c r="B4" s="294"/>
      <c r="C4" s="294"/>
      <c r="D4" s="294"/>
      <c r="E4" s="294"/>
      <c r="F4" s="294"/>
      <c r="G4" s="294"/>
      <c r="H4" s="294"/>
      <c r="I4" s="294"/>
      <c r="J4" s="294"/>
      <c r="K4" s="294"/>
      <c r="L4" s="294"/>
      <c r="M4" s="295"/>
    </row>
    <row r="5" spans="1:13" s="92" customFormat="1" ht="12.75" customHeight="1" x14ac:dyDescent="0.2">
      <c r="A5" s="89"/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1"/>
    </row>
    <row r="6" spans="1:13" s="97" customFormat="1" x14ac:dyDescent="0.2">
      <c r="A6" s="93"/>
      <c r="B6" s="94"/>
      <c r="C6" s="95"/>
      <c r="D6" s="95"/>
      <c r="E6" s="95"/>
      <c r="F6" s="95"/>
      <c r="G6" s="95"/>
      <c r="H6" s="95"/>
      <c r="I6" s="95"/>
      <c r="J6" s="95"/>
      <c r="K6" s="95"/>
      <c r="L6" s="95"/>
      <c r="M6" s="96"/>
    </row>
    <row r="7" spans="1:13" s="97" customFormat="1" x14ac:dyDescent="0.2">
      <c r="A7" s="93"/>
      <c r="B7" s="94"/>
      <c r="C7" s="95"/>
      <c r="D7" s="95"/>
      <c r="E7" s="95"/>
      <c r="F7" s="95"/>
      <c r="G7" s="95"/>
      <c r="H7" s="95"/>
      <c r="I7" s="95"/>
      <c r="J7" s="95"/>
      <c r="K7" s="95"/>
      <c r="L7" s="95"/>
      <c r="M7" s="96"/>
    </row>
    <row r="8" spans="1:13" s="97" customFormat="1" x14ac:dyDescent="0.2">
      <c r="A8" s="93"/>
      <c r="B8" s="94"/>
      <c r="C8" s="95"/>
      <c r="D8" s="95"/>
      <c r="E8" s="95"/>
      <c r="F8" s="95"/>
      <c r="G8" s="95"/>
      <c r="H8" s="95"/>
      <c r="I8" s="95"/>
      <c r="J8" s="95"/>
      <c r="K8" s="95"/>
      <c r="L8" s="95"/>
      <c r="M8" s="96"/>
    </row>
    <row r="9" spans="1:13" s="97" customFormat="1" x14ac:dyDescent="0.2">
      <c r="A9" s="93"/>
      <c r="B9" s="94"/>
      <c r="C9" s="95"/>
      <c r="D9" s="95"/>
      <c r="E9" s="95"/>
      <c r="F9" s="95"/>
      <c r="G9" s="95"/>
      <c r="H9" s="95"/>
      <c r="I9" s="95"/>
      <c r="J9" s="95"/>
      <c r="K9" s="95"/>
      <c r="L9" s="95"/>
      <c r="M9" s="96"/>
    </row>
    <row r="10" spans="1:13" s="97" customFormat="1" x14ac:dyDescent="0.2">
      <c r="A10" s="93"/>
      <c r="B10" s="94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6"/>
    </row>
    <row r="11" spans="1:13" s="97" customFormat="1" x14ac:dyDescent="0.2">
      <c r="A11" s="93"/>
      <c r="B11" s="94"/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6"/>
    </row>
    <row r="12" spans="1:13" s="97" customFormat="1" x14ac:dyDescent="0.2">
      <c r="A12" s="93"/>
      <c r="B12" s="94"/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6"/>
    </row>
    <row r="13" spans="1:13" s="97" customFormat="1" x14ac:dyDescent="0.2">
      <c r="A13" s="93"/>
      <c r="B13" s="94"/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6"/>
    </row>
    <row r="14" spans="1:13" s="97" customFormat="1" x14ac:dyDescent="0.2">
      <c r="A14" s="93"/>
      <c r="B14" s="94"/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6"/>
    </row>
    <row r="15" spans="1:13" s="97" customFormat="1" x14ac:dyDescent="0.2">
      <c r="A15" s="93"/>
      <c r="B15" s="94"/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6"/>
    </row>
    <row r="16" spans="1:13" s="97" customFormat="1" x14ac:dyDescent="0.2">
      <c r="A16" s="93"/>
      <c r="B16" s="94"/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6"/>
    </row>
    <row r="17" spans="1:13" s="97" customFormat="1" x14ac:dyDescent="0.2">
      <c r="A17" s="93"/>
      <c r="B17" s="94"/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6"/>
    </row>
    <row r="18" spans="1:13" s="97" customFormat="1" x14ac:dyDescent="0.2">
      <c r="A18" s="93"/>
      <c r="B18" s="94"/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6"/>
    </row>
    <row r="19" spans="1:13" s="97" customFormat="1" x14ac:dyDescent="0.2">
      <c r="A19" s="93"/>
      <c r="B19" s="94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6"/>
    </row>
    <row r="20" spans="1:13" s="97" customFormat="1" x14ac:dyDescent="0.2">
      <c r="A20" s="93"/>
      <c r="B20" s="94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6"/>
    </row>
    <row r="21" spans="1:13" s="97" customFormat="1" x14ac:dyDescent="0.2">
      <c r="A21" s="93"/>
      <c r="B21" s="94"/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6"/>
    </row>
    <row r="22" spans="1:13" s="97" customFormat="1" x14ac:dyDescent="0.2">
      <c r="A22" s="93"/>
      <c r="B22" s="94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6"/>
    </row>
    <row r="23" spans="1:13" s="97" customFormat="1" x14ac:dyDescent="0.2">
      <c r="A23" s="93"/>
      <c r="B23" s="9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6"/>
    </row>
    <row r="24" spans="1:13" s="97" customFormat="1" x14ac:dyDescent="0.2">
      <c r="A24" s="93"/>
      <c r="B24" s="94"/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6"/>
    </row>
    <row r="25" spans="1:13" s="97" customFormat="1" x14ac:dyDescent="0.2">
      <c r="A25" s="93"/>
      <c r="B25" s="94"/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6"/>
    </row>
    <row r="26" spans="1:13" s="97" customFormat="1" x14ac:dyDescent="0.2">
      <c r="A26" s="93"/>
      <c r="B26" s="94"/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6"/>
    </row>
    <row r="27" spans="1:13" s="97" customFormat="1" x14ac:dyDescent="0.2">
      <c r="A27" s="93"/>
      <c r="B27" s="94"/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6"/>
    </row>
    <row r="28" spans="1:13" s="97" customFormat="1" x14ac:dyDescent="0.2">
      <c r="A28" s="93"/>
      <c r="B28" s="94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6"/>
    </row>
    <row r="29" spans="1:13" s="97" customFormat="1" x14ac:dyDescent="0.2">
      <c r="A29" s="93"/>
      <c r="B29" s="94"/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6"/>
    </row>
    <row r="30" spans="1:13" s="97" customFormat="1" x14ac:dyDescent="0.2">
      <c r="A30" s="93"/>
      <c r="B30" s="94"/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6"/>
    </row>
    <row r="31" spans="1:13" s="97" customFormat="1" x14ac:dyDescent="0.2">
      <c r="A31" s="93"/>
      <c r="B31" s="94"/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6"/>
    </row>
    <row r="32" spans="1:13" s="97" customFormat="1" x14ac:dyDescent="0.2">
      <c r="A32" s="93"/>
      <c r="B32" s="94"/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6"/>
    </row>
    <row r="33" spans="1:13" s="97" customFormat="1" x14ac:dyDescent="0.2">
      <c r="A33" s="93"/>
      <c r="B33" s="94"/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6"/>
    </row>
    <row r="34" spans="1:13" s="97" customFormat="1" x14ac:dyDescent="0.2">
      <c r="A34" s="93"/>
      <c r="B34" s="94"/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6"/>
    </row>
    <row r="35" spans="1:13" s="97" customFormat="1" x14ac:dyDescent="0.2">
      <c r="A35" s="93"/>
      <c r="B35" s="94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6"/>
    </row>
    <row r="36" spans="1:13" s="97" customFormat="1" x14ac:dyDescent="0.2">
      <c r="A36" s="93"/>
      <c r="B36" s="94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6"/>
    </row>
    <row r="37" spans="1:13" s="97" customFormat="1" x14ac:dyDescent="0.2">
      <c r="A37" s="93"/>
      <c r="B37" s="94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6"/>
    </row>
    <row r="38" spans="1:13" s="97" customFormat="1" x14ac:dyDescent="0.2">
      <c r="A38" s="93"/>
      <c r="B38" s="94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6"/>
    </row>
    <row r="39" spans="1:13" s="97" customFormat="1" x14ac:dyDescent="0.2">
      <c r="A39" s="93"/>
      <c r="B39" s="94"/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6"/>
    </row>
    <row r="40" spans="1:13" s="97" customFormat="1" x14ac:dyDescent="0.2">
      <c r="A40" s="93"/>
      <c r="B40" s="94"/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6"/>
    </row>
    <row r="41" spans="1:13" s="97" customFormat="1" x14ac:dyDescent="0.2">
      <c r="A41" s="93"/>
      <c r="B41" s="94"/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6"/>
    </row>
    <row r="42" spans="1:13" s="97" customFormat="1" x14ac:dyDescent="0.2">
      <c r="A42" s="93"/>
      <c r="B42" s="94"/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6"/>
    </row>
    <row r="43" spans="1:13" s="97" customFormat="1" x14ac:dyDescent="0.2">
      <c r="A43" s="93"/>
      <c r="B43" s="94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6"/>
    </row>
    <row r="44" spans="1:13" s="97" customFormat="1" x14ac:dyDescent="0.2">
      <c r="A44" s="93"/>
      <c r="B44" s="94"/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6"/>
    </row>
    <row r="45" spans="1:13" s="97" customFormat="1" x14ac:dyDescent="0.2">
      <c r="A45" s="93"/>
      <c r="B45" s="94"/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6"/>
    </row>
    <row r="46" spans="1:13" s="97" customFormat="1" x14ac:dyDescent="0.2">
      <c r="A46" s="93"/>
      <c r="B46" s="94"/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6"/>
    </row>
    <row r="47" spans="1:13" s="97" customFormat="1" x14ac:dyDescent="0.2">
      <c r="A47" s="93"/>
      <c r="B47" s="94"/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6"/>
    </row>
    <row r="48" spans="1:13" s="97" customFormat="1" x14ac:dyDescent="0.2">
      <c r="A48" s="93"/>
      <c r="B48" s="94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6"/>
    </row>
    <row r="49" spans="1:13" s="97" customFormat="1" x14ac:dyDescent="0.2">
      <c r="A49" s="93"/>
      <c r="B49" s="94"/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6"/>
    </row>
    <row r="50" spans="1:13" s="97" customFormat="1" x14ac:dyDescent="0.2">
      <c r="A50" s="93"/>
      <c r="B50" s="94"/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6"/>
    </row>
    <row r="51" spans="1:13" s="97" customFormat="1" x14ac:dyDescent="0.2">
      <c r="A51" s="93"/>
      <c r="B51" s="94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6"/>
    </row>
    <row r="52" spans="1:13" s="58" customFormat="1" ht="15" x14ac:dyDescent="0.2">
      <c r="A52" s="93"/>
      <c r="B52" s="94"/>
      <c r="C52" s="95"/>
      <c r="D52" s="95"/>
      <c r="E52" s="95"/>
      <c r="F52" s="95"/>
      <c r="G52" s="95"/>
      <c r="H52" s="292" t="s">
        <v>55</v>
      </c>
      <c r="I52" s="292"/>
      <c r="J52" s="292"/>
      <c r="K52" s="292"/>
      <c r="L52" s="292"/>
      <c r="M52" s="98"/>
    </row>
    <row r="53" spans="1:13" ht="15" x14ac:dyDescent="0.2">
      <c r="A53" s="99"/>
      <c r="B53" s="100"/>
      <c r="C53" s="101"/>
      <c r="D53" s="101"/>
      <c r="E53" s="101"/>
      <c r="F53" s="101"/>
      <c r="G53" s="101"/>
      <c r="H53" s="291" t="s">
        <v>252</v>
      </c>
      <c r="I53" s="291"/>
      <c r="J53" s="291"/>
      <c r="K53" s="291"/>
      <c r="L53" s="291"/>
      <c r="M53" s="103"/>
    </row>
    <row r="54" spans="1:13" ht="15" x14ac:dyDescent="0.2">
      <c r="A54" s="104"/>
      <c r="B54" s="105"/>
      <c r="C54" s="106"/>
      <c r="D54" s="106"/>
      <c r="E54" s="106"/>
      <c r="F54" s="106"/>
      <c r="G54" s="106"/>
      <c r="H54" s="102"/>
      <c r="I54" s="102"/>
      <c r="J54" s="102"/>
      <c r="K54" s="102"/>
      <c r="L54" s="102"/>
      <c r="M54" s="103"/>
    </row>
    <row r="55" spans="1:13" ht="15" x14ac:dyDescent="0.2">
      <c r="A55" s="104"/>
      <c r="B55" s="105"/>
      <c r="C55" s="106"/>
      <c r="D55" s="106"/>
      <c r="E55" s="106"/>
      <c r="F55" s="106"/>
      <c r="G55" s="106"/>
      <c r="H55" s="102"/>
      <c r="I55" s="102"/>
      <c r="J55" s="102"/>
      <c r="K55" s="102"/>
      <c r="L55" s="102"/>
      <c r="M55" s="103"/>
    </row>
    <row r="56" spans="1:13" ht="15" x14ac:dyDescent="0.2">
      <c r="A56" s="104"/>
      <c r="B56" s="105"/>
      <c r="C56" s="106"/>
      <c r="D56" s="106"/>
      <c r="E56" s="106"/>
      <c r="F56" s="106"/>
      <c r="G56" s="106"/>
      <c r="H56" s="102"/>
      <c r="I56" s="102"/>
      <c r="J56" s="102"/>
      <c r="K56" s="102"/>
      <c r="L56" s="102"/>
      <c r="M56" s="103"/>
    </row>
    <row r="57" spans="1:13" ht="9.75" customHeight="1" x14ac:dyDescent="0.2">
      <c r="A57" s="104"/>
      <c r="B57" s="105"/>
      <c r="C57" s="106"/>
      <c r="D57" s="106"/>
      <c r="E57" s="106"/>
      <c r="F57" s="106"/>
      <c r="G57" s="106"/>
      <c r="H57" s="106"/>
      <c r="I57" s="106"/>
      <c r="J57" s="106"/>
      <c r="K57" s="106"/>
      <c r="L57" s="106"/>
      <c r="M57" s="103"/>
    </row>
    <row r="58" spans="1:13" x14ac:dyDescent="0.2">
      <c r="A58" s="55"/>
      <c r="B58" s="107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7"/>
    </row>
  </sheetData>
  <mergeCells count="3">
    <mergeCell ref="H53:L53"/>
    <mergeCell ref="H52:L52"/>
    <mergeCell ref="A4:M4"/>
  </mergeCells>
  <phoneticPr fontId="0" type="noConversion"/>
  <printOptions horizontalCentered="1" verticalCentered="1"/>
  <pageMargins left="0" right="0" top="0" bottom="0" header="0.511811023622047" footer="0.511811023622047"/>
  <pageSetup orientation="portrait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2"/>
  <sheetViews>
    <sheetView workbookViewId="0">
      <selection activeCell="E21" sqref="E21"/>
    </sheetView>
  </sheetViews>
  <sheetFormatPr defaultRowHeight="12.75" x14ac:dyDescent="0.2"/>
  <cols>
    <col min="1" max="1" width="4.5703125" style="46" customWidth="1"/>
    <col min="2" max="2" width="5" style="46" customWidth="1"/>
    <col min="3" max="3" width="8" style="46" customWidth="1"/>
    <col min="4" max="4" width="33.28515625" style="46" customWidth="1"/>
    <col min="5" max="5" width="15.28515625" style="46" customWidth="1"/>
    <col min="6" max="6" width="17.140625" style="46" customWidth="1"/>
    <col min="7" max="7" width="9.85546875" style="46" bestFit="1" customWidth="1"/>
    <col min="8" max="11" width="9.140625" style="46"/>
    <col min="12" max="12" width="13.28515625" style="46" customWidth="1"/>
    <col min="13" max="16384" width="9.140625" style="46"/>
  </cols>
  <sheetData>
    <row r="1" spans="1:6" s="25" customFormat="1" ht="9" customHeight="1" x14ac:dyDescent="0.2">
      <c r="A1" s="136"/>
      <c r="B1" s="136"/>
      <c r="C1" s="136"/>
      <c r="D1" s="137"/>
      <c r="E1" s="138"/>
      <c r="F1" s="138"/>
    </row>
    <row r="2" spans="1:6" s="4" customFormat="1" ht="18" x14ac:dyDescent="0.2">
      <c r="A2" s="1" t="s">
        <v>143</v>
      </c>
      <c r="B2" s="2"/>
      <c r="C2" s="3" t="s">
        <v>105</v>
      </c>
      <c r="D2" s="3"/>
      <c r="E2" s="12"/>
      <c r="F2" s="139" t="s">
        <v>122</v>
      </c>
    </row>
    <row r="3" spans="1:6" s="4" customFormat="1" ht="4.5" customHeight="1" x14ac:dyDescent="0.2">
      <c r="A3" s="1"/>
      <c r="B3" s="2"/>
      <c r="C3" s="2"/>
      <c r="D3" s="3"/>
      <c r="E3" s="139"/>
      <c r="F3" s="139"/>
    </row>
    <row r="4" spans="1:6" s="4" customFormat="1" ht="18" customHeight="1" x14ac:dyDescent="0.2">
      <c r="A4" s="247" t="s">
        <v>281</v>
      </c>
      <c r="B4" s="247"/>
      <c r="C4" s="247"/>
      <c r="D4" s="247"/>
      <c r="E4" s="247"/>
      <c r="F4" s="247"/>
    </row>
    <row r="5" spans="1:6" s="58" customFormat="1" ht="6.75" customHeight="1" x14ac:dyDescent="0.2">
      <c r="A5" s="13"/>
      <c r="B5" s="13"/>
      <c r="C5" s="13"/>
      <c r="D5" s="9"/>
      <c r="E5" s="14"/>
      <c r="F5" s="14"/>
    </row>
    <row r="6" spans="1:6" s="35" customFormat="1" ht="12" customHeight="1" x14ac:dyDescent="0.2">
      <c r="A6" s="248" t="s">
        <v>2</v>
      </c>
      <c r="B6" s="250" t="s">
        <v>123</v>
      </c>
      <c r="C6" s="251"/>
      <c r="D6" s="252"/>
      <c r="E6" s="140" t="s">
        <v>46</v>
      </c>
      <c r="F6" s="140" t="s">
        <v>46</v>
      </c>
    </row>
    <row r="7" spans="1:6" s="35" customFormat="1" ht="12" customHeight="1" x14ac:dyDescent="0.2">
      <c r="A7" s="249"/>
      <c r="B7" s="253"/>
      <c r="C7" s="254"/>
      <c r="D7" s="255"/>
      <c r="E7" s="141" t="s">
        <v>47</v>
      </c>
      <c r="F7" s="142" t="s">
        <v>51</v>
      </c>
    </row>
    <row r="8" spans="1:6" s="59" customFormat="1" ht="15" customHeight="1" x14ac:dyDescent="0.2">
      <c r="A8" s="126" t="s">
        <v>3</v>
      </c>
      <c r="B8" s="244" t="s">
        <v>52</v>
      </c>
      <c r="C8" s="245"/>
      <c r="D8" s="246"/>
      <c r="E8" s="143">
        <f>E9+E12+E13+E21+E29+E30+E31</f>
        <v>30469721</v>
      </c>
      <c r="F8" s="143">
        <v>12244722</v>
      </c>
    </row>
    <row r="9" spans="1:6" s="59" customFormat="1" ht="12.75" customHeight="1" x14ac:dyDescent="0.2">
      <c r="A9" s="144"/>
      <c r="B9" s="127">
        <v>1</v>
      </c>
      <c r="C9" s="123" t="s">
        <v>9</v>
      </c>
      <c r="D9" s="145"/>
      <c r="E9" s="143">
        <f>E11+E10</f>
        <v>288540</v>
      </c>
      <c r="F9" s="143">
        <v>41253</v>
      </c>
    </row>
    <row r="10" spans="1:6" s="59" customFormat="1" ht="12.75" customHeight="1" x14ac:dyDescent="0.2">
      <c r="A10" s="144"/>
      <c r="B10" s="127"/>
      <c r="C10" s="147" t="s">
        <v>124</v>
      </c>
      <c r="D10" s="148" t="s">
        <v>20</v>
      </c>
      <c r="E10" s="143">
        <v>0</v>
      </c>
      <c r="F10" s="143">
        <v>0</v>
      </c>
    </row>
    <row r="11" spans="1:6" s="59" customFormat="1" ht="12.75" customHeight="1" x14ac:dyDescent="0.2">
      <c r="A11" s="144"/>
      <c r="B11" s="127"/>
      <c r="C11" s="147" t="s">
        <v>124</v>
      </c>
      <c r="D11" s="148" t="s">
        <v>21</v>
      </c>
      <c r="E11" s="143">
        <v>288540</v>
      </c>
      <c r="F11" s="143">
        <v>41253</v>
      </c>
    </row>
    <row r="12" spans="1:6" s="59" customFormat="1" ht="12.75" customHeight="1" x14ac:dyDescent="0.2">
      <c r="A12" s="144"/>
      <c r="B12" s="127">
        <v>2</v>
      </c>
      <c r="C12" s="123" t="s">
        <v>125</v>
      </c>
      <c r="D12" s="145"/>
      <c r="E12" s="143"/>
      <c r="F12" s="143"/>
    </row>
    <row r="13" spans="1:6" s="59" customFormat="1" ht="12.75" customHeight="1" x14ac:dyDescent="0.2">
      <c r="A13" s="144"/>
      <c r="B13" s="127">
        <v>3</v>
      </c>
      <c r="C13" s="123" t="s">
        <v>49</v>
      </c>
      <c r="D13" s="145"/>
      <c r="E13" s="143">
        <f>E14+E15+E16+E17+E18+E19+E20</f>
        <v>464754</v>
      </c>
      <c r="F13" s="143">
        <v>526989</v>
      </c>
    </row>
    <row r="14" spans="1:6" s="59" customFormat="1" ht="12.75" customHeight="1" x14ac:dyDescent="0.2">
      <c r="A14" s="144"/>
      <c r="B14" s="71"/>
      <c r="C14" s="147" t="s">
        <v>124</v>
      </c>
      <c r="D14" s="148" t="s">
        <v>126</v>
      </c>
      <c r="E14" s="143">
        <v>455840</v>
      </c>
      <c r="F14" s="143"/>
    </row>
    <row r="15" spans="1:6" s="59" customFormat="1" ht="12.75" customHeight="1" x14ac:dyDescent="0.2">
      <c r="A15" s="144"/>
      <c r="B15" s="71"/>
      <c r="C15" s="147" t="s">
        <v>124</v>
      </c>
      <c r="D15" s="148" t="s">
        <v>127</v>
      </c>
      <c r="E15" s="143"/>
      <c r="F15" s="143"/>
    </row>
    <row r="16" spans="1:6" s="59" customFormat="1" ht="12.75" customHeight="1" x14ac:dyDescent="0.2">
      <c r="A16" s="144"/>
      <c r="B16" s="71"/>
      <c r="C16" s="147" t="s">
        <v>124</v>
      </c>
      <c r="D16" s="148" t="s">
        <v>128</v>
      </c>
      <c r="E16" s="143">
        <v>8914</v>
      </c>
      <c r="F16" s="143">
        <v>8914</v>
      </c>
    </row>
    <row r="17" spans="1:8" s="59" customFormat="1" ht="12.75" customHeight="1" x14ac:dyDescent="0.2">
      <c r="A17" s="144"/>
      <c r="B17" s="71"/>
      <c r="C17" s="147" t="s">
        <v>124</v>
      </c>
      <c r="D17" s="148" t="s">
        <v>129</v>
      </c>
      <c r="E17" s="143"/>
      <c r="F17" s="143">
        <v>518075</v>
      </c>
    </row>
    <row r="18" spans="1:8" s="59" customFormat="1" ht="12.75" customHeight="1" x14ac:dyDescent="0.2">
      <c r="A18" s="144"/>
      <c r="B18" s="71"/>
      <c r="C18" s="147" t="s">
        <v>124</v>
      </c>
      <c r="D18" s="148" t="s">
        <v>130</v>
      </c>
      <c r="E18" s="143"/>
      <c r="F18" s="143"/>
    </row>
    <row r="19" spans="1:8" s="59" customFormat="1" ht="12.75" customHeight="1" x14ac:dyDescent="0.2">
      <c r="A19" s="144"/>
      <c r="B19" s="71"/>
      <c r="C19" s="147" t="s">
        <v>124</v>
      </c>
      <c r="D19" s="148"/>
      <c r="E19" s="143"/>
      <c r="F19" s="143"/>
    </row>
    <row r="20" spans="1:8" s="59" customFormat="1" ht="12.75" customHeight="1" x14ac:dyDescent="0.2">
      <c r="A20" s="144"/>
      <c r="B20" s="71"/>
      <c r="C20" s="147" t="s">
        <v>124</v>
      </c>
      <c r="D20" s="148"/>
      <c r="E20" s="143"/>
      <c r="F20" s="143"/>
    </row>
    <row r="21" spans="1:8" s="59" customFormat="1" ht="12.75" customHeight="1" x14ac:dyDescent="0.2">
      <c r="A21" s="144"/>
      <c r="B21" s="127">
        <v>4</v>
      </c>
      <c r="C21" s="123" t="s">
        <v>10</v>
      </c>
      <c r="D21" s="145"/>
      <c r="E21" s="143">
        <f>E22+E23+E24+E25+E26+E27+E28</f>
        <v>28988219</v>
      </c>
      <c r="F21" s="143">
        <v>10948272</v>
      </c>
    </row>
    <row r="22" spans="1:8" s="59" customFormat="1" ht="12.75" customHeight="1" x14ac:dyDescent="0.2">
      <c r="A22" s="144"/>
      <c r="B22" s="71"/>
      <c r="C22" s="147" t="s">
        <v>124</v>
      </c>
      <c r="D22" s="148" t="s">
        <v>11</v>
      </c>
      <c r="E22" s="143">
        <v>10906820</v>
      </c>
      <c r="F22" s="143">
        <v>1681745</v>
      </c>
      <c r="G22" s="237"/>
      <c r="H22" s="237"/>
    </row>
    <row r="23" spans="1:8" s="59" customFormat="1" ht="12.75" customHeight="1" x14ac:dyDescent="0.2">
      <c r="A23" s="144"/>
      <c r="B23" s="71"/>
      <c r="C23" s="147" t="s">
        <v>124</v>
      </c>
      <c r="D23" s="148" t="s">
        <v>131</v>
      </c>
      <c r="E23" s="143">
        <v>681580</v>
      </c>
      <c r="F23" s="143"/>
    </row>
    <row r="24" spans="1:8" s="59" customFormat="1" ht="12.75" customHeight="1" x14ac:dyDescent="0.2">
      <c r="A24" s="144"/>
      <c r="B24" s="71"/>
      <c r="C24" s="147" t="s">
        <v>124</v>
      </c>
      <c r="D24" s="148" t="s">
        <v>12</v>
      </c>
      <c r="E24" s="143"/>
      <c r="F24" s="143"/>
    </row>
    <row r="25" spans="1:8" s="59" customFormat="1" ht="15" customHeight="1" x14ac:dyDescent="0.2">
      <c r="A25" s="144"/>
      <c r="B25" s="71"/>
      <c r="C25" s="147" t="s">
        <v>124</v>
      </c>
      <c r="D25" s="148" t="s">
        <v>50</v>
      </c>
      <c r="E25" s="143"/>
      <c r="F25" s="143"/>
    </row>
    <row r="26" spans="1:8" s="59" customFormat="1" ht="12.75" customHeight="1" x14ac:dyDescent="0.2">
      <c r="A26" s="144"/>
      <c r="B26" s="71"/>
      <c r="C26" s="147" t="s">
        <v>124</v>
      </c>
      <c r="D26" s="148" t="s">
        <v>13</v>
      </c>
      <c r="E26" s="143">
        <v>17399819</v>
      </c>
      <c r="F26" s="143">
        <v>9266527</v>
      </c>
    </row>
    <row r="27" spans="1:8" s="59" customFormat="1" ht="12.75" customHeight="1" x14ac:dyDescent="0.2">
      <c r="A27" s="144"/>
      <c r="B27" s="71"/>
      <c r="C27" s="147" t="s">
        <v>124</v>
      </c>
      <c r="D27" s="148" t="s">
        <v>14</v>
      </c>
      <c r="E27" s="143"/>
      <c r="F27" s="143"/>
    </row>
    <row r="28" spans="1:8" s="59" customFormat="1" ht="12.75" customHeight="1" x14ac:dyDescent="0.2">
      <c r="A28" s="144"/>
      <c r="B28" s="71"/>
      <c r="C28" s="147" t="s">
        <v>124</v>
      </c>
      <c r="D28" s="148"/>
      <c r="E28" s="143"/>
      <c r="F28" s="143"/>
    </row>
    <row r="29" spans="1:8" s="59" customFormat="1" ht="12.75" customHeight="1" x14ac:dyDescent="0.2">
      <c r="A29" s="144"/>
      <c r="B29" s="127">
        <v>5</v>
      </c>
      <c r="C29" s="123" t="s">
        <v>132</v>
      </c>
      <c r="D29" s="145"/>
      <c r="E29" s="143"/>
      <c r="F29" s="143"/>
    </row>
    <row r="30" spans="1:8" s="59" customFormat="1" ht="12.75" customHeight="1" x14ac:dyDescent="0.2">
      <c r="A30" s="144"/>
      <c r="B30" s="127">
        <v>6</v>
      </c>
      <c r="C30" s="123" t="s">
        <v>133</v>
      </c>
      <c r="D30" s="145"/>
      <c r="E30" s="143"/>
      <c r="F30" s="143"/>
    </row>
    <row r="31" spans="1:8" s="59" customFormat="1" ht="12.75" customHeight="1" x14ac:dyDescent="0.2">
      <c r="A31" s="144"/>
      <c r="B31" s="127">
        <v>7</v>
      </c>
      <c r="C31" s="123" t="s">
        <v>134</v>
      </c>
      <c r="D31" s="145"/>
      <c r="E31" s="143">
        <v>728208</v>
      </c>
      <c r="F31" s="143">
        <v>728208</v>
      </c>
    </row>
    <row r="32" spans="1:8" s="59" customFormat="1" ht="20.100000000000001" customHeight="1" x14ac:dyDescent="0.2">
      <c r="A32" s="144"/>
      <c r="B32" s="127"/>
      <c r="C32" s="147" t="s">
        <v>124</v>
      </c>
      <c r="D32" s="145" t="s">
        <v>135</v>
      </c>
      <c r="E32" s="143"/>
      <c r="F32" s="143"/>
    </row>
    <row r="33" spans="1:6" s="59" customFormat="1" ht="9.75" customHeight="1" x14ac:dyDescent="0.2">
      <c r="A33" s="144"/>
      <c r="B33" s="127"/>
      <c r="C33" s="147" t="s">
        <v>124</v>
      </c>
      <c r="D33" s="145"/>
      <c r="E33" s="143"/>
      <c r="F33" s="143"/>
    </row>
    <row r="34" spans="1:6" s="59" customFormat="1" ht="12" customHeight="1" x14ac:dyDescent="0.2">
      <c r="A34" s="149" t="s">
        <v>4</v>
      </c>
      <c r="B34" s="244" t="s">
        <v>15</v>
      </c>
      <c r="C34" s="245"/>
      <c r="D34" s="246"/>
      <c r="E34" s="143">
        <f>E35+E36+E42+E43+E44+E45</f>
        <v>78897156</v>
      </c>
      <c r="F34" s="143">
        <v>78897156</v>
      </c>
    </row>
    <row r="35" spans="1:6" s="35" customFormat="1" ht="16.5" customHeight="1" x14ac:dyDescent="0.2">
      <c r="A35" s="144"/>
      <c r="B35" s="127">
        <v>1</v>
      </c>
      <c r="C35" s="123" t="s">
        <v>136</v>
      </c>
      <c r="D35" s="145"/>
      <c r="E35" s="143"/>
      <c r="F35" s="143"/>
    </row>
    <row r="36" spans="1:6" s="35" customFormat="1" ht="15" customHeight="1" x14ac:dyDescent="0.2">
      <c r="A36" s="144"/>
      <c r="B36" s="127">
        <v>2</v>
      </c>
      <c r="C36" s="123" t="s">
        <v>16</v>
      </c>
      <c r="D36" s="150"/>
      <c r="E36" s="143">
        <f>E37+E38+E39+E40+E41</f>
        <v>78897156</v>
      </c>
      <c r="F36" s="143">
        <v>78897156</v>
      </c>
    </row>
    <row r="37" spans="1:6" s="35" customFormat="1" x14ac:dyDescent="0.2">
      <c r="A37" s="144"/>
      <c r="B37" s="71"/>
      <c r="C37" s="147" t="s">
        <v>124</v>
      </c>
      <c r="D37" s="148" t="s">
        <v>18</v>
      </c>
      <c r="E37" s="143">
        <v>0</v>
      </c>
      <c r="F37" s="143">
        <v>0</v>
      </c>
    </row>
    <row r="38" spans="1:6" s="35" customFormat="1" x14ac:dyDescent="0.2">
      <c r="A38" s="144"/>
      <c r="B38" s="71"/>
      <c r="C38" s="147" t="s">
        <v>124</v>
      </c>
      <c r="D38" s="148" t="s">
        <v>5</v>
      </c>
      <c r="E38" s="143"/>
      <c r="F38" s="143"/>
    </row>
    <row r="39" spans="1:6" s="35" customFormat="1" x14ac:dyDescent="0.2">
      <c r="A39" s="144"/>
      <c r="B39" s="71"/>
      <c r="C39" s="147" t="s">
        <v>124</v>
      </c>
      <c r="D39" s="148" t="s">
        <v>37</v>
      </c>
      <c r="E39" s="143">
        <v>78897156</v>
      </c>
      <c r="F39" s="143">
        <v>78897156</v>
      </c>
    </row>
    <row r="40" spans="1:6" s="35" customFormat="1" x14ac:dyDescent="0.2">
      <c r="A40" s="144"/>
      <c r="B40" s="71"/>
      <c r="C40" s="147" t="s">
        <v>124</v>
      </c>
      <c r="D40" s="148" t="s">
        <v>137</v>
      </c>
      <c r="E40" s="143"/>
      <c r="F40" s="143"/>
    </row>
    <row r="41" spans="1:6" s="35" customFormat="1" x14ac:dyDescent="0.2">
      <c r="A41" s="144"/>
      <c r="B41" s="71"/>
      <c r="C41" s="147" t="s">
        <v>124</v>
      </c>
      <c r="D41" s="148" t="s">
        <v>138</v>
      </c>
      <c r="E41" s="143"/>
      <c r="F41" s="143"/>
    </row>
    <row r="42" spans="1:6" s="35" customFormat="1" x14ac:dyDescent="0.2">
      <c r="A42" s="144"/>
      <c r="B42" s="127">
        <v>3</v>
      </c>
      <c r="C42" s="123" t="s">
        <v>139</v>
      </c>
      <c r="D42" s="145"/>
      <c r="E42" s="143"/>
      <c r="F42" s="143"/>
    </row>
    <row r="43" spans="1:6" s="35" customFormat="1" x14ac:dyDescent="0.2">
      <c r="A43" s="144"/>
      <c r="B43" s="127">
        <v>4</v>
      </c>
      <c r="C43" s="123" t="s">
        <v>140</v>
      </c>
      <c r="D43" s="145"/>
      <c r="E43" s="143"/>
      <c r="F43" s="143"/>
    </row>
    <row r="44" spans="1:6" s="35" customFormat="1" x14ac:dyDescent="0.2">
      <c r="A44" s="144"/>
      <c r="B44" s="127">
        <v>5</v>
      </c>
      <c r="C44" s="123" t="s">
        <v>141</v>
      </c>
      <c r="D44" s="145"/>
      <c r="E44" s="143"/>
      <c r="F44" s="143"/>
    </row>
    <row r="45" spans="1:6" s="35" customFormat="1" x14ac:dyDescent="0.2">
      <c r="A45" s="144"/>
      <c r="B45" s="127">
        <v>6</v>
      </c>
      <c r="C45" s="123" t="s">
        <v>17</v>
      </c>
      <c r="D45" s="145"/>
      <c r="E45" s="143"/>
      <c r="F45" s="143"/>
    </row>
    <row r="46" spans="1:6" s="35" customFormat="1" x14ac:dyDescent="0.2">
      <c r="A46" s="146"/>
      <c r="B46" s="244" t="s">
        <v>142</v>
      </c>
      <c r="C46" s="245"/>
      <c r="D46" s="246"/>
      <c r="E46" s="143">
        <f>E8+E34</f>
        <v>109366877</v>
      </c>
      <c r="F46" s="143">
        <v>91141878</v>
      </c>
    </row>
    <row r="47" spans="1:6" s="35" customFormat="1" ht="12" x14ac:dyDescent="0.2"/>
    <row r="48" spans="1:6" s="35" customFormat="1" ht="12" x14ac:dyDescent="0.2">
      <c r="E48" s="234">
        <f>E46-Pasivi!F45</f>
        <v>0</v>
      </c>
    </row>
    <row r="49" s="35" customFormat="1" ht="12" x14ac:dyDescent="0.2"/>
    <row r="50" s="35" customFormat="1" ht="12" x14ac:dyDescent="0.2"/>
    <row r="51" s="35" customFormat="1" ht="15" customHeight="1" x14ac:dyDescent="0.2"/>
    <row r="52" s="35" customFormat="1" ht="12" x14ac:dyDescent="0.2"/>
    <row r="53" s="35" customFormat="1" ht="12" x14ac:dyDescent="0.2"/>
    <row r="54" s="35" customFormat="1" ht="12" x14ac:dyDescent="0.2"/>
    <row r="55" s="35" customFormat="1" ht="12" x14ac:dyDescent="0.2"/>
    <row r="56" s="35" customFormat="1" ht="15" customHeight="1" x14ac:dyDescent="0.2"/>
    <row r="57" s="35" customFormat="1" ht="12" x14ac:dyDescent="0.2"/>
    <row r="58" s="35" customFormat="1" ht="12" x14ac:dyDescent="0.2"/>
    <row r="59" s="35" customFormat="1" ht="12" x14ac:dyDescent="0.2"/>
    <row r="60" s="35" customFormat="1" ht="20.100000000000001" customHeight="1" x14ac:dyDescent="0.2"/>
    <row r="61" ht="8.25" customHeight="1" x14ac:dyDescent="0.2"/>
    <row r="62" ht="18.75" customHeight="1" x14ac:dyDescent="0.2"/>
  </sheetData>
  <mergeCells count="6">
    <mergeCell ref="B46:D46"/>
    <mergeCell ref="A4:F4"/>
    <mergeCell ref="A6:A7"/>
    <mergeCell ref="B6:D7"/>
    <mergeCell ref="B8:D8"/>
    <mergeCell ref="B34:D34"/>
  </mergeCells>
  <phoneticPr fontId="0" type="noConversion"/>
  <printOptions horizontalCentered="1" verticalCentered="1"/>
  <pageMargins left="0" right="0" top="0" bottom="0" header="0.511811023622047" footer="0.511811023622047"/>
  <pageSetup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G56"/>
  <sheetViews>
    <sheetView topLeftCell="A31" workbookViewId="0">
      <selection activeCell="K50" sqref="K49:K50"/>
    </sheetView>
  </sheetViews>
  <sheetFormatPr defaultRowHeight="12.75" x14ac:dyDescent="0.2"/>
  <cols>
    <col min="1" max="1" width="3.7109375" style="13" customWidth="1"/>
    <col min="2" max="2" width="2.7109375" style="13" customWidth="1"/>
    <col min="3" max="3" width="4" style="13" customWidth="1"/>
    <col min="4" max="4" width="38.140625" style="9" customWidth="1"/>
    <col min="5" max="5" width="8.28515625" style="9" customWidth="1"/>
    <col min="6" max="7" width="15.7109375" style="14" customWidth="1"/>
    <col min="8" max="8" width="1.42578125" style="9" customWidth="1"/>
    <col min="9" max="16384" width="9.140625" style="9"/>
  </cols>
  <sheetData>
    <row r="2" spans="1:7" s="12" customFormat="1" ht="18" x14ac:dyDescent="0.2">
      <c r="A2" s="1" t="s">
        <v>143</v>
      </c>
      <c r="B2" s="2"/>
      <c r="C2" s="3" t="s">
        <v>105</v>
      </c>
      <c r="D2" s="3"/>
      <c r="G2" s="139" t="s">
        <v>122</v>
      </c>
    </row>
    <row r="3" spans="1:7" s="12" customFormat="1" ht="6" customHeight="1" x14ac:dyDescent="0.2">
      <c r="A3" s="1"/>
      <c r="B3" s="2"/>
      <c r="C3" s="2"/>
      <c r="D3" s="3"/>
      <c r="F3" s="139"/>
      <c r="G3" s="139"/>
    </row>
    <row r="4" spans="1:7" s="12" customFormat="1" ht="18" customHeight="1" x14ac:dyDescent="0.2">
      <c r="A4" s="247" t="s">
        <v>281</v>
      </c>
      <c r="B4" s="247"/>
      <c r="C4" s="247"/>
      <c r="D4" s="247"/>
      <c r="E4" s="247"/>
      <c r="F4" s="247"/>
      <c r="G4" s="247"/>
    </row>
    <row r="5" spans="1:7" ht="6.75" customHeight="1" x14ac:dyDescent="0.2"/>
    <row r="6" spans="1:7" s="12" customFormat="1" ht="15.95" customHeight="1" x14ac:dyDescent="0.2">
      <c r="A6" s="248" t="s">
        <v>2</v>
      </c>
      <c r="B6" s="250" t="s">
        <v>26</v>
      </c>
      <c r="C6" s="251"/>
      <c r="D6" s="252"/>
      <c r="E6" s="248" t="s">
        <v>8</v>
      </c>
      <c r="F6" s="140" t="s">
        <v>46</v>
      </c>
      <c r="G6" s="140" t="s">
        <v>46</v>
      </c>
    </row>
    <row r="7" spans="1:7" s="12" customFormat="1" ht="15.95" customHeight="1" x14ac:dyDescent="0.2">
      <c r="A7" s="249"/>
      <c r="B7" s="253"/>
      <c r="C7" s="254"/>
      <c r="D7" s="255"/>
      <c r="E7" s="249"/>
      <c r="F7" s="141" t="s">
        <v>47</v>
      </c>
      <c r="G7" s="142" t="s">
        <v>51</v>
      </c>
    </row>
    <row r="8" spans="1:7" s="12" customFormat="1" ht="24.95" customHeight="1" x14ac:dyDescent="0.2">
      <c r="A8" s="149" t="s">
        <v>3</v>
      </c>
      <c r="B8" s="244" t="s">
        <v>144</v>
      </c>
      <c r="C8" s="245"/>
      <c r="D8" s="246"/>
      <c r="E8" s="146"/>
      <c r="F8" s="143">
        <f>F9+F10+F13+F24+F25</f>
        <v>108614049.95</v>
      </c>
      <c r="G8" s="143">
        <v>91755539</v>
      </c>
    </row>
    <row r="9" spans="1:7" s="12" customFormat="1" ht="15.95" customHeight="1" x14ac:dyDescent="0.2">
      <c r="A9" s="144"/>
      <c r="B9" s="127">
        <v>1</v>
      </c>
      <c r="C9" s="123" t="s">
        <v>145</v>
      </c>
      <c r="D9" s="145"/>
      <c r="E9" s="146"/>
      <c r="F9" s="143"/>
      <c r="G9" s="143"/>
    </row>
    <row r="10" spans="1:7" s="12" customFormat="1" ht="15.95" customHeight="1" x14ac:dyDescent="0.2">
      <c r="A10" s="144"/>
      <c r="B10" s="127">
        <v>2</v>
      </c>
      <c r="C10" s="123" t="s">
        <v>19</v>
      </c>
      <c r="D10" s="145"/>
      <c r="E10" s="146"/>
      <c r="F10" s="143">
        <f>F11+F12</f>
        <v>22902092</v>
      </c>
      <c r="G10" s="143">
        <v>12160129</v>
      </c>
    </row>
    <row r="11" spans="1:7" s="12" customFormat="1" ht="15.95" customHeight="1" x14ac:dyDescent="0.2">
      <c r="A11" s="144"/>
      <c r="B11" s="71"/>
      <c r="C11" s="147" t="s">
        <v>124</v>
      </c>
      <c r="D11" s="148" t="s">
        <v>38</v>
      </c>
      <c r="E11" s="146"/>
      <c r="F11" s="143">
        <v>22902092</v>
      </c>
      <c r="G11" s="143">
        <v>12160129</v>
      </c>
    </row>
    <row r="12" spans="1:7" s="12" customFormat="1" ht="15.95" customHeight="1" x14ac:dyDescent="0.2">
      <c r="A12" s="144"/>
      <c r="B12" s="71"/>
      <c r="C12" s="147" t="s">
        <v>124</v>
      </c>
      <c r="D12" s="148" t="s">
        <v>48</v>
      </c>
      <c r="E12" s="146"/>
      <c r="F12" s="143">
        <v>0</v>
      </c>
      <c r="G12" s="143">
        <v>0</v>
      </c>
    </row>
    <row r="13" spans="1:7" s="12" customFormat="1" ht="15.95" customHeight="1" x14ac:dyDescent="0.2">
      <c r="A13" s="144"/>
      <c r="B13" s="127">
        <v>3</v>
      </c>
      <c r="C13" s="123" t="s">
        <v>146</v>
      </c>
      <c r="D13" s="145"/>
      <c r="E13" s="146"/>
      <c r="F13" s="143">
        <f>F14+F15+F16+F17+F18+F19+F20+F21+F22+F23</f>
        <v>85711957.950000003</v>
      </c>
      <c r="G13" s="143">
        <v>79595410</v>
      </c>
    </row>
    <row r="14" spans="1:7" s="12" customFormat="1" ht="15.95" customHeight="1" x14ac:dyDescent="0.2">
      <c r="A14" s="144"/>
      <c r="B14" s="71"/>
      <c r="C14" s="147" t="s">
        <v>124</v>
      </c>
      <c r="D14" s="148" t="s">
        <v>147</v>
      </c>
      <c r="E14" s="146"/>
      <c r="F14" s="143">
        <v>19721423</v>
      </c>
      <c r="G14" s="143">
        <v>14137880</v>
      </c>
    </row>
    <row r="15" spans="1:7" s="12" customFormat="1" ht="15.95" customHeight="1" x14ac:dyDescent="0.2">
      <c r="A15" s="144"/>
      <c r="B15" s="71"/>
      <c r="C15" s="147" t="s">
        <v>124</v>
      </c>
      <c r="D15" s="148" t="s">
        <v>148</v>
      </c>
      <c r="E15" s="146"/>
      <c r="F15" s="143">
        <v>135000</v>
      </c>
      <c r="G15" s="143">
        <v>120000</v>
      </c>
    </row>
    <row r="16" spans="1:7" s="12" customFormat="1" ht="15.95" customHeight="1" x14ac:dyDescent="0.2">
      <c r="A16" s="144"/>
      <c r="B16" s="71"/>
      <c r="C16" s="147" t="s">
        <v>124</v>
      </c>
      <c r="D16" s="148" t="s">
        <v>39</v>
      </c>
      <c r="E16" s="146"/>
      <c r="F16" s="143">
        <v>37940</v>
      </c>
      <c r="G16" s="143">
        <v>33480</v>
      </c>
    </row>
    <row r="17" spans="1:7" s="12" customFormat="1" ht="15.95" customHeight="1" x14ac:dyDescent="0.2">
      <c r="A17" s="144"/>
      <c r="B17" s="71"/>
      <c r="C17" s="147" t="s">
        <v>124</v>
      </c>
      <c r="D17" s="148" t="s">
        <v>40</v>
      </c>
      <c r="E17" s="146"/>
      <c r="F17" s="143"/>
      <c r="G17" s="143"/>
    </row>
    <row r="18" spans="1:7" s="12" customFormat="1" ht="15.95" customHeight="1" x14ac:dyDescent="0.2">
      <c r="A18" s="144"/>
      <c r="B18" s="71"/>
      <c r="C18" s="147" t="s">
        <v>124</v>
      </c>
      <c r="D18" s="148" t="s">
        <v>41</v>
      </c>
      <c r="E18" s="146"/>
      <c r="F18" s="143">
        <f>Rezultati!E31</f>
        <v>241144.95</v>
      </c>
      <c r="G18" s="143"/>
    </row>
    <row r="19" spans="1:7" s="12" customFormat="1" ht="15.95" customHeight="1" x14ac:dyDescent="0.2">
      <c r="A19" s="144"/>
      <c r="B19" s="71"/>
      <c r="C19" s="147" t="s">
        <v>124</v>
      </c>
      <c r="D19" s="148" t="s">
        <v>42</v>
      </c>
      <c r="E19" s="146"/>
      <c r="F19" s="143">
        <v>272400</v>
      </c>
      <c r="G19" s="143"/>
    </row>
    <row r="20" spans="1:7" s="12" customFormat="1" ht="15.95" customHeight="1" x14ac:dyDescent="0.2">
      <c r="A20" s="144"/>
      <c r="B20" s="71"/>
      <c r="C20" s="147" t="s">
        <v>124</v>
      </c>
      <c r="D20" s="148" t="s">
        <v>43</v>
      </c>
      <c r="E20" s="146"/>
      <c r="F20" s="143"/>
      <c r="G20" s="143"/>
    </row>
    <row r="21" spans="1:7" s="12" customFormat="1" ht="15.95" customHeight="1" x14ac:dyDescent="0.2">
      <c r="A21" s="144"/>
      <c r="B21" s="71"/>
      <c r="C21" s="147" t="s">
        <v>124</v>
      </c>
      <c r="D21" s="148" t="s">
        <v>130</v>
      </c>
      <c r="E21" s="146"/>
      <c r="F21" s="143">
        <v>65304050</v>
      </c>
      <c r="G21" s="143">
        <v>65304050</v>
      </c>
    </row>
    <row r="22" spans="1:7" s="12" customFormat="1" ht="15.95" customHeight="1" x14ac:dyDescent="0.2">
      <c r="A22" s="144"/>
      <c r="B22" s="71"/>
      <c r="C22" s="147" t="s">
        <v>124</v>
      </c>
      <c r="D22" s="148" t="s">
        <v>149</v>
      </c>
      <c r="E22" s="146"/>
      <c r="F22" s="143"/>
      <c r="G22" s="143"/>
    </row>
    <row r="23" spans="1:7" s="12" customFormat="1" ht="15.95" customHeight="1" x14ac:dyDescent="0.2">
      <c r="A23" s="144"/>
      <c r="B23" s="71"/>
      <c r="C23" s="147" t="s">
        <v>124</v>
      </c>
      <c r="D23" s="148" t="s">
        <v>150</v>
      </c>
      <c r="E23" s="146"/>
      <c r="F23" s="143">
        <v>0</v>
      </c>
      <c r="G23" s="143">
        <v>0</v>
      </c>
    </row>
    <row r="24" spans="1:7" s="12" customFormat="1" ht="15.95" customHeight="1" x14ac:dyDescent="0.2">
      <c r="A24" s="144"/>
      <c r="B24" s="127">
        <v>4</v>
      </c>
      <c r="C24" s="123" t="s">
        <v>151</v>
      </c>
      <c r="D24" s="145"/>
      <c r="E24" s="146"/>
      <c r="F24" s="143"/>
      <c r="G24" s="143"/>
    </row>
    <row r="25" spans="1:7" s="12" customFormat="1" ht="15.95" customHeight="1" x14ac:dyDescent="0.2">
      <c r="A25" s="144"/>
      <c r="B25" s="127">
        <v>5</v>
      </c>
      <c r="C25" s="123" t="s">
        <v>152</v>
      </c>
      <c r="D25" s="145"/>
      <c r="E25" s="146"/>
      <c r="F25" s="143"/>
      <c r="G25" s="143"/>
    </row>
    <row r="26" spans="1:7" s="12" customFormat="1" ht="24.75" customHeight="1" x14ac:dyDescent="0.2">
      <c r="A26" s="149" t="s">
        <v>4</v>
      </c>
      <c r="B26" s="244" t="s">
        <v>27</v>
      </c>
      <c r="C26" s="245"/>
      <c r="D26" s="246"/>
      <c r="E26" s="146"/>
      <c r="F26" s="143">
        <f>F27+F30+F31+F32</f>
        <v>0</v>
      </c>
      <c r="G26" s="143">
        <v>0</v>
      </c>
    </row>
    <row r="27" spans="1:7" s="12" customFormat="1" ht="15.95" customHeight="1" x14ac:dyDescent="0.2">
      <c r="A27" s="144"/>
      <c r="B27" s="127">
        <v>1</v>
      </c>
      <c r="C27" s="123" t="s">
        <v>23</v>
      </c>
      <c r="D27" s="150"/>
      <c r="E27" s="146"/>
      <c r="F27" s="143">
        <f>F28+F29</f>
        <v>0</v>
      </c>
      <c r="G27" s="143">
        <v>0</v>
      </c>
    </row>
    <row r="28" spans="1:7" s="12" customFormat="1" ht="15.95" customHeight="1" x14ac:dyDescent="0.2">
      <c r="A28" s="144"/>
      <c r="B28" s="71"/>
      <c r="C28" s="147" t="s">
        <v>124</v>
      </c>
      <c r="D28" s="148" t="s">
        <v>153</v>
      </c>
      <c r="E28" s="146"/>
      <c r="F28" s="143"/>
      <c r="G28" s="143"/>
    </row>
    <row r="29" spans="1:7" s="12" customFormat="1" ht="15.95" customHeight="1" x14ac:dyDescent="0.2">
      <c r="A29" s="144"/>
      <c r="B29" s="71"/>
      <c r="C29" s="147" t="s">
        <v>124</v>
      </c>
      <c r="D29" s="148" t="s">
        <v>154</v>
      </c>
      <c r="E29" s="146"/>
      <c r="F29" s="143"/>
      <c r="G29" s="143"/>
    </row>
    <row r="30" spans="1:7" s="12" customFormat="1" ht="15.95" customHeight="1" x14ac:dyDescent="0.2">
      <c r="A30" s="144"/>
      <c r="B30" s="127">
        <v>2</v>
      </c>
      <c r="C30" s="123" t="s">
        <v>155</v>
      </c>
      <c r="D30" s="145"/>
      <c r="E30" s="146"/>
      <c r="F30" s="143">
        <v>0</v>
      </c>
      <c r="G30" s="143">
        <v>0</v>
      </c>
    </row>
    <row r="31" spans="1:7" s="12" customFormat="1" ht="15.95" customHeight="1" x14ac:dyDescent="0.2">
      <c r="A31" s="144"/>
      <c r="B31" s="127">
        <v>3</v>
      </c>
      <c r="C31" s="123" t="s">
        <v>151</v>
      </c>
      <c r="D31" s="145"/>
      <c r="E31" s="146"/>
      <c r="F31" s="143"/>
      <c r="G31" s="143"/>
    </row>
    <row r="32" spans="1:7" s="12" customFormat="1" ht="15.95" customHeight="1" x14ac:dyDescent="0.2">
      <c r="A32" s="144"/>
      <c r="B32" s="127">
        <v>4</v>
      </c>
      <c r="C32" s="123" t="s">
        <v>156</v>
      </c>
      <c r="D32" s="145"/>
      <c r="E32" s="146"/>
      <c r="F32" s="143"/>
      <c r="G32" s="143"/>
    </row>
    <row r="33" spans="1:7" s="12" customFormat="1" ht="24.75" customHeight="1" x14ac:dyDescent="0.2">
      <c r="A33" s="144"/>
      <c r="B33" s="244" t="s">
        <v>157</v>
      </c>
      <c r="C33" s="245"/>
      <c r="D33" s="246"/>
      <c r="E33" s="146"/>
      <c r="F33" s="143">
        <f>F8+F26</f>
        <v>108614049.95</v>
      </c>
      <c r="G33" s="143">
        <v>91755539</v>
      </c>
    </row>
    <row r="34" spans="1:7" s="12" customFormat="1" ht="24.75" customHeight="1" x14ac:dyDescent="0.2">
      <c r="A34" s="149" t="s">
        <v>24</v>
      </c>
      <c r="B34" s="244" t="s">
        <v>25</v>
      </c>
      <c r="C34" s="245"/>
      <c r="D34" s="246"/>
      <c r="E34" s="146"/>
      <c r="F34" s="143">
        <f>F35+F36+F37+F38+F39+F40+F41+F42+F43+F44</f>
        <v>752827.05</v>
      </c>
      <c r="G34" s="143">
        <v>-613661</v>
      </c>
    </row>
    <row r="35" spans="1:7" s="12" customFormat="1" ht="15.95" customHeight="1" x14ac:dyDescent="0.2">
      <c r="A35" s="144"/>
      <c r="B35" s="127">
        <v>1</v>
      </c>
      <c r="C35" s="123" t="s">
        <v>158</v>
      </c>
      <c r="D35" s="145"/>
      <c r="E35" s="146"/>
      <c r="F35" s="143"/>
      <c r="G35" s="143"/>
    </row>
    <row r="36" spans="1:7" s="12" customFormat="1" ht="15.95" customHeight="1" x14ac:dyDescent="0.2">
      <c r="A36" s="144"/>
      <c r="B36" s="122">
        <v>2</v>
      </c>
      <c r="C36" s="123" t="s">
        <v>261</v>
      </c>
      <c r="D36" s="145"/>
      <c r="E36" s="146"/>
      <c r="F36" s="143">
        <v>100</v>
      </c>
      <c r="G36" s="143">
        <v>100</v>
      </c>
    </row>
    <row r="37" spans="1:7" s="12" customFormat="1" ht="15.95" customHeight="1" x14ac:dyDescent="0.2">
      <c r="A37" s="144"/>
      <c r="B37" s="127">
        <v>3</v>
      </c>
      <c r="C37" s="123" t="s">
        <v>159</v>
      </c>
      <c r="D37" s="145"/>
      <c r="E37" s="146"/>
      <c r="F37" s="143"/>
      <c r="G37" s="143"/>
    </row>
    <row r="38" spans="1:7" s="12" customFormat="1" ht="15.95" customHeight="1" x14ac:dyDescent="0.2">
      <c r="A38" s="144"/>
      <c r="B38" s="122">
        <v>4</v>
      </c>
      <c r="C38" s="123" t="s">
        <v>160</v>
      </c>
      <c r="D38" s="145"/>
      <c r="E38" s="146"/>
      <c r="F38" s="143"/>
      <c r="G38" s="143"/>
    </row>
    <row r="39" spans="1:7" s="12" customFormat="1" ht="15.95" customHeight="1" x14ac:dyDescent="0.2">
      <c r="A39" s="144"/>
      <c r="B39" s="127">
        <v>5</v>
      </c>
      <c r="C39" s="123" t="s">
        <v>167</v>
      </c>
      <c r="D39" s="145"/>
      <c r="E39" s="146"/>
      <c r="F39" s="143"/>
      <c r="G39" s="143"/>
    </row>
    <row r="40" spans="1:7" s="12" customFormat="1" ht="15.95" customHeight="1" x14ac:dyDescent="0.2">
      <c r="A40" s="144"/>
      <c r="B40" s="122">
        <v>6</v>
      </c>
      <c r="C40" s="123" t="s">
        <v>161</v>
      </c>
      <c r="D40" s="145"/>
      <c r="E40" s="146"/>
      <c r="F40" s="143"/>
      <c r="G40" s="143"/>
    </row>
    <row r="41" spans="1:7" s="12" customFormat="1" ht="15.95" customHeight="1" x14ac:dyDescent="0.2">
      <c r="A41" s="144"/>
      <c r="B41" s="127">
        <v>7</v>
      </c>
      <c r="C41" s="123" t="s">
        <v>162</v>
      </c>
      <c r="D41" s="145"/>
      <c r="E41" s="146"/>
      <c r="F41" s="143"/>
      <c r="G41" s="143"/>
    </row>
    <row r="42" spans="1:7" s="12" customFormat="1" ht="15.95" customHeight="1" x14ac:dyDescent="0.2">
      <c r="A42" s="144"/>
      <c r="B42" s="122">
        <v>8</v>
      </c>
      <c r="C42" s="123" t="s">
        <v>163</v>
      </c>
      <c r="D42" s="145"/>
      <c r="E42" s="146"/>
      <c r="F42" s="143">
        <f>G42+G44</f>
        <v>-613761</v>
      </c>
      <c r="G42" s="143">
        <v>-1271034</v>
      </c>
    </row>
    <row r="43" spans="1:7" s="12" customFormat="1" ht="15.95" customHeight="1" x14ac:dyDescent="0.2">
      <c r="A43" s="144"/>
      <c r="B43" s="127">
        <v>9</v>
      </c>
      <c r="C43" s="123" t="s">
        <v>164</v>
      </c>
      <c r="D43" s="145"/>
      <c r="E43" s="146"/>
      <c r="F43" s="143"/>
      <c r="G43" s="143"/>
    </row>
    <row r="44" spans="1:7" s="12" customFormat="1" ht="15.95" customHeight="1" x14ac:dyDescent="0.2">
      <c r="A44" s="144"/>
      <c r="B44" s="122">
        <v>10</v>
      </c>
      <c r="C44" s="123" t="s">
        <v>165</v>
      </c>
      <c r="D44" s="145"/>
      <c r="E44" s="146"/>
      <c r="F44" s="143">
        <f>Rezultati!E32</f>
        <v>1366488.05</v>
      </c>
      <c r="G44" s="143">
        <v>657273</v>
      </c>
    </row>
    <row r="45" spans="1:7" s="12" customFormat="1" ht="24.75" customHeight="1" x14ac:dyDescent="0.2">
      <c r="A45" s="144"/>
      <c r="B45" s="244" t="s">
        <v>166</v>
      </c>
      <c r="C45" s="245"/>
      <c r="D45" s="246"/>
      <c r="E45" s="146"/>
      <c r="F45" s="143">
        <f>F33+F34</f>
        <v>109366877</v>
      </c>
      <c r="G45" s="143">
        <v>91141878</v>
      </c>
    </row>
    <row r="46" spans="1:7" s="12" customFormat="1" ht="15.95" customHeight="1" x14ac:dyDescent="0.2">
      <c r="A46" s="151"/>
      <c r="B46" s="151"/>
      <c r="C46" s="152"/>
      <c r="D46" s="153"/>
      <c r="E46" s="153"/>
      <c r="F46" s="154"/>
      <c r="G46" s="154"/>
    </row>
    <row r="47" spans="1:7" s="12" customFormat="1" ht="15.95" customHeight="1" x14ac:dyDescent="0.2">
      <c r="A47" s="151"/>
      <c r="B47" s="151"/>
      <c r="C47" s="152"/>
      <c r="D47" s="153"/>
      <c r="E47" s="153"/>
      <c r="F47" s="154"/>
      <c r="G47" s="154"/>
    </row>
    <row r="48" spans="1:7" s="12" customFormat="1" ht="15.95" customHeight="1" x14ac:dyDescent="0.2">
      <c r="A48" s="151"/>
      <c r="B48" s="151"/>
      <c r="C48" s="152"/>
      <c r="D48" s="153"/>
      <c r="E48" s="153"/>
      <c r="F48" s="154"/>
      <c r="G48" s="154"/>
    </row>
    <row r="49" spans="1:7" s="12" customFormat="1" ht="15.95" customHeight="1" x14ac:dyDescent="0.2">
      <c r="A49" s="151"/>
      <c r="B49" s="151"/>
      <c r="C49" s="152"/>
      <c r="D49" s="153"/>
      <c r="E49" s="153"/>
      <c r="F49" s="154"/>
      <c r="G49" s="154"/>
    </row>
    <row r="50" spans="1:7" s="12" customFormat="1" ht="15.95" customHeight="1" x14ac:dyDescent="0.2">
      <c r="A50" s="151"/>
      <c r="B50" s="151"/>
      <c r="C50" s="152"/>
      <c r="D50" s="153"/>
      <c r="E50" s="153"/>
      <c r="F50" s="154"/>
      <c r="G50" s="154"/>
    </row>
    <row r="51" spans="1:7" s="12" customFormat="1" ht="15.95" customHeight="1" x14ac:dyDescent="0.2">
      <c r="A51" s="151"/>
      <c r="B51" s="151"/>
      <c r="C51" s="152"/>
      <c r="D51" s="153"/>
      <c r="E51" s="153"/>
      <c r="F51" s="154"/>
      <c r="G51" s="154"/>
    </row>
    <row r="52" spans="1:7" s="12" customFormat="1" ht="15.95" customHeight="1" x14ac:dyDescent="0.2">
      <c r="A52" s="151"/>
      <c r="B52" s="151"/>
      <c r="C52" s="152"/>
      <c r="D52" s="153"/>
      <c r="E52" s="153"/>
      <c r="F52" s="154"/>
      <c r="G52" s="154"/>
    </row>
    <row r="53" spans="1:7" s="12" customFormat="1" ht="15.95" customHeight="1" x14ac:dyDescent="0.2">
      <c r="A53" s="151"/>
      <c r="B53" s="151"/>
      <c r="C53" s="152"/>
      <c r="D53" s="153"/>
      <c r="E53" s="153"/>
      <c r="F53" s="154"/>
      <c r="G53" s="154"/>
    </row>
    <row r="54" spans="1:7" s="12" customFormat="1" ht="15.95" customHeight="1" x14ac:dyDescent="0.2">
      <c r="A54" s="151"/>
      <c r="B54" s="151"/>
      <c r="C54" s="152"/>
      <c r="D54" s="153"/>
      <c r="E54" s="153"/>
      <c r="F54" s="154"/>
      <c r="G54" s="154"/>
    </row>
    <row r="55" spans="1:7" s="12" customFormat="1" ht="15.95" customHeight="1" x14ac:dyDescent="0.2">
      <c r="A55" s="151"/>
      <c r="B55" s="151"/>
      <c r="C55" s="151"/>
      <c r="D55" s="151"/>
      <c r="E55" s="153"/>
      <c r="F55" s="154"/>
      <c r="G55" s="154"/>
    </row>
    <row r="56" spans="1:7" x14ac:dyDescent="0.2">
      <c r="A56" s="105"/>
      <c r="B56" s="105"/>
      <c r="C56" s="155"/>
      <c r="D56" s="106"/>
      <c r="E56" s="106"/>
      <c r="F56" s="156"/>
      <c r="G56" s="156"/>
    </row>
  </sheetData>
  <mergeCells count="9">
    <mergeCell ref="B33:D33"/>
    <mergeCell ref="B34:D34"/>
    <mergeCell ref="B45:D45"/>
    <mergeCell ref="A4:G4"/>
    <mergeCell ref="A6:A7"/>
    <mergeCell ref="B6:D7"/>
    <mergeCell ref="E6:E7"/>
    <mergeCell ref="B8:D8"/>
    <mergeCell ref="B26:D2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33"/>
  <sheetViews>
    <sheetView topLeftCell="A28" workbookViewId="0">
      <selection activeCell="H4" sqref="H1:R65536"/>
    </sheetView>
  </sheetViews>
  <sheetFormatPr defaultRowHeight="12.75" x14ac:dyDescent="0.2"/>
  <cols>
    <col min="1" max="1" width="6.5703125" style="21" customWidth="1"/>
    <col min="2" max="2" width="3.7109375" style="22" customWidth="1"/>
    <col min="3" max="3" width="5.28515625" style="22" customWidth="1"/>
    <col min="4" max="4" width="55.28515625" style="22" customWidth="1"/>
    <col min="5" max="5" width="14.140625" style="21" customWidth="1"/>
    <col min="6" max="6" width="14.85546875" style="23" customWidth="1"/>
    <col min="7" max="7" width="1.42578125" style="21" customWidth="1"/>
    <col min="8" max="8" width="0" style="21" hidden="1" customWidth="1"/>
    <col min="9" max="9" width="12.140625" style="21" hidden="1" customWidth="1"/>
    <col min="10" max="18" width="0" style="21" hidden="1" customWidth="1"/>
    <col min="19" max="16384" width="9.140625" style="21"/>
  </cols>
  <sheetData>
    <row r="2" spans="1:9" s="4" customFormat="1" ht="18" x14ac:dyDescent="0.2">
      <c r="A2" s="3" t="s">
        <v>105</v>
      </c>
      <c r="B2" s="1"/>
      <c r="C2" s="2"/>
      <c r="D2" s="2"/>
      <c r="G2" s="5"/>
    </row>
    <row r="3" spans="1:9" s="4" customFormat="1" ht="15.75" customHeight="1" x14ac:dyDescent="0.2">
      <c r="B3" s="1"/>
      <c r="C3" s="2"/>
      <c r="D3" s="2"/>
      <c r="E3" s="3"/>
      <c r="G3" s="5"/>
    </row>
    <row r="4" spans="1:9" s="4" customFormat="1" ht="29.25" customHeight="1" x14ac:dyDescent="0.2">
      <c r="A4" s="262" t="s">
        <v>282</v>
      </c>
      <c r="B4" s="262"/>
      <c r="C4" s="262"/>
      <c r="D4" s="262"/>
      <c r="E4" s="262"/>
      <c r="F4" s="262"/>
      <c r="G4" s="157"/>
    </row>
    <row r="5" spans="1:9" s="12" customFormat="1" ht="18.75" customHeight="1" x14ac:dyDescent="0.2">
      <c r="A5" s="263" t="s">
        <v>44</v>
      </c>
      <c r="B5" s="263"/>
      <c r="C5" s="263"/>
      <c r="D5" s="263"/>
      <c r="E5" s="263"/>
      <c r="F5" s="263"/>
    </row>
    <row r="6" spans="1:9" s="9" customFormat="1" ht="15" customHeight="1" x14ac:dyDescent="0.2">
      <c r="A6" s="13"/>
      <c r="B6" s="13"/>
      <c r="C6" s="13"/>
      <c r="E6" s="14"/>
      <c r="F6" s="14"/>
    </row>
    <row r="7" spans="1:9" s="15" customFormat="1" ht="15.95" customHeight="1" x14ac:dyDescent="0.2">
      <c r="A7" s="264" t="s">
        <v>2</v>
      </c>
      <c r="B7" s="266" t="s">
        <v>45</v>
      </c>
      <c r="C7" s="267"/>
      <c r="D7" s="268"/>
      <c r="E7" s="6" t="s">
        <v>46</v>
      </c>
      <c r="F7" s="6" t="s">
        <v>46</v>
      </c>
    </row>
    <row r="8" spans="1:9" s="15" customFormat="1" ht="15.95" customHeight="1" x14ac:dyDescent="0.2">
      <c r="A8" s="265"/>
      <c r="B8" s="269"/>
      <c r="C8" s="270"/>
      <c r="D8" s="271"/>
      <c r="E8" s="7" t="s">
        <v>47</v>
      </c>
      <c r="F8" s="8" t="s">
        <v>51</v>
      </c>
    </row>
    <row r="9" spans="1:9" s="16" customFormat="1" ht="20.100000000000001" customHeight="1" x14ac:dyDescent="0.2">
      <c r="A9" s="144">
        <v>1</v>
      </c>
      <c r="B9" s="259" t="s">
        <v>168</v>
      </c>
      <c r="C9" s="260"/>
      <c r="D9" s="261"/>
      <c r="E9" s="159">
        <v>21213550</v>
      </c>
      <c r="F9" s="159">
        <v>11091067</v>
      </c>
    </row>
    <row r="10" spans="1:9" s="16" customFormat="1" ht="20.100000000000001" customHeight="1" x14ac:dyDescent="0.2">
      <c r="A10" s="144">
        <v>2</v>
      </c>
      <c r="B10" s="259" t="s">
        <v>169</v>
      </c>
      <c r="C10" s="260"/>
      <c r="D10" s="261"/>
      <c r="E10" s="159"/>
      <c r="F10" s="159"/>
    </row>
    <row r="11" spans="1:9" s="16" customFormat="1" ht="20.100000000000001" customHeight="1" x14ac:dyDescent="0.2">
      <c r="A11" s="70">
        <v>3</v>
      </c>
      <c r="B11" s="259" t="s">
        <v>170</v>
      </c>
      <c r="C11" s="260"/>
      <c r="D11" s="261"/>
      <c r="E11" s="160"/>
      <c r="F11" s="160"/>
    </row>
    <row r="12" spans="1:9" s="16" customFormat="1" ht="20.100000000000001" customHeight="1" x14ac:dyDescent="0.2">
      <c r="A12" s="70">
        <v>4</v>
      </c>
      <c r="B12" s="259" t="s">
        <v>171</v>
      </c>
      <c r="C12" s="260"/>
      <c r="D12" s="261"/>
      <c r="E12" s="160">
        <v>17027714</v>
      </c>
      <c r="F12" s="160">
        <v>9055423</v>
      </c>
      <c r="I12" s="236">
        <f>[1]Sheet9!$F$55</f>
        <v>35067661</v>
      </c>
    </row>
    <row r="13" spans="1:9" s="16" customFormat="1" ht="20.100000000000001" customHeight="1" x14ac:dyDescent="0.2">
      <c r="A13" s="70">
        <v>5</v>
      </c>
      <c r="B13" s="259" t="s">
        <v>172</v>
      </c>
      <c r="C13" s="260"/>
      <c r="D13" s="261"/>
      <c r="E13" s="160">
        <f>E14+E15</f>
        <v>1889723</v>
      </c>
      <c r="F13" s="160">
        <v>1336215</v>
      </c>
    </row>
    <row r="14" spans="1:9" s="16" customFormat="1" ht="20.100000000000001" customHeight="1" x14ac:dyDescent="0.2">
      <c r="A14" s="70"/>
      <c r="B14" s="158"/>
      <c r="C14" s="272" t="s">
        <v>173</v>
      </c>
      <c r="D14" s="273"/>
      <c r="E14" s="160">
        <v>1619300</v>
      </c>
      <c r="F14" s="160">
        <v>1145000</v>
      </c>
      <c r="I14" s="236">
        <f>I12-E12</f>
        <v>18039947</v>
      </c>
    </row>
    <row r="15" spans="1:9" s="15" customFormat="1" ht="20.100000000000001" customHeight="1" x14ac:dyDescent="0.2">
      <c r="A15" s="70"/>
      <c r="B15" s="158"/>
      <c r="C15" s="272" t="s">
        <v>174</v>
      </c>
      <c r="D15" s="273"/>
      <c r="E15" s="160">
        <v>270423</v>
      </c>
      <c r="F15" s="160">
        <v>191215</v>
      </c>
    </row>
    <row r="16" spans="1:9" s="15" customFormat="1" ht="20.100000000000001" customHeight="1" x14ac:dyDescent="0.2">
      <c r="A16" s="70"/>
      <c r="B16" s="128" t="s">
        <v>253</v>
      </c>
      <c r="C16" s="124"/>
      <c r="D16" s="125"/>
      <c r="E16" s="160">
        <v>0</v>
      </c>
      <c r="F16" s="160">
        <v>0</v>
      </c>
    </row>
    <row r="17" spans="1:9" s="15" customFormat="1" ht="20.100000000000001" customHeight="1" x14ac:dyDescent="0.2">
      <c r="A17" s="144">
        <v>6</v>
      </c>
      <c r="B17" s="259" t="s">
        <v>87</v>
      </c>
      <c r="C17" s="260"/>
      <c r="D17" s="261"/>
      <c r="E17" s="159">
        <v>0</v>
      </c>
      <c r="F17" s="159">
        <v>0</v>
      </c>
    </row>
    <row r="18" spans="1:9" s="15" customFormat="1" ht="20.100000000000001" customHeight="1" x14ac:dyDescent="0.2">
      <c r="A18" s="144">
        <v>7</v>
      </c>
      <c r="B18" s="274" t="s">
        <v>88</v>
      </c>
      <c r="C18" s="260"/>
      <c r="D18" s="261"/>
      <c r="E18" s="159">
        <v>688480</v>
      </c>
      <c r="F18" s="159">
        <v>42156</v>
      </c>
    </row>
    <row r="19" spans="1:9" s="16" customFormat="1" ht="20.100000000000001" customHeight="1" x14ac:dyDescent="0.2">
      <c r="A19" s="144">
        <v>8</v>
      </c>
      <c r="B19" s="244" t="s">
        <v>175</v>
      </c>
      <c r="C19" s="245"/>
      <c r="D19" s="246"/>
      <c r="E19" s="159">
        <f>E12+E13+E17+E18+E16</f>
        <v>19605917</v>
      </c>
      <c r="F19" s="159">
        <v>10433794</v>
      </c>
      <c r="I19" s="236">
        <v>19605917</v>
      </c>
    </row>
    <row r="20" spans="1:9" s="15" customFormat="1" ht="20.100000000000001" customHeight="1" x14ac:dyDescent="0.2">
      <c r="A20" s="144">
        <v>9</v>
      </c>
      <c r="B20" s="256" t="s">
        <v>90</v>
      </c>
      <c r="C20" s="257"/>
      <c r="D20" s="258"/>
      <c r="E20" s="159">
        <f>(E9+E10+E11)-E19</f>
        <v>1607633</v>
      </c>
      <c r="F20" s="159">
        <v>657273</v>
      </c>
      <c r="I20" s="110">
        <f>E19-I19</f>
        <v>0</v>
      </c>
    </row>
    <row r="21" spans="1:9" s="15" customFormat="1" ht="20.100000000000001" customHeight="1" x14ac:dyDescent="0.2">
      <c r="A21" s="144">
        <v>10</v>
      </c>
      <c r="B21" s="259" t="s">
        <v>91</v>
      </c>
      <c r="C21" s="260"/>
      <c r="D21" s="261"/>
      <c r="E21" s="159"/>
      <c r="F21" s="159"/>
    </row>
    <row r="22" spans="1:9" s="16" customFormat="1" ht="20.100000000000001" customHeight="1" x14ac:dyDescent="0.2">
      <c r="A22" s="144">
        <v>11</v>
      </c>
      <c r="B22" s="259" t="s">
        <v>176</v>
      </c>
      <c r="C22" s="260"/>
      <c r="D22" s="261"/>
      <c r="E22" s="159"/>
      <c r="F22" s="159"/>
    </row>
    <row r="23" spans="1:9" s="16" customFormat="1" ht="20.100000000000001" customHeight="1" x14ac:dyDescent="0.2">
      <c r="A23" s="144">
        <v>12</v>
      </c>
      <c r="B23" s="259" t="s">
        <v>177</v>
      </c>
      <c r="C23" s="260"/>
      <c r="D23" s="261"/>
      <c r="E23" s="159">
        <f>E24+E25+E26+E27</f>
        <v>0</v>
      </c>
      <c r="F23" s="159">
        <v>0</v>
      </c>
    </row>
    <row r="24" spans="1:9" s="16" customFormat="1" ht="20.100000000000001" customHeight="1" x14ac:dyDescent="0.2">
      <c r="A24" s="144"/>
      <c r="B24" s="161">
        <v>121</v>
      </c>
      <c r="C24" s="272" t="s">
        <v>178</v>
      </c>
      <c r="D24" s="273"/>
      <c r="E24" s="159"/>
      <c r="F24" s="159"/>
    </row>
    <row r="25" spans="1:9" s="16" customFormat="1" ht="20.100000000000001" customHeight="1" x14ac:dyDescent="0.2">
      <c r="A25" s="144"/>
      <c r="B25" s="158">
        <v>122</v>
      </c>
      <c r="C25" s="272" t="s">
        <v>179</v>
      </c>
      <c r="D25" s="273"/>
      <c r="E25" s="159"/>
      <c r="F25" s="159"/>
    </row>
    <row r="26" spans="1:9" s="16" customFormat="1" ht="20.100000000000001" customHeight="1" x14ac:dyDescent="0.2">
      <c r="A26" s="144"/>
      <c r="B26" s="158">
        <v>123</v>
      </c>
      <c r="C26" s="272" t="s">
        <v>180</v>
      </c>
      <c r="D26" s="273"/>
      <c r="E26" s="159">
        <v>0</v>
      </c>
      <c r="F26" s="159">
        <v>0</v>
      </c>
    </row>
    <row r="27" spans="1:9" s="16" customFormat="1" ht="20.100000000000001" customHeight="1" x14ac:dyDescent="0.2">
      <c r="A27" s="144"/>
      <c r="B27" s="158">
        <v>124</v>
      </c>
      <c r="C27" s="272" t="s">
        <v>181</v>
      </c>
      <c r="D27" s="273"/>
      <c r="E27" s="159">
        <v>0</v>
      </c>
      <c r="F27" s="159">
        <v>0</v>
      </c>
    </row>
    <row r="28" spans="1:9" s="16" customFormat="1" ht="20.100000000000001" customHeight="1" x14ac:dyDescent="0.2">
      <c r="A28" s="144">
        <v>13</v>
      </c>
      <c r="B28" s="256" t="s">
        <v>182</v>
      </c>
      <c r="C28" s="257"/>
      <c r="D28" s="258"/>
      <c r="E28" s="159">
        <f>E21+E22+E23</f>
        <v>0</v>
      </c>
      <c r="F28" s="159">
        <v>0</v>
      </c>
    </row>
    <row r="29" spans="1:9" s="16" customFormat="1" ht="20.100000000000001" customHeight="1" x14ac:dyDescent="0.2">
      <c r="A29" s="144"/>
      <c r="B29" s="128" t="s">
        <v>183</v>
      </c>
      <c r="C29" s="123"/>
      <c r="D29" s="129"/>
      <c r="E29" s="159">
        <v>0</v>
      </c>
      <c r="F29" s="159">
        <v>0</v>
      </c>
    </row>
    <row r="30" spans="1:9" s="16" customFormat="1" ht="20.100000000000001" customHeight="1" x14ac:dyDescent="0.2">
      <c r="A30" s="144">
        <v>14</v>
      </c>
      <c r="B30" s="256" t="s">
        <v>184</v>
      </c>
      <c r="C30" s="257"/>
      <c r="D30" s="258"/>
      <c r="E30" s="159">
        <f>E9-E19+E23</f>
        <v>1607633</v>
      </c>
      <c r="F30" s="159">
        <v>657273</v>
      </c>
      <c r="H30" s="230">
        <f>E30/E9*100</f>
        <v>7.5783308310018835</v>
      </c>
      <c r="I30" s="230">
        <f>F30/F9*100</f>
        <v>5.9261475924723923</v>
      </c>
    </row>
    <row r="31" spans="1:9" s="16" customFormat="1" ht="20.100000000000001" customHeight="1" x14ac:dyDescent="0.2">
      <c r="A31" s="144">
        <v>15</v>
      </c>
      <c r="B31" s="259" t="s">
        <v>98</v>
      </c>
      <c r="C31" s="260"/>
      <c r="D31" s="261"/>
      <c r="E31" s="159">
        <f>E30*15/100</f>
        <v>241144.95</v>
      </c>
      <c r="F31" s="159">
        <v>0</v>
      </c>
    </row>
    <row r="32" spans="1:9" s="16" customFormat="1" ht="20.100000000000001" customHeight="1" x14ac:dyDescent="0.2">
      <c r="A32" s="144">
        <v>16</v>
      </c>
      <c r="B32" s="256" t="s">
        <v>185</v>
      </c>
      <c r="C32" s="257"/>
      <c r="D32" s="258"/>
      <c r="E32" s="159">
        <f>E30-E31</f>
        <v>1366488.05</v>
      </c>
      <c r="F32" s="159">
        <v>657273</v>
      </c>
    </row>
    <row r="33" spans="1:6" s="16" customFormat="1" ht="20.100000000000001" customHeight="1" x14ac:dyDescent="0.2">
      <c r="A33" s="144">
        <v>17</v>
      </c>
      <c r="B33" s="259" t="s">
        <v>186</v>
      </c>
      <c r="C33" s="260"/>
      <c r="D33" s="261"/>
      <c r="E33" s="159"/>
      <c r="F33" s="159"/>
    </row>
  </sheetData>
  <mergeCells count="27">
    <mergeCell ref="B28:D28"/>
    <mergeCell ref="B22:D22"/>
    <mergeCell ref="C24:D24"/>
    <mergeCell ref="C25:D25"/>
    <mergeCell ref="C26:D26"/>
    <mergeCell ref="C27:D27"/>
    <mergeCell ref="B17:D17"/>
    <mergeCell ref="B18:D18"/>
    <mergeCell ref="B19:D19"/>
    <mergeCell ref="B20:D20"/>
    <mergeCell ref="B21:D21"/>
    <mergeCell ref="B30:D30"/>
    <mergeCell ref="B31:D31"/>
    <mergeCell ref="B32:D32"/>
    <mergeCell ref="B33:D33"/>
    <mergeCell ref="A4:F4"/>
    <mergeCell ref="A5:F5"/>
    <mergeCell ref="A7:A8"/>
    <mergeCell ref="B7:D8"/>
    <mergeCell ref="B9:D9"/>
    <mergeCell ref="B10:D10"/>
    <mergeCell ref="B23:D23"/>
    <mergeCell ref="B11:D11"/>
    <mergeCell ref="B12:D12"/>
    <mergeCell ref="B13:D13"/>
    <mergeCell ref="C14:D14"/>
    <mergeCell ref="C15:D15"/>
  </mergeCells>
  <phoneticPr fontId="2" type="noConversion"/>
  <pageMargins left="0.23" right="0.26" top="0.31" bottom="0.31" header="0.2" footer="0.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I55"/>
  <sheetViews>
    <sheetView workbookViewId="0">
      <selection activeCell="F22" sqref="F22"/>
    </sheetView>
  </sheetViews>
  <sheetFormatPr defaultRowHeight="12.75" x14ac:dyDescent="0.2"/>
  <cols>
    <col min="1" max="1" width="6.7109375" style="21" customWidth="1"/>
    <col min="2" max="2" width="3.7109375" style="22" customWidth="1"/>
    <col min="3" max="3" width="2.85546875" style="22" customWidth="1"/>
    <col min="4" max="4" width="5.5703125" style="22" customWidth="1"/>
    <col min="5" max="5" width="53.5703125" style="21" customWidth="1"/>
    <col min="6" max="6" width="12.7109375" style="23" customWidth="1"/>
    <col min="7" max="7" width="13" style="23" customWidth="1"/>
    <col min="8" max="16384" width="9.140625" style="21"/>
  </cols>
  <sheetData>
    <row r="1" spans="2:8" s="4" customFormat="1" ht="18" x14ac:dyDescent="0.2">
      <c r="B1" s="1" t="s">
        <v>54</v>
      </c>
      <c r="C1" s="2"/>
      <c r="D1" s="2"/>
      <c r="E1" s="3" t="s">
        <v>105</v>
      </c>
      <c r="G1" s="275"/>
      <c r="H1" s="275"/>
    </row>
    <row r="2" spans="2:8" s="4" customFormat="1" ht="7.5" customHeight="1" x14ac:dyDescent="0.2">
      <c r="B2" s="1"/>
      <c r="C2" s="2"/>
      <c r="D2" s="2"/>
      <c r="E2" s="3"/>
      <c r="G2" s="5"/>
      <c r="H2" s="5"/>
    </row>
    <row r="3" spans="2:8" s="4" customFormat="1" ht="29.25" customHeight="1" x14ac:dyDescent="0.2">
      <c r="B3" s="247" t="s">
        <v>106</v>
      </c>
      <c r="C3" s="247"/>
      <c r="D3" s="247"/>
      <c r="E3" s="247"/>
      <c r="F3" s="247"/>
      <c r="G3" s="247"/>
      <c r="H3" s="247"/>
    </row>
    <row r="4" spans="2:8" s="12" customFormat="1" ht="18.75" customHeight="1" x14ac:dyDescent="0.2">
      <c r="B4" s="263" t="s">
        <v>59</v>
      </c>
      <c r="C4" s="263"/>
      <c r="D4" s="263"/>
      <c r="E4" s="263"/>
      <c r="F4" s="263"/>
      <c r="G4" s="263"/>
    </row>
    <row r="5" spans="2:8" s="9" customFormat="1" ht="7.5" customHeight="1" x14ac:dyDescent="0.2">
      <c r="B5" s="13"/>
      <c r="C5" s="13"/>
      <c r="D5" s="13"/>
      <c r="F5" s="14"/>
      <c r="G5" s="14"/>
    </row>
    <row r="6" spans="2:8" s="15" customFormat="1" ht="15.95" customHeight="1" x14ac:dyDescent="0.2">
      <c r="B6" s="264" t="s">
        <v>2</v>
      </c>
      <c r="C6" s="266" t="s">
        <v>45</v>
      </c>
      <c r="D6" s="267"/>
      <c r="E6" s="268"/>
      <c r="F6" s="6" t="s">
        <v>46</v>
      </c>
      <c r="G6" s="6" t="s">
        <v>46</v>
      </c>
    </row>
    <row r="7" spans="2:8" s="15" customFormat="1" ht="15.95" customHeight="1" x14ac:dyDescent="0.2">
      <c r="B7" s="265"/>
      <c r="C7" s="269"/>
      <c r="D7" s="270"/>
      <c r="E7" s="271"/>
      <c r="F7" s="7" t="s">
        <v>47</v>
      </c>
      <c r="G7" s="8" t="s">
        <v>51</v>
      </c>
    </row>
    <row r="8" spans="2:8" s="16" customFormat="1" ht="24.95" customHeight="1" x14ac:dyDescent="0.2">
      <c r="B8" s="10" t="s">
        <v>3</v>
      </c>
      <c r="C8" s="276" t="s">
        <v>60</v>
      </c>
      <c r="D8" s="277"/>
      <c r="E8" s="278"/>
      <c r="F8" s="112">
        <f>F10+F13</f>
        <v>3000000</v>
      </c>
      <c r="G8" s="112">
        <f>G10+G13</f>
        <v>0</v>
      </c>
    </row>
    <row r="9" spans="2:8" s="16" customFormat="1" x14ac:dyDescent="0.2">
      <c r="B9" s="20"/>
      <c r="C9" s="60">
        <v>1</v>
      </c>
      <c r="D9" s="281" t="s">
        <v>61</v>
      </c>
      <c r="E9" s="282"/>
      <c r="F9" s="112">
        <f>F10+F11+F12</f>
        <v>0</v>
      </c>
      <c r="G9" s="112">
        <f>G10+G11+G12</f>
        <v>0</v>
      </c>
    </row>
    <row r="10" spans="2:8" s="63" customFormat="1" x14ac:dyDescent="0.2">
      <c r="B10" s="20"/>
      <c r="C10" s="61"/>
      <c r="D10" s="24" t="s">
        <v>56</v>
      </c>
      <c r="E10" s="62" t="s">
        <v>62</v>
      </c>
      <c r="F10" s="113">
        <v>0</v>
      </c>
      <c r="G10" s="113">
        <v>0</v>
      </c>
    </row>
    <row r="11" spans="2:8" s="63" customFormat="1" x14ac:dyDescent="0.2">
      <c r="B11" s="64"/>
      <c r="C11" s="65"/>
      <c r="D11" s="24" t="s">
        <v>56</v>
      </c>
      <c r="E11" s="62" t="s">
        <v>63</v>
      </c>
      <c r="F11" s="114">
        <v>0</v>
      </c>
      <c r="G11" s="114">
        <v>0</v>
      </c>
    </row>
    <row r="12" spans="2:8" s="63" customFormat="1" x14ac:dyDescent="0.2">
      <c r="B12" s="64"/>
      <c r="C12" s="65"/>
      <c r="D12" s="24" t="s">
        <v>56</v>
      </c>
      <c r="E12" s="62" t="s">
        <v>64</v>
      </c>
      <c r="F12" s="114">
        <v>0</v>
      </c>
      <c r="G12" s="114">
        <v>0</v>
      </c>
    </row>
    <row r="13" spans="2:8" s="16" customFormat="1" x14ac:dyDescent="0.2">
      <c r="B13" s="64"/>
      <c r="C13" s="60">
        <v>2</v>
      </c>
      <c r="D13" s="281" t="s">
        <v>65</v>
      </c>
      <c r="E13" s="282"/>
      <c r="F13" s="112">
        <f>F14+F15+F16+F17</f>
        <v>3000000</v>
      </c>
      <c r="G13" s="112">
        <f>G14+G15+G16+G17</f>
        <v>0</v>
      </c>
    </row>
    <row r="14" spans="2:8" s="63" customFormat="1" x14ac:dyDescent="0.2">
      <c r="B14" s="20"/>
      <c r="C14" s="61"/>
      <c r="D14" s="24" t="s">
        <v>56</v>
      </c>
      <c r="E14" s="62" t="s">
        <v>66</v>
      </c>
      <c r="F14" s="114">
        <v>3000000</v>
      </c>
      <c r="G14" s="114">
        <v>0</v>
      </c>
    </row>
    <row r="15" spans="2:8" s="63" customFormat="1" x14ac:dyDescent="0.2">
      <c r="B15" s="64"/>
      <c r="C15" s="65"/>
      <c r="D15" s="24" t="s">
        <v>56</v>
      </c>
      <c r="E15" s="62" t="s">
        <v>67</v>
      </c>
      <c r="F15" s="114">
        <v>0</v>
      </c>
      <c r="G15" s="114">
        <v>0</v>
      </c>
    </row>
    <row r="16" spans="2:8" s="63" customFormat="1" x14ac:dyDescent="0.2">
      <c r="B16" s="64"/>
      <c r="C16" s="65"/>
      <c r="D16" s="24" t="s">
        <v>56</v>
      </c>
      <c r="E16" s="62" t="s">
        <v>68</v>
      </c>
      <c r="F16" s="114">
        <v>0</v>
      </c>
      <c r="G16" s="114">
        <v>0</v>
      </c>
    </row>
    <row r="17" spans="2:7" s="63" customFormat="1" x14ac:dyDescent="0.2">
      <c r="B17" s="64"/>
      <c r="C17" s="65"/>
      <c r="D17" s="24" t="s">
        <v>56</v>
      </c>
      <c r="E17" s="62" t="s">
        <v>69</v>
      </c>
      <c r="F17" s="114">
        <v>0</v>
      </c>
      <c r="G17" s="114">
        <v>0</v>
      </c>
    </row>
    <row r="18" spans="2:7" s="63" customFormat="1" x14ac:dyDescent="0.2">
      <c r="B18" s="64"/>
      <c r="C18" s="65"/>
      <c r="D18" s="24" t="s">
        <v>56</v>
      </c>
      <c r="E18" s="62"/>
      <c r="F18" s="114"/>
      <c r="G18" s="114"/>
    </row>
    <row r="19" spans="2:7" s="63" customFormat="1" x14ac:dyDescent="0.2">
      <c r="B19" s="64"/>
      <c r="C19" s="65"/>
      <c r="D19" s="24" t="s">
        <v>56</v>
      </c>
      <c r="E19" s="62"/>
      <c r="F19" s="114"/>
      <c r="G19" s="114"/>
    </row>
    <row r="20" spans="2:7" s="63" customFormat="1" x14ac:dyDescent="0.2">
      <c r="B20" s="64"/>
      <c r="C20" s="65">
        <v>3</v>
      </c>
      <c r="D20" s="283" t="s">
        <v>70</v>
      </c>
      <c r="E20" s="284"/>
      <c r="F20" s="114">
        <v>-3000000</v>
      </c>
      <c r="G20" s="114">
        <v>0</v>
      </c>
    </row>
    <row r="21" spans="2:7" s="12" customFormat="1" x14ac:dyDescent="0.2">
      <c r="B21" s="64"/>
      <c r="C21" s="65">
        <v>4</v>
      </c>
      <c r="D21" s="279" t="s">
        <v>71</v>
      </c>
      <c r="E21" s="280"/>
      <c r="F21" s="113">
        <v>0</v>
      </c>
      <c r="G21" s="113">
        <v>0</v>
      </c>
    </row>
    <row r="22" spans="2:7" s="16" customFormat="1" ht="25.5" customHeight="1" x14ac:dyDescent="0.2">
      <c r="B22" s="10" t="s">
        <v>4</v>
      </c>
      <c r="C22" s="276" t="s">
        <v>72</v>
      </c>
      <c r="D22" s="277"/>
      <c r="E22" s="278"/>
      <c r="F22" s="115">
        <f>F44</f>
        <v>-185203</v>
      </c>
      <c r="G22" s="115">
        <f>G44</f>
        <v>-185203</v>
      </c>
    </row>
    <row r="23" spans="2:7" s="16" customFormat="1" x14ac:dyDescent="0.2">
      <c r="B23" s="66"/>
      <c r="C23" s="61">
        <v>1</v>
      </c>
      <c r="D23" s="281" t="s">
        <v>73</v>
      </c>
      <c r="E23" s="282"/>
      <c r="F23" s="116">
        <v>0</v>
      </c>
      <c r="G23" s="116">
        <v>0</v>
      </c>
    </row>
    <row r="24" spans="2:7" s="16" customFormat="1" x14ac:dyDescent="0.2">
      <c r="B24" s="66"/>
      <c r="C24" s="61">
        <v>2</v>
      </c>
      <c r="D24" s="285" t="s">
        <v>74</v>
      </c>
      <c r="E24" s="286"/>
      <c r="F24" s="116">
        <v>0</v>
      </c>
      <c r="G24" s="116">
        <v>0</v>
      </c>
    </row>
    <row r="25" spans="2:7" s="63" customFormat="1" x14ac:dyDescent="0.2">
      <c r="B25" s="66"/>
      <c r="C25" s="61"/>
      <c r="D25" s="24" t="s">
        <v>56</v>
      </c>
      <c r="E25" s="62" t="s">
        <v>75</v>
      </c>
      <c r="F25" s="117">
        <v>0</v>
      </c>
      <c r="G25" s="117">
        <v>0</v>
      </c>
    </row>
    <row r="26" spans="2:7" s="63" customFormat="1" x14ac:dyDescent="0.2">
      <c r="B26" s="67"/>
      <c r="C26" s="65"/>
      <c r="D26" s="24" t="s">
        <v>56</v>
      </c>
      <c r="E26" s="68" t="s">
        <v>76</v>
      </c>
      <c r="F26" s="117">
        <v>0</v>
      </c>
      <c r="G26" s="117">
        <v>0</v>
      </c>
    </row>
    <row r="27" spans="2:7" s="12" customFormat="1" x14ac:dyDescent="0.2">
      <c r="B27" s="67"/>
      <c r="C27" s="65"/>
      <c r="D27" s="24" t="s">
        <v>56</v>
      </c>
      <c r="E27" s="69" t="s">
        <v>77</v>
      </c>
      <c r="F27" s="118">
        <v>0</v>
      </c>
      <c r="G27" s="118">
        <v>0</v>
      </c>
    </row>
    <row r="28" spans="2:7" s="12" customFormat="1" x14ac:dyDescent="0.2">
      <c r="B28" s="70"/>
      <c r="C28" s="71"/>
      <c r="D28" s="24" t="s">
        <v>56</v>
      </c>
      <c r="E28" s="69" t="s">
        <v>78</v>
      </c>
      <c r="F28" s="118">
        <v>0</v>
      </c>
      <c r="G28" s="118">
        <v>0</v>
      </c>
    </row>
    <row r="29" spans="2:7" s="12" customFormat="1" x14ac:dyDescent="0.2">
      <c r="B29" s="70"/>
      <c r="C29" s="71"/>
      <c r="D29" s="24" t="s">
        <v>56</v>
      </c>
      <c r="E29" s="69" t="s">
        <v>79</v>
      </c>
      <c r="F29" s="118">
        <v>0</v>
      </c>
      <c r="G29" s="118">
        <v>0</v>
      </c>
    </row>
    <row r="30" spans="2:7" s="73" customFormat="1" x14ac:dyDescent="0.2">
      <c r="B30" s="70"/>
      <c r="C30" s="71"/>
      <c r="D30" s="24" t="s">
        <v>56</v>
      </c>
      <c r="E30" s="72" t="s">
        <v>80</v>
      </c>
      <c r="F30" s="119">
        <v>0</v>
      </c>
      <c r="G30" s="119">
        <v>0</v>
      </c>
    </row>
    <row r="31" spans="2:7" s="73" customFormat="1" x14ac:dyDescent="0.2">
      <c r="B31" s="74"/>
      <c r="C31" s="75"/>
      <c r="D31" s="24" t="s">
        <v>56</v>
      </c>
      <c r="E31" s="72" t="s">
        <v>81</v>
      </c>
      <c r="F31" s="119"/>
      <c r="G31" s="119"/>
    </row>
    <row r="32" spans="2:7" s="73" customFormat="1" x14ac:dyDescent="0.2">
      <c r="B32" s="74"/>
      <c r="C32" s="75"/>
      <c r="D32" s="24" t="s">
        <v>56</v>
      </c>
      <c r="E32" s="72" t="s">
        <v>82</v>
      </c>
      <c r="F32" s="119"/>
      <c r="G32" s="119"/>
    </row>
    <row r="33" spans="2:9" s="73" customFormat="1" x14ac:dyDescent="0.2">
      <c r="B33" s="74"/>
      <c r="C33" s="75"/>
      <c r="D33" s="24" t="s">
        <v>56</v>
      </c>
      <c r="E33" s="72"/>
      <c r="F33" s="119"/>
      <c r="G33" s="119"/>
    </row>
    <row r="34" spans="2:9" s="73" customFormat="1" x14ac:dyDescent="0.2">
      <c r="B34" s="74"/>
      <c r="C34" s="75"/>
      <c r="D34" s="24" t="s">
        <v>56</v>
      </c>
      <c r="E34" s="72"/>
      <c r="F34" s="119"/>
      <c r="G34" s="119"/>
    </row>
    <row r="35" spans="2:9" s="16" customFormat="1" x14ac:dyDescent="0.2">
      <c r="B35" s="74"/>
      <c r="C35" s="75">
        <v>3</v>
      </c>
      <c r="D35" s="281" t="s">
        <v>83</v>
      </c>
      <c r="E35" s="282"/>
      <c r="F35" s="120">
        <f>F36+F37+F38+F39+F40+F41</f>
        <v>-185203</v>
      </c>
      <c r="G35" s="120">
        <f>G36+G37+G38+G39+G40+G41</f>
        <v>-185203</v>
      </c>
    </row>
    <row r="36" spans="2:9" s="63" customFormat="1" x14ac:dyDescent="0.2">
      <c r="B36" s="66"/>
      <c r="C36" s="61"/>
      <c r="D36" s="24" t="s">
        <v>56</v>
      </c>
      <c r="E36" s="68" t="s">
        <v>84</v>
      </c>
      <c r="F36" s="117">
        <v>-158768</v>
      </c>
      <c r="G36" s="117">
        <v>-158768</v>
      </c>
    </row>
    <row r="37" spans="2:9" s="63" customFormat="1" x14ac:dyDescent="0.2">
      <c r="B37" s="67"/>
      <c r="C37" s="65"/>
      <c r="D37" s="76"/>
      <c r="E37" s="68" t="s">
        <v>101</v>
      </c>
      <c r="F37" s="117">
        <v>0</v>
      </c>
      <c r="G37" s="117">
        <v>0</v>
      </c>
    </row>
    <row r="38" spans="2:9" s="63" customFormat="1" x14ac:dyDescent="0.2">
      <c r="B38" s="67"/>
      <c r="C38" s="65"/>
      <c r="D38" s="76"/>
      <c r="E38" s="68" t="s">
        <v>102</v>
      </c>
      <c r="F38" s="117">
        <v>0</v>
      </c>
      <c r="G38" s="117">
        <v>0</v>
      </c>
    </row>
    <row r="39" spans="2:9" s="16" customFormat="1" x14ac:dyDescent="0.2">
      <c r="B39" s="67"/>
      <c r="C39" s="65"/>
      <c r="D39" s="76"/>
      <c r="E39" s="77" t="s">
        <v>103</v>
      </c>
      <c r="F39" s="116">
        <v>0</v>
      </c>
      <c r="G39" s="116">
        <v>0</v>
      </c>
    </row>
    <row r="40" spans="2:9" s="63" customFormat="1" x14ac:dyDescent="0.2">
      <c r="B40" s="66"/>
      <c r="C40" s="61"/>
      <c r="D40" s="24" t="s">
        <v>56</v>
      </c>
      <c r="E40" s="68" t="s">
        <v>85</v>
      </c>
      <c r="F40" s="117">
        <v>-26435</v>
      </c>
      <c r="G40" s="117">
        <v>-26435</v>
      </c>
    </row>
    <row r="41" spans="2:9" s="63" customFormat="1" x14ac:dyDescent="0.2">
      <c r="B41" s="67"/>
      <c r="C41" s="65"/>
      <c r="D41" s="24" t="s">
        <v>56</v>
      </c>
      <c r="E41" s="68" t="s">
        <v>86</v>
      </c>
      <c r="F41" s="117">
        <v>0</v>
      </c>
      <c r="G41" s="117">
        <v>0</v>
      </c>
    </row>
    <row r="42" spans="2:9" s="63" customFormat="1" x14ac:dyDescent="0.2">
      <c r="B42" s="64"/>
      <c r="C42" s="65">
        <v>4</v>
      </c>
      <c r="D42" s="78" t="s">
        <v>87</v>
      </c>
      <c r="E42" s="68"/>
      <c r="F42" s="112">
        <v>0</v>
      </c>
      <c r="G42" s="112">
        <v>0</v>
      </c>
    </row>
    <row r="43" spans="2:9" s="63" customFormat="1" x14ac:dyDescent="0.2">
      <c r="B43" s="64"/>
      <c r="C43" s="65">
        <v>5</v>
      </c>
      <c r="D43" s="78" t="s">
        <v>88</v>
      </c>
      <c r="E43" s="68"/>
      <c r="F43" s="112">
        <v>0</v>
      </c>
      <c r="G43" s="112">
        <v>0</v>
      </c>
    </row>
    <row r="44" spans="2:9" s="15" customFormat="1" x14ac:dyDescent="0.2">
      <c r="B44" s="64"/>
      <c r="C44" s="244" t="s">
        <v>89</v>
      </c>
      <c r="D44" s="245"/>
      <c r="E44" s="246"/>
      <c r="F44" s="112">
        <f>F43+F42+F35+F23</f>
        <v>-185203</v>
      </c>
      <c r="G44" s="112">
        <f>G43+G42+G35+G23</f>
        <v>-185203</v>
      </c>
    </row>
    <row r="45" spans="2:9" s="15" customFormat="1" ht="25.5" customHeight="1" x14ac:dyDescent="0.2">
      <c r="B45" s="10" t="s">
        <v>24</v>
      </c>
      <c r="C45" s="256" t="s">
        <v>90</v>
      </c>
      <c r="D45" s="257"/>
      <c r="E45" s="258"/>
      <c r="F45" s="112">
        <f>F8+F44</f>
        <v>2814797</v>
      </c>
      <c r="G45" s="112">
        <f>G8+G44</f>
        <v>-185203</v>
      </c>
      <c r="I45" s="110"/>
    </row>
    <row r="46" spans="2:9" s="15" customFormat="1" x14ac:dyDescent="0.2">
      <c r="B46" s="79"/>
      <c r="C46" s="80"/>
      <c r="D46" s="81" t="s">
        <v>91</v>
      </c>
      <c r="E46" s="82"/>
      <c r="F46" s="121"/>
      <c r="G46" s="121"/>
    </row>
    <row r="47" spans="2:9" s="63" customFormat="1" x14ac:dyDescent="0.2">
      <c r="B47" s="79"/>
      <c r="C47" s="80"/>
      <c r="D47" s="24" t="s">
        <v>56</v>
      </c>
      <c r="E47" s="62" t="s">
        <v>92</v>
      </c>
      <c r="F47" s="114">
        <v>0</v>
      </c>
      <c r="G47" s="114">
        <v>0</v>
      </c>
    </row>
    <row r="48" spans="2:9" s="63" customFormat="1" x14ac:dyDescent="0.2">
      <c r="B48" s="64"/>
      <c r="C48" s="65"/>
      <c r="D48" s="24" t="s">
        <v>56</v>
      </c>
      <c r="E48" s="62" t="s">
        <v>93</v>
      </c>
      <c r="F48" s="114">
        <v>0</v>
      </c>
      <c r="G48" s="114">
        <v>0</v>
      </c>
    </row>
    <row r="49" spans="2:7" s="16" customFormat="1" ht="25.5" customHeight="1" x14ac:dyDescent="0.2">
      <c r="B49" s="10" t="s">
        <v>94</v>
      </c>
      <c r="C49" s="11" t="s">
        <v>95</v>
      </c>
      <c r="D49" s="18"/>
      <c r="E49" s="19"/>
      <c r="F49" s="112">
        <f>SUM(F47:F48)</f>
        <v>0</v>
      </c>
      <c r="G49" s="112">
        <f>SUM(G47:G48)</f>
        <v>0</v>
      </c>
    </row>
    <row r="50" spans="2:7" s="16" customFormat="1" ht="25.5" customHeight="1" x14ac:dyDescent="0.2">
      <c r="B50" s="10" t="s">
        <v>96</v>
      </c>
      <c r="C50" s="11" t="s">
        <v>97</v>
      </c>
      <c r="D50" s="18"/>
      <c r="E50" s="19"/>
      <c r="F50" s="112">
        <f>F45+F49</f>
        <v>2814797</v>
      </c>
      <c r="G50" s="112">
        <f>G45+G49</f>
        <v>-185203</v>
      </c>
    </row>
    <row r="51" spans="2:7" s="16" customFormat="1" x14ac:dyDescent="0.2">
      <c r="B51" s="83"/>
      <c r="C51" s="17" t="s">
        <v>98</v>
      </c>
      <c r="D51" s="18"/>
      <c r="E51" s="19"/>
      <c r="F51" s="115">
        <v>0</v>
      </c>
      <c r="G51" s="115">
        <v>0</v>
      </c>
    </row>
    <row r="52" spans="2:7" s="16" customFormat="1" ht="24.75" customHeight="1" x14ac:dyDescent="0.2">
      <c r="B52" s="10" t="s">
        <v>99</v>
      </c>
      <c r="C52" s="11" t="s">
        <v>100</v>
      </c>
      <c r="D52" s="18"/>
      <c r="E52" s="19"/>
      <c r="F52" s="112">
        <f>F50-F51</f>
        <v>2814797</v>
      </c>
      <c r="G52" s="112">
        <f>G50-G51</f>
        <v>-185203</v>
      </c>
    </row>
    <row r="54" spans="2:7" x14ac:dyDescent="0.2">
      <c r="E54" s="13" t="s">
        <v>112</v>
      </c>
    </row>
    <row r="55" spans="2:7" x14ac:dyDescent="0.2">
      <c r="E55" s="13" t="s">
        <v>113</v>
      </c>
    </row>
  </sheetData>
  <mergeCells count="16">
    <mergeCell ref="G1:H1"/>
    <mergeCell ref="B3:H3"/>
    <mergeCell ref="C44:E44"/>
    <mergeCell ref="C45:E45"/>
    <mergeCell ref="C8:E8"/>
    <mergeCell ref="C22:E22"/>
    <mergeCell ref="D21:E21"/>
    <mergeCell ref="D9:E9"/>
    <mergeCell ref="D13:E13"/>
    <mergeCell ref="D20:E20"/>
    <mergeCell ref="D23:E23"/>
    <mergeCell ref="D24:E24"/>
    <mergeCell ref="D35:E35"/>
    <mergeCell ref="B4:G4"/>
    <mergeCell ref="B6:B7"/>
    <mergeCell ref="C6:E7"/>
  </mergeCells>
  <phoneticPr fontId="2" type="noConversion"/>
  <pageMargins left="0.19" right="0.17" top="0.17" bottom="0.17" header="0.17" footer="0.17"/>
  <pageSetup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J103"/>
  <sheetViews>
    <sheetView topLeftCell="A2" workbookViewId="0">
      <selection activeCell="J25" sqref="J25:J27"/>
    </sheetView>
  </sheetViews>
  <sheetFormatPr defaultColWidth="17.7109375" defaultRowHeight="12.75" x14ac:dyDescent="0.2"/>
  <cols>
    <col min="1" max="1" width="2.85546875" customWidth="1"/>
    <col min="2" max="2" width="32.140625" customWidth="1"/>
    <col min="3" max="3" width="14.85546875" bestFit="1" customWidth="1"/>
    <col min="4" max="4" width="13" customWidth="1"/>
    <col min="5" max="5" width="14" bestFit="1" customWidth="1"/>
    <col min="6" max="6" width="17.140625" customWidth="1"/>
    <col min="7" max="7" width="18.140625" bestFit="1" customWidth="1"/>
    <col min="8" max="8" width="12.140625" customWidth="1"/>
    <col min="9" max="9" width="2.7109375" customWidth="1"/>
  </cols>
  <sheetData>
    <row r="2" spans="1:8" ht="18" x14ac:dyDescent="0.2">
      <c r="B2" s="3" t="s">
        <v>105</v>
      </c>
      <c r="C2" s="2"/>
      <c r="D2" s="2"/>
      <c r="E2" s="3"/>
      <c r="G2" s="12"/>
      <c r="H2" s="139" t="s">
        <v>122</v>
      </c>
    </row>
    <row r="3" spans="1:8" ht="6.75" customHeight="1" x14ac:dyDescent="0.2"/>
    <row r="4" spans="1:8" ht="25.5" customHeight="1" x14ac:dyDescent="0.2">
      <c r="A4" s="287" t="s">
        <v>274</v>
      </c>
      <c r="B4" s="287"/>
      <c r="C4" s="287"/>
      <c r="D4" s="287"/>
      <c r="E4" s="287"/>
      <c r="F4" s="287"/>
      <c r="G4" s="287"/>
      <c r="H4" s="287"/>
    </row>
    <row r="5" spans="1:8" ht="6.75" customHeight="1" x14ac:dyDescent="0.2"/>
    <row r="6" spans="1:8" ht="12.75" customHeight="1" x14ac:dyDescent="0.2">
      <c r="B6" s="162" t="s">
        <v>187</v>
      </c>
      <c r="G6" s="163"/>
    </row>
    <row r="7" spans="1:8" ht="6.75" customHeight="1" thickBot="1" x14ac:dyDescent="0.25"/>
    <row r="8" spans="1:8" s="13" customFormat="1" ht="24.95" customHeight="1" thickTop="1" x14ac:dyDescent="0.2">
      <c r="A8" s="164"/>
      <c r="B8" s="165"/>
      <c r="C8" s="165" t="s">
        <v>159</v>
      </c>
      <c r="D8" s="165" t="s">
        <v>160</v>
      </c>
      <c r="E8" s="166" t="s">
        <v>188</v>
      </c>
      <c r="F8" s="166" t="s">
        <v>189</v>
      </c>
      <c r="G8" s="165" t="s">
        <v>190</v>
      </c>
      <c r="H8" s="167" t="s">
        <v>191</v>
      </c>
    </row>
    <row r="9" spans="1:8" s="172" customFormat="1" ht="30" hidden="1" customHeight="1" x14ac:dyDescent="0.2">
      <c r="A9" s="168" t="s">
        <v>3</v>
      </c>
      <c r="B9" s="169" t="s">
        <v>199</v>
      </c>
      <c r="C9" s="170">
        <v>100</v>
      </c>
      <c r="D9" s="170">
        <v>0</v>
      </c>
      <c r="E9" s="170">
        <v>0</v>
      </c>
      <c r="F9" s="170">
        <v>0</v>
      </c>
      <c r="G9" s="170">
        <v>-1291666</v>
      </c>
      <c r="H9" s="171">
        <f>C9+D9+E9+F9+G9</f>
        <v>-1291566</v>
      </c>
    </row>
    <row r="10" spans="1:8" s="172" customFormat="1" ht="20.100000000000001" hidden="1" customHeight="1" x14ac:dyDescent="0.2">
      <c r="A10" s="173" t="s">
        <v>57</v>
      </c>
      <c r="B10" s="174" t="s">
        <v>192</v>
      </c>
      <c r="C10" s="170"/>
      <c r="D10" s="170"/>
      <c r="E10" s="170"/>
      <c r="F10" s="170"/>
      <c r="G10" s="170"/>
      <c r="H10" s="171">
        <f t="shared" ref="H10:H20" si="0">SUM(C10:G10)</f>
        <v>0</v>
      </c>
    </row>
    <row r="11" spans="1:8" s="172" customFormat="1" ht="20.100000000000001" hidden="1" customHeight="1" x14ac:dyDescent="0.2">
      <c r="A11" s="168" t="s">
        <v>58</v>
      </c>
      <c r="B11" s="169" t="s">
        <v>193</v>
      </c>
      <c r="C11" s="170"/>
      <c r="D11" s="170"/>
      <c r="E11" s="170"/>
      <c r="F11" s="170"/>
      <c r="G11" s="170"/>
      <c r="H11" s="171">
        <f t="shared" si="0"/>
        <v>0</v>
      </c>
    </row>
    <row r="12" spans="1:8" s="172" customFormat="1" ht="20.100000000000001" hidden="1" customHeight="1" x14ac:dyDescent="0.2">
      <c r="A12" s="175">
        <v>1</v>
      </c>
      <c r="B12" s="176" t="s">
        <v>194</v>
      </c>
      <c r="C12" s="177"/>
      <c r="D12" s="177"/>
      <c r="E12" s="177"/>
      <c r="F12" s="177"/>
      <c r="G12" s="177">
        <v>20632</v>
      </c>
      <c r="H12" s="171">
        <f t="shared" si="0"/>
        <v>20632</v>
      </c>
    </row>
    <row r="13" spans="1:8" s="172" customFormat="1" ht="20.100000000000001" hidden="1" customHeight="1" x14ac:dyDescent="0.2">
      <c r="A13" s="175">
        <v>2</v>
      </c>
      <c r="B13" s="176" t="s">
        <v>195</v>
      </c>
      <c r="C13" s="177"/>
      <c r="D13" s="177"/>
      <c r="E13" s="177"/>
      <c r="F13" s="177"/>
      <c r="G13" s="177"/>
      <c r="H13" s="171">
        <f t="shared" si="0"/>
        <v>0</v>
      </c>
    </row>
    <row r="14" spans="1:8" s="172" customFormat="1" ht="20.100000000000001" hidden="1" customHeight="1" x14ac:dyDescent="0.2">
      <c r="A14" s="175">
        <v>3</v>
      </c>
      <c r="B14" s="176" t="s">
        <v>196</v>
      </c>
      <c r="C14" s="177"/>
      <c r="D14" s="177"/>
      <c r="E14" s="177"/>
      <c r="F14" s="177"/>
      <c r="G14" s="177"/>
      <c r="H14" s="171">
        <f t="shared" si="0"/>
        <v>0</v>
      </c>
    </row>
    <row r="15" spans="1:8" s="172" customFormat="1" ht="20.100000000000001" hidden="1" customHeight="1" x14ac:dyDescent="0.2">
      <c r="A15" s="175">
        <v>4</v>
      </c>
      <c r="B15" s="176" t="s">
        <v>197</v>
      </c>
      <c r="C15" s="177"/>
      <c r="D15" s="177"/>
      <c r="E15" s="177"/>
      <c r="F15" s="177">
        <v>-1291666</v>
      </c>
      <c r="G15" s="177">
        <v>1291666</v>
      </c>
      <c r="H15" s="171">
        <f t="shared" si="0"/>
        <v>0</v>
      </c>
    </row>
    <row r="16" spans="1:8" s="172" customFormat="1" ht="30" customHeight="1" x14ac:dyDescent="0.2">
      <c r="A16" s="168" t="s">
        <v>4</v>
      </c>
      <c r="B16" s="169" t="s">
        <v>254</v>
      </c>
      <c r="C16" s="177">
        <v>100</v>
      </c>
      <c r="D16" s="177">
        <f>SUM(D9:D15)</f>
        <v>0</v>
      </c>
      <c r="E16" s="177">
        <f>SUM(E9:E15)</f>
        <v>0</v>
      </c>
      <c r="F16" s="177">
        <f>SUM(F9:F15)</f>
        <v>-1291666</v>
      </c>
      <c r="G16" s="177">
        <f>SUM(G9:G15)</f>
        <v>20632</v>
      </c>
      <c r="H16" s="171">
        <f>SUM(H9:H15)</f>
        <v>-1270934</v>
      </c>
    </row>
    <row r="17" spans="1:10" s="172" customFormat="1" ht="20.100000000000001" customHeight="1" x14ac:dyDescent="0.2">
      <c r="A17" s="173">
        <v>1</v>
      </c>
      <c r="B17" s="176" t="s">
        <v>194</v>
      </c>
      <c r="C17" s="177"/>
      <c r="D17" s="177"/>
      <c r="E17" s="177"/>
      <c r="F17" s="177"/>
      <c r="G17" s="177">
        <v>657273</v>
      </c>
      <c r="H17" s="171">
        <f t="shared" si="0"/>
        <v>657273</v>
      </c>
    </row>
    <row r="18" spans="1:10" s="172" customFormat="1" ht="20.100000000000001" customHeight="1" x14ac:dyDescent="0.2">
      <c r="A18" s="173">
        <v>2</v>
      </c>
      <c r="B18" s="176" t="s">
        <v>195</v>
      </c>
      <c r="C18" s="177"/>
      <c r="D18" s="177"/>
      <c r="E18" s="177"/>
      <c r="F18" s="177"/>
      <c r="G18" s="177"/>
      <c r="H18" s="171">
        <f t="shared" si="0"/>
        <v>0</v>
      </c>
    </row>
    <row r="19" spans="1:10" s="172" customFormat="1" ht="20.100000000000001" customHeight="1" x14ac:dyDescent="0.2">
      <c r="A19" s="173">
        <v>3</v>
      </c>
      <c r="B19" s="176" t="s">
        <v>198</v>
      </c>
      <c r="C19" s="177"/>
      <c r="D19" s="177"/>
      <c r="E19" s="177"/>
      <c r="F19" s="177">
        <v>20632</v>
      </c>
      <c r="G19" s="177">
        <v>-20632</v>
      </c>
      <c r="H19" s="171">
        <f t="shared" si="0"/>
        <v>0</v>
      </c>
    </row>
    <row r="20" spans="1:10" s="172" customFormat="1" ht="20.100000000000001" customHeight="1" x14ac:dyDescent="0.2">
      <c r="A20" s="173">
        <v>4</v>
      </c>
      <c r="B20" s="176" t="s">
        <v>255</v>
      </c>
      <c r="C20" s="177"/>
      <c r="D20" s="177"/>
      <c r="E20" s="177"/>
      <c r="F20" s="177"/>
      <c r="G20" s="177"/>
      <c r="H20" s="171">
        <f t="shared" si="0"/>
        <v>0</v>
      </c>
    </row>
    <row r="21" spans="1:10" s="172" customFormat="1" ht="30" customHeight="1" thickBot="1" x14ac:dyDescent="0.25">
      <c r="A21" s="178" t="s">
        <v>24</v>
      </c>
      <c r="B21" s="179" t="s">
        <v>263</v>
      </c>
      <c r="C21" s="180">
        <f t="shared" ref="C21:H21" si="1">SUM(C16:C20)</f>
        <v>100</v>
      </c>
      <c r="D21" s="180">
        <f t="shared" si="1"/>
        <v>0</v>
      </c>
      <c r="E21" s="180">
        <f t="shared" si="1"/>
        <v>0</v>
      </c>
      <c r="F21" s="180">
        <f t="shared" si="1"/>
        <v>-1271034</v>
      </c>
      <c r="G21" s="180">
        <f t="shared" si="1"/>
        <v>657273</v>
      </c>
      <c r="H21" s="181">
        <f t="shared" si="1"/>
        <v>-613661</v>
      </c>
    </row>
    <row r="22" spans="1:10" ht="18" customHeight="1" thickTop="1" x14ac:dyDescent="0.2">
      <c r="A22" s="173">
        <v>1</v>
      </c>
      <c r="B22" s="176" t="s">
        <v>194</v>
      </c>
      <c r="C22" s="177"/>
      <c r="D22" s="177"/>
      <c r="E22" s="177"/>
      <c r="F22" s="177"/>
      <c r="G22" s="177">
        <f>Pasivi!F44</f>
        <v>1366488.05</v>
      </c>
      <c r="H22" s="171">
        <f t="shared" ref="H22:H25" si="2">SUM(C22:G22)</f>
        <v>1366488.05</v>
      </c>
    </row>
    <row r="23" spans="1:10" ht="18" customHeight="1" x14ac:dyDescent="0.2">
      <c r="A23" s="173">
        <v>2</v>
      </c>
      <c r="B23" s="176" t="s">
        <v>195</v>
      </c>
      <c r="C23" s="177"/>
      <c r="D23" s="177"/>
      <c r="E23" s="177"/>
      <c r="F23" s="177"/>
      <c r="G23" s="177"/>
      <c r="H23" s="171">
        <f t="shared" si="2"/>
        <v>0</v>
      </c>
    </row>
    <row r="24" spans="1:10" ht="18" customHeight="1" x14ac:dyDescent="0.2">
      <c r="A24" s="173">
        <v>3</v>
      </c>
      <c r="B24" s="176" t="s">
        <v>198</v>
      </c>
      <c r="C24" s="177"/>
      <c r="D24" s="177"/>
      <c r="E24" s="177"/>
      <c r="F24" s="177"/>
      <c r="G24" s="177"/>
      <c r="H24" s="171">
        <f t="shared" si="2"/>
        <v>0</v>
      </c>
    </row>
    <row r="25" spans="1:10" ht="18" customHeight="1" x14ac:dyDescent="0.2">
      <c r="A25" s="173">
        <v>4</v>
      </c>
      <c r="B25" s="176" t="s">
        <v>255</v>
      </c>
      <c r="C25" s="177"/>
      <c r="D25" s="177"/>
      <c r="E25" s="177"/>
      <c r="F25" s="177"/>
      <c r="G25" s="177"/>
      <c r="H25" s="171">
        <f t="shared" si="2"/>
        <v>0</v>
      </c>
    </row>
    <row r="26" spans="1:10" ht="18" customHeight="1" thickBot="1" x14ac:dyDescent="0.25">
      <c r="A26" s="178" t="s">
        <v>24</v>
      </c>
      <c r="B26" s="179" t="s">
        <v>273</v>
      </c>
      <c r="C26" s="180">
        <f t="shared" ref="C26:H26" si="3">SUM(C21:C25)</f>
        <v>100</v>
      </c>
      <c r="D26" s="180">
        <f t="shared" si="3"/>
        <v>0</v>
      </c>
      <c r="E26" s="180">
        <f t="shared" si="3"/>
        <v>0</v>
      </c>
      <c r="F26" s="180">
        <f t="shared" si="3"/>
        <v>-1271034</v>
      </c>
      <c r="G26" s="180">
        <f t="shared" si="3"/>
        <v>2023761.05</v>
      </c>
      <c r="H26" s="181">
        <f t="shared" si="3"/>
        <v>752827.05</v>
      </c>
      <c r="J26" s="130"/>
    </row>
    <row r="27" spans="1:10" ht="14.1" customHeight="1" thickTop="1" x14ac:dyDescent="0.2"/>
    <row r="28" spans="1:10" ht="14.1" customHeight="1" x14ac:dyDescent="0.2"/>
    <row r="29" spans="1:10" ht="14.1" customHeight="1" x14ac:dyDescent="0.2"/>
    <row r="30" spans="1:10" ht="14.1" customHeight="1" x14ac:dyDescent="0.2"/>
    <row r="31" spans="1:10" ht="14.1" customHeight="1" x14ac:dyDescent="0.2"/>
    <row r="32" spans="1:10" ht="14.1" customHeight="1" x14ac:dyDescent="0.2"/>
    <row r="33" ht="14.1" customHeight="1" x14ac:dyDescent="0.2"/>
    <row r="34" ht="14.1" customHeight="1" x14ac:dyDescent="0.2"/>
    <row r="35" ht="14.1" customHeight="1" x14ac:dyDescent="0.2"/>
    <row r="36" ht="14.1" customHeight="1" x14ac:dyDescent="0.2"/>
    <row r="37" ht="14.1" customHeight="1" x14ac:dyDescent="0.2"/>
    <row r="38" ht="14.1" customHeight="1" x14ac:dyDescent="0.2"/>
    <row r="39" ht="14.1" customHeight="1" x14ac:dyDescent="0.2"/>
    <row r="40" ht="14.1" customHeight="1" x14ac:dyDescent="0.2"/>
    <row r="41" ht="14.1" customHeight="1" x14ac:dyDescent="0.2"/>
    <row r="42" ht="14.1" customHeight="1" x14ac:dyDescent="0.2"/>
    <row r="43" ht="14.1" customHeight="1" x14ac:dyDescent="0.2"/>
    <row r="44" ht="14.1" customHeight="1" x14ac:dyDescent="0.2"/>
    <row r="45" ht="14.1" customHeight="1" x14ac:dyDescent="0.2"/>
    <row r="46" ht="14.1" customHeight="1" x14ac:dyDescent="0.2"/>
    <row r="47" ht="14.1" customHeight="1" x14ac:dyDescent="0.2"/>
    <row r="48" ht="14.1" customHeight="1" x14ac:dyDescent="0.2"/>
    <row r="49" ht="14.1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  <row r="91" ht="14.1" customHeight="1" x14ac:dyDescent="0.2"/>
    <row r="92" ht="14.1" customHeight="1" x14ac:dyDescent="0.2"/>
    <row r="93" ht="14.1" customHeight="1" x14ac:dyDescent="0.2"/>
    <row r="94" ht="14.1" customHeight="1" x14ac:dyDescent="0.2"/>
    <row r="95" ht="14.1" customHeight="1" x14ac:dyDescent="0.2"/>
    <row r="96" ht="14.1" customHeight="1" x14ac:dyDescent="0.2"/>
    <row r="97" ht="14.1" customHeight="1" x14ac:dyDescent="0.2"/>
    <row r="98" ht="14.1" customHeight="1" x14ac:dyDescent="0.2"/>
    <row r="99" ht="14.1" customHeight="1" x14ac:dyDescent="0.2"/>
    <row r="100" ht="14.1" customHeight="1" x14ac:dyDescent="0.2"/>
    <row r="101" ht="14.1" customHeight="1" x14ac:dyDescent="0.2"/>
    <row r="102" ht="14.1" customHeight="1" x14ac:dyDescent="0.2"/>
    <row r="103" ht="14.1" customHeight="1" x14ac:dyDescent="0.2"/>
  </sheetData>
  <mergeCells count="1">
    <mergeCell ref="A4:H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J27"/>
  <sheetViews>
    <sheetView workbookViewId="0">
      <selection activeCell="E33" sqref="E33"/>
    </sheetView>
  </sheetViews>
  <sheetFormatPr defaultRowHeight="12" x14ac:dyDescent="0.2"/>
  <cols>
    <col min="1" max="1" width="3.28515625" style="182" customWidth="1"/>
    <col min="2" max="2" width="35.28515625" style="182" customWidth="1"/>
    <col min="3" max="3" width="17.85546875" style="182" customWidth="1"/>
    <col min="4" max="4" width="10.7109375" style="182" customWidth="1"/>
    <col min="5" max="5" width="11.42578125" style="182" customWidth="1"/>
    <col min="6" max="6" width="10.5703125" style="182" customWidth="1"/>
    <col min="7" max="7" width="10.7109375" style="182" customWidth="1"/>
    <col min="8" max="8" width="10" style="182" customWidth="1"/>
    <col min="9" max="9" width="9.7109375" style="182" customWidth="1"/>
    <col min="10" max="10" width="10.42578125" style="182" customWidth="1"/>
    <col min="11" max="16384" width="9.140625" style="182"/>
  </cols>
  <sheetData>
    <row r="2" spans="1:10" ht="18" x14ac:dyDescent="0.2">
      <c r="B2" s="3" t="s">
        <v>105</v>
      </c>
      <c r="C2" s="2"/>
      <c r="D2" s="2"/>
      <c r="E2" s="3"/>
    </row>
    <row r="3" spans="1:10" ht="15" x14ac:dyDescent="0.2">
      <c r="C3" s="183" t="s">
        <v>275</v>
      </c>
    </row>
    <row r="4" spans="1:10" ht="6.75" customHeight="1" x14ac:dyDescent="0.2"/>
    <row r="5" spans="1:10" ht="13.5" customHeight="1" x14ac:dyDescent="0.2">
      <c r="A5" s="288" t="s">
        <v>2</v>
      </c>
      <c r="B5" s="288" t="s">
        <v>200</v>
      </c>
      <c r="C5" s="184"/>
      <c r="D5" s="184"/>
      <c r="E5" s="184"/>
      <c r="F5" s="184"/>
      <c r="G5" s="184"/>
      <c r="H5" s="185" t="s">
        <v>201</v>
      </c>
      <c r="I5" s="185" t="s">
        <v>201</v>
      </c>
      <c r="J5" s="184" t="s">
        <v>202</v>
      </c>
    </row>
    <row r="6" spans="1:10" ht="13.5" customHeight="1" x14ac:dyDescent="0.2">
      <c r="A6" s="289"/>
      <c r="B6" s="289"/>
      <c r="C6" s="186"/>
      <c r="D6" s="186"/>
      <c r="E6" s="186"/>
      <c r="F6" s="186"/>
      <c r="G6" s="186"/>
      <c r="H6" s="187" t="s">
        <v>260</v>
      </c>
      <c r="I6" s="188" t="s">
        <v>121</v>
      </c>
      <c r="J6" s="186" t="s">
        <v>203</v>
      </c>
    </row>
    <row r="7" spans="1:10" x14ac:dyDescent="0.2">
      <c r="A7" s="189">
        <v>1</v>
      </c>
      <c r="B7" s="190" t="s">
        <v>20</v>
      </c>
      <c r="C7" s="190"/>
      <c r="D7" s="191"/>
      <c r="E7" s="191"/>
      <c r="F7" s="191"/>
      <c r="G7" s="191"/>
      <c r="H7" s="192">
        <v>0</v>
      </c>
      <c r="I7" s="192">
        <v>0</v>
      </c>
      <c r="J7" s="192">
        <f>H7-I7</f>
        <v>0</v>
      </c>
    </row>
    <row r="8" spans="1:10" x14ac:dyDescent="0.2">
      <c r="A8" s="189">
        <v>2</v>
      </c>
      <c r="B8" s="190" t="s">
        <v>21</v>
      </c>
      <c r="C8" s="190"/>
      <c r="D8" s="191"/>
      <c r="E8" s="191"/>
      <c r="F8" s="191"/>
      <c r="G8" s="191"/>
      <c r="H8" s="192">
        <v>15208</v>
      </c>
      <c r="I8" s="192">
        <v>0</v>
      </c>
      <c r="J8" s="192">
        <f>H8-I8</f>
        <v>15208</v>
      </c>
    </row>
    <row r="9" spans="1:10" s="172" customFormat="1" ht="27" customHeight="1" x14ac:dyDescent="0.2">
      <c r="A9" s="193"/>
      <c r="B9" s="194" t="s">
        <v>204</v>
      </c>
      <c r="C9" s="194"/>
      <c r="D9" s="195"/>
      <c r="E9" s="195"/>
      <c r="F9" s="195"/>
      <c r="G9" s="195"/>
      <c r="H9" s="170">
        <f>SUM(H7:H8)</f>
        <v>15208</v>
      </c>
      <c r="I9" s="170">
        <f>SUM(I7:I8)</f>
        <v>0</v>
      </c>
      <c r="J9" s="170">
        <f>SUM(J7:J8)</f>
        <v>15208</v>
      </c>
    </row>
    <row r="10" spans="1:10" x14ac:dyDescent="0.2">
      <c r="D10" s="196"/>
      <c r="E10" s="196"/>
      <c r="F10" s="196"/>
      <c r="G10" s="196"/>
      <c r="H10" s="196"/>
      <c r="I10" s="196"/>
      <c r="J10" s="196"/>
    </row>
    <row r="11" spans="1:10" s="172" customFormat="1" ht="13.5" customHeight="1" x14ac:dyDescent="0.2">
      <c r="A11" s="197" t="s">
        <v>2</v>
      </c>
      <c r="B11" s="288" t="s">
        <v>200</v>
      </c>
      <c r="C11" s="288" t="s">
        <v>205</v>
      </c>
      <c r="D11" s="198" t="s">
        <v>201</v>
      </c>
      <c r="E11" s="198" t="s">
        <v>201</v>
      </c>
      <c r="F11" s="198" t="s">
        <v>206</v>
      </c>
      <c r="G11" s="198" t="s">
        <v>206</v>
      </c>
      <c r="H11" s="198" t="s">
        <v>207</v>
      </c>
      <c r="I11" s="198" t="s">
        <v>208</v>
      </c>
      <c r="J11" s="198" t="s">
        <v>202</v>
      </c>
    </row>
    <row r="12" spans="1:10" s="172" customFormat="1" ht="13.5" customHeight="1" x14ac:dyDescent="0.2">
      <c r="A12" s="199"/>
      <c r="B12" s="289"/>
      <c r="C12" s="289"/>
      <c r="D12" s="187" t="s">
        <v>260</v>
      </c>
      <c r="E12" s="188" t="s">
        <v>121</v>
      </c>
      <c r="F12" s="200"/>
      <c r="G12" s="200"/>
      <c r="H12" s="201"/>
      <c r="I12" s="201"/>
      <c r="J12" s="201" t="s">
        <v>203</v>
      </c>
    </row>
    <row r="13" spans="1:10" s="172" customFormat="1" ht="13.5" customHeight="1" x14ac:dyDescent="0.2">
      <c r="A13" s="189">
        <v>1</v>
      </c>
      <c r="B13" s="123" t="s">
        <v>49</v>
      </c>
      <c r="C13" s="202" t="s">
        <v>209</v>
      </c>
      <c r="D13" s="203">
        <v>33830392</v>
      </c>
      <c r="E13" s="203">
        <v>35840558</v>
      </c>
      <c r="F13" s="192">
        <f>D13-E13</f>
        <v>-2010166</v>
      </c>
      <c r="G13" s="192">
        <f>E13-D13</f>
        <v>2010166</v>
      </c>
      <c r="H13" s="201"/>
      <c r="I13" s="201"/>
      <c r="J13" s="192">
        <f>H13-I13</f>
        <v>0</v>
      </c>
    </row>
    <row r="14" spans="1:10" s="172" customFormat="1" ht="13.5" customHeight="1" x14ac:dyDescent="0.2">
      <c r="A14" s="189">
        <v>2</v>
      </c>
      <c r="B14" s="123" t="s">
        <v>10</v>
      </c>
      <c r="C14" s="202" t="s">
        <v>209</v>
      </c>
      <c r="D14" s="203">
        <v>12564411</v>
      </c>
      <c r="E14" s="203">
        <v>26435299</v>
      </c>
      <c r="F14" s="192">
        <f>D14-E14</f>
        <v>-13870888</v>
      </c>
      <c r="G14" s="192">
        <f>E14-D14</f>
        <v>13870888</v>
      </c>
      <c r="H14" s="201"/>
      <c r="I14" s="201"/>
      <c r="J14" s="192">
        <f>H14-I14</f>
        <v>0</v>
      </c>
    </row>
    <row r="15" spans="1:10" ht="12.75" x14ac:dyDescent="0.2">
      <c r="A15" s="189">
        <v>3</v>
      </c>
      <c r="B15" s="123" t="s">
        <v>16</v>
      </c>
      <c r="C15" s="202" t="s">
        <v>209</v>
      </c>
      <c r="D15" s="204">
        <v>0</v>
      </c>
      <c r="E15" s="204">
        <v>0</v>
      </c>
      <c r="F15" s="192">
        <f t="shared" ref="F15:F20" si="0">D15-E15</f>
        <v>0</v>
      </c>
      <c r="G15" s="192">
        <f t="shared" ref="G15:G20" si="1">E15-D15</f>
        <v>0</v>
      </c>
      <c r="H15" s="192"/>
      <c r="I15" s="192"/>
      <c r="J15" s="192">
        <f t="shared" ref="J15:J20" si="2">H15-I15</f>
        <v>0</v>
      </c>
    </row>
    <row r="16" spans="1:10" x14ac:dyDescent="0.2">
      <c r="A16" s="189">
        <v>4</v>
      </c>
      <c r="B16" s="205" t="s">
        <v>210</v>
      </c>
      <c r="C16" s="202" t="s">
        <v>211</v>
      </c>
      <c r="D16" s="204">
        <v>0</v>
      </c>
      <c r="E16" s="204">
        <v>0</v>
      </c>
      <c r="F16" s="192">
        <f t="shared" si="0"/>
        <v>0</v>
      </c>
      <c r="G16" s="192">
        <f t="shared" si="1"/>
        <v>0</v>
      </c>
      <c r="H16" s="192"/>
      <c r="I16" s="192"/>
      <c r="J16" s="192">
        <f t="shared" si="2"/>
        <v>0</v>
      </c>
    </row>
    <row r="17" spans="1:10" ht="12.75" x14ac:dyDescent="0.2">
      <c r="A17" s="189">
        <v>5</v>
      </c>
      <c r="B17" s="123" t="s">
        <v>139</v>
      </c>
      <c r="C17" s="202" t="s">
        <v>209</v>
      </c>
      <c r="D17" s="204">
        <v>0</v>
      </c>
      <c r="E17" s="204">
        <v>0</v>
      </c>
      <c r="F17" s="192">
        <f t="shared" si="0"/>
        <v>0</v>
      </c>
      <c r="G17" s="192">
        <f t="shared" si="1"/>
        <v>0</v>
      </c>
      <c r="H17" s="192"/>
      <c r="I17" s="192"/>
      <c r="J17" s="192">
        <f t="shared" si="2"/>
        <v>0</v>
      </c>
    </row>
    <row r="18" spans="1:10" ht="12.75" x14ac:dyDescent="0.2">
      <c r="A18" s="189">
        <v>6</v>
      </c>
      <c r="B18" s="123" t="s">
        <v>140</v>
      </c>
      <c r="C18" s="202" t="s">
        <v>209</v>
      </c>
      <c r="D18" s="204">
        <v>0</v>
      </c>
      <c r="E18" s="204">
        <v>0</v>
      </c>
      <c r="F18" s="192">
        <f t="shared" si="0"/>
        <v>0</v>
      </c>
      <c r="G18" s="192">
        <f t="shared" si="1"/>
        <v>0</v>
      </c>
      <c r="H18" s="192"/>
      <c r="I18" s="192"/>
      <c r="J18" s="192">
        <f t="shared" si="2"/>
        <v>0</v>
      </c>
    </row>
    <row r="19" spans="1:10" ht="12.75" x14ac:dyDescent="0.2">
      <c r="A19" s="189">
        <v>7</v>
      </c>
      <c r="B19" s="123" t="s">
        <v>141</v>
      </c>
      <c r="C19" s="202" t="s">
        <v>209</v>
      </c>
      <c r="D19" s="204">
        <v>0</v>
      </c>
      <c r="E19" s="204">
        <v>0</v>
      </c>
      <c r="F19" s="192">
        <f t="shared" si="0"/>
        <v>0</v>
      </c>
      <c r="G19" s="192">
        <f t="shared" si="1"/>
        <v>0</v>
      </c>
      <c r="H19" s="192"/>
      <c r="I19" s="192"/>
      <c r="J19" s="192">
        <f t="shared" si="2"/>
        <v>0</v>
      </c>
    </row>
    <row r="20" spans="1:10" ht="12.75" x14ac:dyDescent="0.2">
      <c r="A20" s="189">
        <v>8</v>
      </c>
      <c r="B20" s="123" t="s">
        <v>17</v>
      </c>
      <c r="C20" s="202" t="s">
        <v>211</v>
      </c>
      <c r="D20" s="204">
        <v>0</v>
      </c>
      <c r="E20" s="204">
        <v>0</v>
      </c>
      <c r="F20" s="192">
        <f t="shared" si="0"/>
        <v>0</v>
      </c>
      <c r="G20" s="192">
        <f t="shared" si="1"/>
        <v>0</v>
      </c>
      <c r="H20" s="192"/>
      <c r="I20" s="192"/>
      <c r="J20" s="192">
        <f t="shared" si="2"/>
        <v>0</v>
      </c>
    </row>
    <row r="21" spans="1:10" ht="12.75" x14ac:dyDescent="0.2">
      <c r="A21" s="189"/>
      <c r="B21" s="123"/>
      <c r="C21" s="202"/>
      <c r="D21" s="204"/>
      <c r="E21" s="204"/>
      <c r="F21" s="192">
        <f>D21-E21</f>
        <v>0</v>
      </c>
      <c r="G21" s="192">
        <f>E21-D21</f>
        <v>0</v>
      </c>
      <c r="H21" s="192"/>
      <c r="I21" s="192"/>
      <c r="J21" s="192">
        <f>H21-I21</f>
        <v>0</v>
      </c>
    </row>
    <row r="22" spans="1:10" ht="12.75" x14ac:dyDescent="0.2">
      <c r="A22" s="189">
        <v>9</v>
      </c>
      <c r="B22" s="123" t="s">
        <v>212</v>
      </c>
      <c r="C22" s="202" t="s">
        <v>211</v>
      </c>
      <c r="D22" s="204">
        <v>86939261</v>
      </c>
      <c r="E22" s="204">
        <v>71104505.900000006</v>
      </c>
      <c r="F22" s="192">
        <f>D22-E22</f>
        <v>15834755.099999994</v>
      </c>
      <c r="G22" s="192">
        <f>E22-D22</f>
        <v>-15834755.099999994</v>
      </c>
      <c r="H22" s="192"/>
      <c r="I22" s="192"/>
      <c r="J22" s="192">
        <f>H22-I22</f>
        <v>0</v>
      </c>
    </row>
    <row r="23" spans="1:10" ht="12.75" x14ac:dyDescent="0.2">
      <c r="A23" s="189">
        <v>10</v>
      </c>
      <c r="B23" s="123" t="s">
        <v>213</v>
      </c>
      <c r="C23" s="202" t="s">
        <v>211</v>
      </c>
      <c r="D23" s="204">
        <v>0</v>
      </c>
      <c r="E23" s="204">
        <v>0</v>
      </c>
      <c r="F23" s="192">
        <f>D23-E23</f>
        <v>0</v>
      </c>
      <c r="G23" s="192">
        <f>E23-D23</f>
        <v>0</v>
      </c>
      <c r="H23" s="192"/>
      <c r="I23" s="192"/>
      <c r="J23" s="192">
        <f>H23-I23</f>
        <v>0</v>
      </c>
    </row>
    <row r="24" spans="1:10" ht="12.75" x14ac:dyDescent="0.2">
      <c r="A24" s="189">
        <v>11</v>
      </c>
      <c r="B24" s="123" t="s">
        <v>214</v>
      </c>
      <c r="C24" s="202" t="s">
        <v>211</v>
      </c>
      <c r="D24" s="204">
        <v>15703528.4</v>
      </c>
      <c r="E24" s="204">
        <v>10156228</v>
      </c>
      <c r="F24" s="192">
        <f>D24-E24</f>
        <v>5547300.4000000004</v>
      </c>
      <c r="G24" s="192">
        <f>E24-D24</f>
        <v>-5547300.4000000004</v>
      </c>
      <c r="H24" s="192"/>
      <c r="I24" s="192"/>
      <c r="J24" s="192">
        <f>H24-I24</f>
        <v>0</v>
      </c>
    </row>
    <row r="25" spans="1:10" s="172" customFormat="1" ht="27" customHeight="1" x14ac:dyDescent="0.2">
      <c r="A25" s="193"/>
      <c r="B25" s="193" t="s">
        <v>215</v>
      </c>
      <c r="C25" s="193"/>
      <c r="D25" s="206">
        <f>SUM(D13:D24)</f>
        <v>149037592.40000001</v>
      </c>
      <c r="E25" s="206">
        <f t="shared" ref="E25:J25" si="3">SUM(E13:E24)</f>
        <v>143536590.90000001</v>
      </c>
      <c r="F25" s="206">
        <f t="shared" si="3"/>
        <v>5501001.4999999944</v>
      </c>
      <c r="G25" s="206">
        <f t="shared" si="3"/>
        <v>-5501001.4999999944</v>
      </c>
      <c r="H25" s="206">
        <f t="shared" si="3"/>
        <v>0</v>
      </c>
      <c r="I25" s="206">
        <f t="shared" si="3"/>
        <v>0</v>
      </c>
      <c r="J25" s="206">
        <f t="shared" si="3"/>
        <v>0</v>
      </c>
    </row>
    <row r="27" spans="1:10" x14ac:dyDescent="0.2">
      <c r="J27" s="207"/>
    </row>
  </sheetData>
  <mergeCells count="4">
    <mergeCell ref="A5:A6"/>
    <mergeCell ref="B5:B6"/>
    <mergeCell ref="B11:B12"/>
    <mergeCell ref="C11:C1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3"/>
  <sheetViews>
    <sheetView workbookViewId="0">
      <selection activeCell="H15" sqref="H15"/>
    </sheetView>
  </sheetViews>
  <sheetFormatPr defaultRowHeight="12.75" x14ac:dyDescent="0.2"/>
  <cols>
    <col min="1" max="1" width="6.28515625" customWidth="1"/>
    <col min="2" max="2" width="32" customWidth="1"/>
    <col min="3" max="3" width="6.7109375" customWidth="1"/>
    <col min="4" max="4" width="8.85546875" style="208" customWidth="1"/>
    <col min="5" max="5" width="13.42578125" customWidth="1"/>
    <col min="6" max="6" width="14.7109375" customWidth="1"/>
  </cols>
  <sheetData>
    <row r="1" spans="1:6" ht="18" x14ac:dyDescent="0.2">
      <c r="A1" s="3" t="s">
        <v>105</v>
      </c>
    </row>
    <row r="2" spans="1:6" ht="15" x14ac:dyDescent="0.2">
      <c r="A2" s="1"/>
    </row>
    <row r="3" spans="1:6" ht="15" x14ac:dyDescent="0.2">
      <c r="A3" s="1"/>
      <c r="B3" s="209" t="s">
        <v>270</v>
      </c>
    </row>
    <row r="4" spans="1:6" ht="15" x14ac:dyDescent="0.2">
      <c r="A4" s="1"/>
    </row>
    <row r="6" spans="1:6" x14ac:dyDescent="0.2">
      <c r="A6" s="210" t="s">
        <v>2</v>
      </c>
      <c r="B6" s="210" t="s">
        <v>216</v>
      </c>
      <c r="C6" s="210" t="s">
        <v>217</v>
      </c>
      <c r="D6" s="211" t="s">
        <v>218</v>
      </c>
      <c r="E6" s="210" t="s">
        <v>219</v>
      </c>
      <c r="F6" s="210" t="s">
        <v>220</v>
      </c>
    </row>
    <row r="7" spans="1:6" x14ac:dyDescent="0.2">
      <c r="A7" s="212">
        <v>1</v>
      </c>
      <c r="B7" s="213" t="s">
        <v>256</v>
      </c>
      <c r="C7" s="213" t="s">
        <v>264</v>
      </c>
      <c r="D7" s="214">
        <v>150</v>
      </c>
      <c r="E7" s="215">
        <f>F7/D7</f>
        <v>115998.79333333333</v>
      </c>
      <c r="F7" s="216">
        <f>Aktivi!E26</f>
        <v>17399819</v>
      </c>
    </row>
    <row r="8" spans="1:6" x14ac:dyDescent="0.2">
      <c r="A8" s="212"/>
      <c r="B8" s="213" t="s">
        <v>262</v>
      </c>
      <c r="C8" s="213" t="s">
        <v>264</v>
      </c>
      <c r="D8" s="214"/>
      <c r="E8" s="215"/>
      <c r="F8" s="216">
        <f>Aktivi!E22:E22</f>
        <v>10906820</v>
      </c>
    </row>
    <row r="9" spans="1:6" x14ac:dyDescent="0.2">
      <c r="A9" s="212"/>
      <c r="B9" s="213" t="s">
        <v>271</v>
      </c>
      <c r="C9" s="213" t="s">
        <v>272</v>
      </c>
      <c r="D9" s="214"/>
      <c r="E9" s="215"/>
      <c r="F9" s="216">
        <f>Aktivi!E23</f>
        <v>681580</v>
      </c>
    </row>
    <row r="10" spans="1:6" x14ac:dyDescent="0.2">
      <c r="A10" s="217"/>
      <c r="B10" s="218" t="s">
        <v>221</v>
      </c>
      <c r="C10" s="217"/>
      <c r="D10" s="217"/>
      <c r="E10" s="217"/>
      <c r="F10" s="219">
        <f>SUM(F7:F9)</f>
        <v>28988219</v>
      </c>
    </row>
    <row r="13" spans="1:6" x14ac:dyDescent="0.2">
      <c r="F13" s="296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9"/>
  <sheetViews>
    <sheetView workbookViewId="0">
      <selection activeCell="M13" sqref="M13"/>
    </sheetView>
  </sheetViews>
  <sheetFormatPr defaultRowHeight="12.75" x14ac:dyDescent="0.2"/>
  <cols>
    <col min="1" max="1" width="3.5703125" customWidth="1"/>
    <col min="2" max="2" width="21.85546875" customWidth="1"/>
    <col min="3" max="3" width="9.42578125" customWidth="1"/>
    <col min="4" max="5" width="13.28515625" customWidth="1"/>
    <col min="6" max="6" width="14.7109375" customWidth="1"/>
    <col min="7" max="7" width="14.140625" customWidth="1"/>
    <col min="8" max="8" width="12" customWidth="1"/>
    <col min="9" max="9" width="13.140625" customWidth="1"/>
    <col min="11" max="11" width="12" customWidth="1"/>
  </cols>
  <sheetData>
    <row r="1" spans="1:11" ht="18" x14ac:dyDescent="0.2">
      <c r="A1" s="3" t="s">
        <v>105</v>
      </c>
      <c r="B1" s="2"/>
      <c r="C1" s="3"/>
    </row>
    <row r="3" spans="1:11" s="209" customFormat="1" x14ac:dyDescent="0.2">
      <c r="A3" s="209" t="s">
        <v>268</v>
      </c>
    </row>
    <row r="4" spans="1:11" ht="5.25" customHeight="1" x14ac:dyDescent="0.2"/>
    <row r="5" spans="1:11" s="220" customFormat="1" ht="39.75" customHeight="1" x14ac:dyDescent="0.2">
      <c r="A5" s="149" t="s">
        <v>222</v>
      </c>
      <c r="B5" s="149" t="s">
        <v>223</v>
      </c>
      <c r="C5" s="149" t="s">
        <v>224</v>
      </c>
      <c r="D5" s="235" t="s">
        <v>257</v>
      </c>
      <c r="E5" s="235" t="s">
        <v>258</v>
      </c>
      <c r="F5" s="231" t="s">
        <v>259</v>
      </c>
      <c r="G5" s="235" t="s">
        <v>265</v>
      </c>
      <c r="H5" s="235" t="s">
        <v>266</v>
      </c>
      <c r="I5" s="231" t="s">
        <v>267</v>
      </c>
      <c r="J5" s="235" t="s">
        <v>276</v>
      </c>
      <c r="K5" s="231" t="s">
        <v>277</v>
      </c>
    </row>
    <row r="6" spans="1:11" ht="14.25" customHeight="1" x14ac:dyDescent="0.2">
      <c r="A6" s="221">
        <v>1</v>
      </c>
      <c r="B6" s="221" t="s">
        <v>225</v>
      </c>
      <c r="C6" s="222"/>
      <c r="D6" s="222"/>
      <c r="E6" s="222"/>
      <c r="F6" s="222">
        <v>0</v>
      </c>
      <c r="G6" s="222"/>
      <c r="H6" s="222"/>
      <c r="I6" s="222">
        <v>0</v>
      </c>
      <c r="J6" s="222"/>
      <c r="K6" s="222">
        <v>0</v>
      </c>
    </row>
    <row r="7" spans="1:11" ht="15.75" customHeight="1" x14ac:dyDescent="0.2">
      <c r="A7" s="221">
        <v>2</v>
      </c>
      <c r="B7" s="223" t="s">
        <v>226</v>
      </c>
      <c r="C7" s="221"/>
      <c r="D7" s="224"/>
      <c r="E7" s="224"/>
      <c r="F7" s="222">
        <v>0</v>
      </c>
      <c r="G7" s="224"/>
      <c r="H7" s="224"/>
      <c r="I7" s="222">
        <v>0</v>
      </c>
      <c r="J7" s="224"/>
      <c r="K7" s="222">
        <v>0</v>
      </c>
    </row>
    <row r="8" spans="1:11" ht="15.75" customHeight="1" x14ac:dyDescent="0.2">
      <c r="A8" s="221">
        <v>3</v>
      </c>
      <c r="B8" s="225" t="s">
        <v>227</v>
      </c>
      <c r="C8" s="222"/>
      <c r="D8" s="222"/>
      <c r="E8" s="222"/>
      <c r="F8" s="222">
        <v>0</v>
      </c>
      <c r="G8" s="222"/>
      <c r="H8" s="222"/>
      <c r="I8" s="222">
        <v>0</v>
      </c>
      <c r="J8" s="222"/>
      <c r="K8" s="222">
        <v>0</v>
      </c>
    </row>
    <row r="9" spans="1:11" ht="15.75" customHeight="1" x14ac:dyDescent="0.2">
      <c r="A9" s="221">
        <v>4</v>
      </c>
      <c r="B9" s="221" t="s">
        <v>228</v>
      </c>
      <c r="C9" s="222">
        <v>5768592</v>
      </c>
      <c r="D9" s="222">
        <v>61804050</v>
      </c>
      <c r="E9" s="222">
        <v>0</v>
      </c>
      <c r="F9" s="222">
        <f>C9+D9</f>
        <v>67572642</v>
      </c>
      <c r="G9" s="222">
        <v>11324514</v>
      </c>
      <c r="H9" s="222">
        <v>0</v>
      </c>
      <c r="I9" s="222">
        <f>F9+G9</f>
        <v>78897156</v>
      </c>
      <c r="J9" s="222">
        <v>0</v>
      </c>
      <c r="K9" s="222">
        <f>H9+I9</f>
        <v>78897156</v>
      </c>
    </row>
    <row r="10" spans="1:11" ht="15.75" customHeight="1" x14ac:dyDescent="0.2">
      <c r="A10" s="221">
        <v>5</v>
      </c>
      <c r="B10" s="225" t="s">
        <v>229</v>
      </c>
      <c r="C10" s="222"/>
      <c r="D10" s="222"/>
      <c r="E10" s="222"/>
      <c r="F10" s="222">
        <v>0</v>
      </c>
      <c r="G10" s="222"/>
      <c r="H10" s="222"/>
      <c r="I10" s="222">
        <v>0</v>
      </c>
      <c r="J10" s="222"/>
      <c r="K10" s="222">
        <v>0</v>
      </c>
    </row>
    <row r="11" spans="1:11" ht="15.75" customHeight="1" x14ac:dyDescent="0.2">
      <c r="A11" s="221">
        <v>6</v>
      </c>
      <c r="B11" s="225" t="s">
        <v>230</v>
      </c>
      <c r="C11" s="222"/>
      <c r="D11" s="222"/>
      <c r="E11" s="222"/>
      <c r="F11" s="222">
        <v>0</v>
      </c>
      <c r="G11" s="222"/>
      <c r="H11" s="222"/>
      <c r="I11" s="222">
        <v>0</v>
      </c>
      <c r="J11" s="222"/>
      <c r="K11" s="222">
        <v>0</v>
      </c>
    </row>
    <row r="12" spans="1:11" ht="15.75" customHeight="1" x14ac:dyDescent="0.2">
      <c r="A12" s="221">
        <v>7</v>
      </c>
      <c r="B12" s="225" t="s">
        <v>231</v>
      </c>
      <c r="C12" s="221"/>
      <c r="D12" s="224"/>
      <c r="E12" s="224"/>
      <c r="F12" s="222">
        <v>0</v>
      </c>
      <c r="G12" s="224"/>
      <c r="H12" s="224"/>
      <c r="I12" s="222">
        <v>0</v>
      </c>
      <c r="J12" s="224"/>
      <c r="K12" s="222">
        <v>0</v>
      </c>
    </row>
    <row r="13" spans="1:11" ht="15.75" customHeight="1" x14ac:dyDescent="0.2">
      <c r="A13" s="221">
        <v>8</v>
      </c>
      <c r="B13" s="223" t="s">
        <v>232</v>
      </c>
      <c r="C13" s="221"/>
      <c r="D13" s="224"/>
      <c r="E13" s="224"/>
      <c r="F13" s="222">
        <v>0</v>
      </c>
      <c r="G13" s="224"/>
      <c r="H13" s="224"/>
      <c r="I13" s="222">
        <v>0</v>
      </c>
      <c r="J13" s="224"/>
      <c r="K13" s="222">
        <v>0</v>
      </c>
    </row>
    <row r="14" spans="1:11" ht="18" customHeight="1" x14ac:dyDescent="0.2">
      <c r="A14" s="290" t="s">
        <v>233</v>
      </c>
      <c r="B14" s="290"/>
      <c r="C14" s="222">
        <f>SUM(C6:C10)</f>
        <v>5768592</v>
      </c>
      <c r="D14" s="222">
        <f>SUM(D6:D13)</f>
        <v>61804050</v>
      </c>
      <c r="E14" s="222"/>
      <c r="F14" s="222">
        <f>SUM(F6:F13)</f>
        <v>67572642</v>
      </c>
      <c r="G14" s="222">
        <f>SUM(G6:G13)</f>
        <v>11324514</v>
      </c>
      <c r="H14" s="222"/>
      <c r="I14" s="222">
        <f>SUM(I6:I13)</f>
        <v>78897156</v>
      </c>
      <c r="J14" s="222"/>
      <c r="K14" s="222">
        <f>SUM(K6:K13)</f>
        <v>78897156</v>
      </c>
    </row>
    <row r="15" spans="1:11" x14ac:dyDescent="0.2">
      <c r="C15" s="130"/>
      <c r="F15" s="130"/>
    </row>
    <row r="16" spans="1:11" x14ac:dyDescent="0.2">
      <c r="C16" s="130"/>
      <c r="D16" s="226"/>
      <c r="E16" s="226"/>
    </row>
    <row r="17" spans="3:5" x14ac:dyDescent="0.2">
      <c r="C17" s="130"/>
      <c r="D17" s="130"/>
      <c r="E17" s="130"/>
    </row>
    <row r="18" spans="3:5" x14ac:dyDescent="0.2">
      <c r="C18" s="130"/>
    </row>
    <row r="19" spans="3:5" x14ac:dyDescent="0.2">
      <c r="C19" s="130"/>
    </row>
    <row r="20" spans="3:5" x14ac:dyDescent="0.2">
      <c r="C20" s="130"/>
    </row>
    <row r="21" spans="3:5" x14ac:dyDescent="0.2">
      <c r="C21" s="130"/>
    </row>
    <row r="22" spans="3:5" x14ac:dyDescent="0.2">
      <c r="C22" s="130"/>
    </row>
    <row r="23" spans="3:5" x14ac:dyDescent="0.2">
      <c r="C23" s="130"/>
    </row>
    <row r="24" spans="3:5" x14ac:dyDescent="0.2">
      <c r="C24" s="130"/>
    </row>
    <row r="25" spans="3:5" x14ac:dyDescent="0.2">
      <c r="C25" s="130"/>
    </row>
    <row r="26" spans="3:5" x14ac:dyDescent="0.2">
      <c r="C26" s="130"/>
    </row>
    <row r="27" spans="3:5" x14ac:dyDescent="0.2">
      <c r="C27" s="130"/>
    </row>
    <row r="28" spans="3:5" x14ac:dyDescent="0.2">
      <c r="C28" s="130"/>
    </row>
    <row r="29" spans="3:5" x14ac:dyDescent="0.2">
      <c r="C29" s="130"/>
    </row>
  </sheetData>
  <mergeCells count="1">
    <mergeCell ref="A14:B1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Kopertina</vt:lpstr>
      <vt:lpstr>Aktivi</vt:lpstr>
      <vt:lpstr>Pasivi</vt:lpstr>
      <vt:lpstr>Rezultati</vt:lpstr>
      <vt:lpstr>Rez.Sipas Funksionit</vt:lpstr>
      <vt:lpstr>kapitali</vt:lpstr>
      <vt:lpstr>Fluksi ndihmes</vt:lpstr>
      <vt:lpstr>inventari</vt:lpstr>
      <vt:lpstr>amortizimi</vt:lpstr>
      <vt:lpstr>sqarime</vt:lpstr>
      <vt:lpstr>Shenime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user2</cp:lastModifiedBy>
  <cp:lastPrinted>2023-07-13T06:41:11Z</cp:lastPrinted>
  <dcterms:created xsi:type="dcterms:W3CDTF">2002-02-16T18:16:52Z</dcterms:created>
  <dcterms:modified xsi:type="dcterms:W3CDTF">2023-07-13T06:41:18Z</dcterms:modified>
</cp:coreProperties>
</file>