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 defaultThemeVersion="124226"/>
  <bookViews>
    <workbookView xWindow="0" yWindow="0" windowWidth="16755" windowHeight="7650"/>
  </bookViews>
  <sheets>
    <sheet name="Paqyra e Pozicionit Financiar" sheetId="1" r:id="rId1"/>
    <sheet name="Pasqyrave e te ardhurave" sheetId="2" r:id="rId2"/>
    <sheet name="Pasqyra e kapitalit" sheetId="3" r:id="rId3"/>
    <sheet name="Paqyra e Fluksit te parase" sheetId="4" r:id="rId4"/>
  </sheets>
  <definedNames>
    <definedName name="_xlnm.Print_Area" localSheetId="3">'Paqyra e Fluksit te parase'!$A$1:$E$32</definedName>
    <definedName name="_xlnm.Print_Area" localSheetId="0">'Paqyra e Pozicionit Financiar'!$A$1:$F$33</definedName>
    <definedName name="_xlnm.Print_Area" localSheetId="2">'Pasqyra e kapitalit'!$A$1:$E$12</definedName>
    <definedName name="_xlnm.Print_Area" localSheetId="1">'Pasqyrave e te ardhurave'!$A$1:$F$29</definedName>
  </definedNames>
  <calcPr calcId="152511"/>
</workbook>
</file>

<file path=xl/calcChain.xml><?xml version="1.0" encoding="utf-8"?>
<calcChain xmlns="http://schemas.openxmlformats.org/spreadsheetml/2006/main">
  <c r="B25" i="4" l="1"/>
  <c r="B21" i="4"/>
  <c r="B18" i="4"/>
  <c r="E10" i="3"/>
  <c r="C29" i="2"/>
  <c r="D21" i="4"/>
  <c r="D7" i="4"/>
  <c r="D13" i="4" s="1"/>
  <c r="D18" i="4" s="1"/>
  <c r="D29" i="4"/>
  <c r="D25" i="4"/>
  <c r="C26" i="2"/>
  <c r="E24" i="2"/>
  <c r="E23" i="2"/>
  <c r="E26" i="2" s="1"/>
  <c r="E18" i="2"/>
  <c r="E17" i="2"/>
  <c r="E19" i="2" s="1"/>
  <c r="E15" i="2"/>
  <c r="E9" i="2"/>
  <c r="E32" i="1"/>
  <c r="E33" i="1" s="1"/>
  <c r="E27" i="1"/>
  <c r="E18" i="1"/>
  <c r="E19" i="1" s="1"/>
  <c r="E12" i="1"/>
  <c r="C12" i="1"/>
  <c r="D30" i="4" l="1"/>
  <c r="D32" i="4" s="1"/>
  <c r="E16" i="2"/>
  <c r="E21" i="2"/>
  <c r="E29" i="2" s="1"/>
  <c r="E11" i="3" l="1"/>
  <c r="C19" i="2"/>
  <c r="C15" i="2"/>
  <c r="C9" i="2"/>
  <c r="C16" i="2" s="1"/>
  <c r="C27" i="1"/>
  <c r="C21" i="2" l="1"/>
  <c r="B7" i="4" s="1"/>
  <c r="E9" i="3"/>
  <c r="E12" i="3" s="1"/>
  <c r="C12" i="3"/>
  <c r="D12" i="3"/>
  <c r="B13" i="4" l="1"/>
  <c r="B29" i="4"/>
  <c r="C32" i="1"/>
  <c r="C18" i="1"/>
  <c r="C19" i="1" s="1"/>
  <c r="C33" i="1" l="1"/>
  <c r="B30" i="4"/>
  <c r="B32" i="4" s="1"/>
  <c r="B12" i="3" l="1"/>
</calcChain>
</file>

<file path=xl/sharedStrings.xml><?xml version="1.0" encoding="utf-8"?>
<sst xmlns="http://schemas.openxmlformats.org/spreadsheetml/2006/main" count="129" uniqueCount="92">
  <si>
    <t>Shenime</t>
  </si>
  <si>
    <t xml:space="preserve">Aktivet </t>
  </si>
  <si>
    <t xml:space="preserve">Aktivet afatgjata: </t>
  </si>
  <si>
    <t>Aktivet Afatgjata materiale</t>
  </si>
  <si>
    <t>Aktivet  Afatgjata jo-materiale</t>
  </si>
  <si>
    <t xml:space="preserve">Aktivet afatshkurtra: </t>
  </si>
  <si>
    <t xml:space="preserve">Inventari </t>
  </si>
  <si>
    <t xml:space="preserve">Kliente dhete tjera te arketueshme </t>
  </si>
  <si>
    <t>Tatim fitim i arketueshem</t>
  </si>
  <si>
    <t>Mjete monetare dhe te tjera ekuivalente</t>
  </si>
  <si>
    <t xml:space="preserve">TOTALI I AKTIVEVE  </t>
  </si>
  <si>
    <t>DETYRIMET DHE KAPITALI</t>
  </si>
  <si>
    <t>Kapitali dhe Rezervat</t>
  </si>
  <si>
    <t>Kapitali aksioner</t>
  </si>
  <si>
    <t>Vlera e sherbimeve te marra nga punonjesit</t>
  </si>
  <si>
    <t xml:space="preserve">Fitimi I pashperndare </t>
  </si>
  <si>
    <t xml:space="preserve">Detyrimet afatshkurtra: </t>
  </si>
  <si>
    <t>Hua</t>
  </si>
  <si>
    <t>Furnitore dhe detyrime te tjera</t>
  </si>
  <si>
    <t>Totali i Detyrimeve</t>
  </si>
  <si>
    <t>Totali i detyrimeve dhe kapitalit</t>
  </si>
  <si>
    <t xml:space="preserve">Te Ardhurat neto </t>
  </si>
  <si>
    <t>Kosto e mallrave te shitur</t>
  </si>
  <si>
    <t>Fitimi bruto</t>
  </si>
  <si>
    <t>Shpenzime administrative</t>
  </si>
  <si>
    <t>Shpenzime te tjera</t>
  </si>
  <si>
    <t>Te ardhura te tjera</t>
  </si>
  <si>
    <t>Humbje nga kurset e këmbimit, neto</t>
  </si>
  <si>
    <t>Te ardhura te veprimtarise se shfrytezimit</t>
  </si>
  <si>
    <t>Te ardhura nga Interesat</t>
  </si>
  <si>
    <t>Kostot financiare neto</t>
  </si>
  <si>
    <t>Fitimi para tatimit</t>
  </si>
  <si>
    <t>Shpenzime per Tatim Fitimin</t>
  </si>
  <si>
    <t>Fitimi / (Humbja) per vitin</t>
  </si>
  <si>
    <t>Kapitali i Aksioner</t>
  </si>
  <si>
    <t>Fitimi i pashpërndarë</t>
  </si>
  <si>
    <t>Totali</t>
  </si>
  <si>
    <t>Fitimi neto I periudhes</t>
  </si>
  <si>
    <t>Dividend I deklaruar / paguar</t>
  </si>
  <si>
    <t>Te ardhurat/(Humbjet) nga veprimtaria shfrytezimit</t>
  </si>
  <si>
    <t>Rregullime per:</t>
  </si>
  <si>
    <t>Zhvlerezimi dhe amortizimi</t>
  </si>
  <si>
    <t>Humbje nga shitja e aktiveve afatgjata materjale</t>
  </si>
  <si>
    <t>Kosto Financiare neto</t>
  </si>
  <si>
    <t>Te ardhurat nga Veprimtaria shfrytezimit perpara ndryshimeve ne kapitalin punues</t>
  </si>
  <si>
    <t>Ndryshimet ne kapitalin punues:</t>
  </si>
  <si>
    <t>(Rritje) / ulje ne inventar</t>
  </si>
  <si>
    <t>(Rritje ) / ulje ne kliente dhete tjera te arketueshme</t>
  </si>
  <si>
    <t>Rritje/(pakesim) i furnitore dhe detyrime te tjera</t>
  </si>
  <si>
    <t>Flukset neto nga / (te perdorura per)  veprimtaritë e shfrytezimit perpara pageses se interesit dhe tatimit mbi fitimin</t>
  </si>
  <si>
    <t>Tatimi mbi fitimin i paguar</t>
  </si>
  <si>
    <t>Interesa të paguar</t>
  </si>
  <si>
    <t>Flukset monetare neto nga / (te perdorura per)   veprimtaritë e shfrytezimit</t>
  </si>
  <si>
    <t>Flukset monetare nga veprimtaritë investuese</t>
  </si>
  <si>
    <t>Blerje aktivesh afatgjata materiale</t>
  </si>
  <si>
    <t>Të ardhurat nga shitja e aktiveve afatgjata</t>
  </si>
  <si>
    <t>Flukset monetare neto nga veprimtaritë investuese</t>
  </si>
  <si>
    <t>Flukset monetare nga veprimtaritë financiare</t>
  </si>
  <si>
    <t>Huamarrjet të reja/ (ripagesa) me banken</t>
  </si>
  <si>
    <t>Pagese e dividentit</t>
  </si>
  <si>
    <t>Flukset neto nga veprimtaritë financiare</t>
  </si>
  <si>
    <t>Rritja/ pakesimet neto e mjeteve monetare dhe të tjera ekuivalente</t>
  </si>
  <si>
    <t>Mjete monetare dhe të tjera ekuivalente në fillim të vitit</t>
  </si>
  <si>
    <t>Mjete monetare dhe të tjera ekuivalente në fund të vitit</t>
  </si>
  <si>
    <t xml:space="preserve">PHILIP MORRIS ALBANIA SHPK </t>
  </si>
  <si>
    <t xml:space="preserve">Pasqyra e ndryshimeve në kapital </t>
  </si>
  <si>
    <t>Pasqyra e Fluksit te Parase</t>
  </si>
  <si>
    <r>
      <t>Pasqyra</t>
    </r>
    <r>
      <rPr>
        <sz val="10"/>
        <color theme="1"/>
        <rFont val="Arial"/>
        <family val="2"/>
      </rPr>
      <t xml:space="preserve"> </t>
    </r>
    <r>
      <rPr>
        <b/>
        <sz val="11"/>
        <color theme="1"/>
        <rFont val="Arial"/>
        <family val="2"/>
      </rPr>
      <t>e Pozicionit Financiar</t>
    </r>
  </si>
  <si>
    <t>Pasqyra e te Ardhurave Gjithperfshirese</t>
  </si>
  <si>
    <t>Shpenzime te marketingut dhe shitjes</t>
  </si>
  <si>
    <t>Shpenzim per Interesa</t>
  </si>
  <si>
    <t>Shpenzime per Tatim Fitimin te periudhave te meparshme</t>
  </si>
  <si>
    <t>Aktive tatimore te shtyra</t>
  </si>
  <si>
    <t>ne 000 leke</t>
  </si>
  <si>
    <t>Administrator</t>
  </si>
  <si>
    <t>Drejtor Finance</t>
  </si>
  <si>
    <t>Totali I te Ardhurave Gjithperfshirese per vitin</t>
  </si>
  <si>
    <t>Prim ne aksione</t>
  </si>
  <si>
    <t>Shpenzime per Tatim Fitimin I shtyre</t>
  </si>
  <si>
    <t>Te ardhura te tjera gjithperfshirese</t>
  </si>
  <si>
    <t>Radmilo Vlacic</t>
  </si>
  <si>
    <t>31 Dhjetor 2017</t>
  </si>
  <si>
    <t xml:space="preserve">  31 Dhjetor 2017</t>
  </si>
  <si>
    <t xml:space="preserve"> </t>
  </si>
  <si>
    <t>Oleksiy Sheludko</t>
  </si>
  <si>
    <t>Per vitin e mbylllur me 31 dhjetor 2018</t>
  </si>
  <si>
    <t>Për vitin e mbyllur më 31 dhjetor 2018</t>
  </si>
  <si>
    <t>Gjendja me 1 Janar 2018</t>
  </si>
  <si>
    <t>Gjendja me 31 Dhjetor 2018</t>
  </si>
  <si>
    <t xml:space="preserve">  31 Dhjetor 2018</t>
  </si>
  <si>
    <t>31 Dhjetor 2018</t>
  </si>
  <si>
    <t>Vlera e sherbimevete marra nga punonjesit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</si>
</sst>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_);@_)"/>
    <numFmt numFmtId="166" formatCode="_(* #,##0.000000000_);_(* \(#,##0.000000000\);_(* &quot;-&quot;??_);_(@_)"/>
  </numFmts>
  <fonts count="11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4">
    <xf numFmtId="0" fontId="0" fillId="0" borderId="0"/>
    <xf numFmtId="43" fontId="8" fillId="0" borderId="0" applyFont="0" applyFill="0" applyBorder="0" applyAlignment="0" applyProtection="0"/>
    <xf numFmtId="165" fontId="10" fillId="0" borderId="0" applyAlignment="0" applyProtection="0"/>
    <xf numFmtId="0" fontId="9" fillId="0" borderId="0"/>
  </cellStyleXfs>
  <cellXfs count="61">
    <xf numFmtId="0" fontId="0" fillId="0" borderId="0" xfId="0"/>
    <xf numFmtId="0" fontId="1" fillId="2" borderId="0" xfId="0" applyFont="1" applyFill="1" applyAlignment="1">
      <alignment horizontal="justify" vertical="center" wrapText="1"/>
    </xf>
    <xf numFmtId="0" fontId="2" fillId="2" borderId="0" xfId="0" applyFont="1" applyFill="1" applyAlignment="1">
      <alignment vertical="center" wrapText="1"/>
    </xf>
    <xf numFmtId="0" fontId="1" fillId="2" borderId="0" xfId="0" applyFont="1" applyFill="1" applyAlignment="1">
      <alignment horizontal="right" vertical="center" wrapText="1"/>
    </xf>
    <xf numFmtId="0" fontId="1" fillId="2" borderId="0" xfId="0" applyFont="1" applyFill="1" applyAlignment="1">
      <alignment horizontal="right" vertical="center"/>
    </xf>
    <xf numFmtId="0" fontId="2" fillId="2" borderId="0" xfId="0" applyFont="1" applyFill="1" applyAlignment="1">
      <alignment horizontal="right" vertical="center" wrapText="1"/>
    </xf>
    <xf numFmtId="0" fontId="4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4" fillId="2" borderId="0" xfId="0" applyFont="1" applyFill="1" applyAlignment="1">
      <alignment vertical="center" wrapText="1"/>
    </xf>
    <xf numFmtId="0" fontId="3" fillId="2" borderId="0" xfId="0" applyFont="1" applyFill="1" applyAlignment="1">
      <alignment vertical="center" wrapText="1"/>
    </xf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top" wrapText="1"/>
    </xf>
    <xf numFmtId="0" fontId="1" fillId="2" borderId="0" xfId="0" applyFont="1" applyFill="1" applyAlignment="1">
      <alignment wrapText="1"/>
    </xf>
    <xf numFmtId="0" fontId="3" fillId="2" borderId="0" xfId="0" applyFont="1" applyFill="1" applyAlignment="1">
      <alignment vertical="center"/>
    </xf>
    <xf numFmtId="0" fontId="1" fillId="2" borderId="0" xfId="0" applyFont="1" applyFill="1" applyAlignment="1">
      <alignment horizontal="left" vertical="center" wrapText="1" indent="1"/>
    </xf>
    <xf numFmtId="0" fontId="1" fillId="2" borderId="0" xfId="0" applyFont="1" applyFill="1" applyAlignment="1">
      <alignment vertical="center" wrapText="1"/>
    </xf>
    <xf numFmtId="0" fontId="1" fillId="2" borderId="0" xfId="0" applyFont="1" applyFill="1"/>
    <xf numFmtId="0" fontId="5" fillId="2" borderId="0" xfId="0" applyFont="1" applyFill="1" applyAlignment="1">
      <alignment vertical="center" wrapText="1"/>
    </xf>
    <xf numFmtId="0" fontId="1" fillId="2" borderId="0" xfId="0" applyFont="1" applyFill="1" applyAlignment="1">
      <alignment vertical="top"/>
    </xf>
    <xf numFmtId="0" fontId="7" fillId="2" borderId="0" xfId="0" applyFont="1" applyFill="1" applyAlignment="1">
      <alignment vertical="center"/>
    </xf>
    <xf numFmtId="0" fontId="5" fillId="2" borderId="0" xfId="0" applyFont="1" applyFill="1"/>
    <xf numFmtId="41" fontId="6" fillId="2" borderId="0" xfId="0" applyNumberFormat="1" applyFont="1" applyFill="1"/>
    <xf numFmtId="41" fontId="1" fillId="2" borderId="0" xfId="0" applyNumberFormat="1" applyFont="1" applyFill="1"/>
    <xf numFmtId="41" fontId="4" fillId="2" borderId="0" xfId="0" applyNumberFormat="1" applyFont="1" applyFill="1" applyAlignment="1">
      <alignment horizontal="right" vertical="center"/>
    </xf>
    <xf numFmtId="41" fontId="1" fillId="2" borderId="0" xfId="0" applyNumberFormat="1" applyFont="1" applyFill="1" applyAlignment="1">
      <alignment vertical="center"/>
    </xf>
    <xf numFmtId="41" fontId="3" fillId="2" borderId="0" xfId="0" applyNumberFormat="1" applyFont="1" applyFill="1" applyAlignment="1">
      <alignment horizontal="right" vertical="center"/>
    </xf>
    <xf numFmtId="41" fontId="3" fillId="2" borderId="1" xfId="0" applyNumberFormat="1" applyFont="1" applyFill="1" applyBorder="1" applyAlignment="1">
      <alignment horizontal="right" vertical="center"/>
    </xf>
    <xf numFmtId="41" fontId="4" fillId="2" borderId="1" xfId="0" applyNumberFormat="1" applyFont="1" applyFill="1" applyBorder="1" applyAlignment="1">
      <alignment horizontal="right" vertical="center"/>
    </xf>
    <xf numFmtId="41" fontId="4" fillId="2" borderId="6" xfId="0" applyNumberFormat="1" applyFont="1" applyFill="1" applyBorder="1" applyAlignment="1">
      <alignment horizontal="right" vertical="center"/>
    </xf>
    <xf numFmtId="41" fontId="2" fillId="2" borderId="0" xfId="0" applyNumberFormat="1" applyFont="1" applyFill="1" applyAlignment="1">
      <alignment horizontal="right" vertical="center" wrapText="1"/>
    </xf>
    <xf numFmtId="41" fontId="2" fillId="2" borderId="1" xfId="0" applyNumberFormat="1" applyFont="1" applyFill="1" applyBorder="1" applyAlignment="1">
      <alignment horizontal="right" vertical="center"/>
    </xf>
    <xf numFmtId="41" fontId="1" fillId="2" borderId="0" xfId="0" applyNumberFormat="1" applyFont="1" applyFill="1" applyAlignment="1">
      <alignment horizontal="right" vertical="center"/>
    </xf>
    <xf numFmtId="41" fontId="2" fillId="2" borderId="4" xfId="0" applyNumberFormat="1" applyFont="1" applyFill="1" applyBorder="1" applyAlignment="1">
      <alignment horizontal="right" vertical="center"/>
    </xf>
    <xf numFmtId="41" fontId="1" fillId="2" borderId="1" xfId="0" applyNumberFormat="1" applyFont="1" applyFill="1" applyBorder="1" applyAlignment="1">
      <alignment horizontal="right" vertical="center"/>
    </xf>
    <xf numFmtId="41" fontId="2" fillId="2" borderId="2" xfId="0" applyNumberFormat="1" applyFont="1" applyFill="1" applyBorder="1" applyAlignment="1">
      <alignment horizontal="right" vertical="center"/>
    </xf>
    <xf numFmtId="41" fontId="2" fillId="2" borderId="1" xfId="0" applyNumberFormat="1" applyFont="1" applyFill="1" applyBorder="1" applyAlignment="1">
      <alignment horizontal="right" vertical="center" wrapText="1"/>
    </xf>
    <xf numFmtId="41" fontId="2" fillId="2" borderId="2" xfId="0" applyNumberFormat="1" applyFont="1" applyFill="1" applyBorder="1" applyAlignment="1">
      <alignment horizontal="right" vertical="center" wrapText="1"/>
    </xf>
    <xf numFmtId="41" fontId="2" fillId="2" borderId="3" xfId="0" applyNumberFormat="1" applyFont="1" applyFill="1" applyBorder="1" applyAlignment="1">
      <alignment horizontal="right" vertical="center" wrapText="1"/>
    </xf>
    <xf numFmtId="41" fontId="2" fillId="2" borderId="4" xfId="0" applyNumberFormat="1" applyFont="1" applyFill="1" applyBorder="1" applyAlignment="1">
      <alignment horizontal="right" vertical="center" wrapText="1"/>
    </xf>
    <xf numFmtId="41" fontId="1" fillId="2" borderId="0" xfId="0" applyNumberFormat="1" applyFont="1" applyFill="1" applyBorder="1" applyAlignment="1">
      <alignment horizontal="right" vertical="center"/>
    </xf>
    <xf numFmtId="41" fontId="1" fillId="2" borderId="5" xfId="0" applyNumberFormat="1" applyFont="1" applyFill="1" applyBorder="1" applyAlignment="1">
      <alignment vertical="top" wrapText="1"/>
    </xf>
    <xf numFmtId="41" fontId="1" fillId="2" borderId="0" xfId="0" applyNumberFormat="1" applyFont="1" applyFill="1" applyAlignment="1">
      <alignment vertical="top" wrapText="1"/>
    </xf>
    <xf numFmtId="41" fontId="1" fillId="2" borderId="0" xfId="0" applyNumberFormat="1" applyFont="1" applyFill="1" applyAlignment="1">
      <alignment wrapText="1"/>
    </xf>
    <xf numFmtId="41" fontId="1" fillId="0" borderId="0" xfId="0" applyNumberFormat="1" applyFont="1" applyFill="1" applyAlignment="1">
      <alignment horizontal="right" vertical="center"/>
    </xf>
    <xf numFmtId="41" fontId="1" fillId="0" borderId="0" xfId="0" applyNumberFormat="1" applyFont="1" applyFill="1"/>
    <xf numFmtId="41" fontId="2" fillId="2" borderId="0" xfId="0" applyNumberFormat="1" applyFont="1" applyFill="1" applyAlignment="1">
      <alignment vertical="center"/>
    </xf>
    <xf numFmtId="164" fontId="4" fillId="0" borderId="1" xfId="1" applyNumberFormat="1" applyFont="1" applyBorder="1" applyAlignment="1">
      <alignment horizontal="right" vertical="center"/>
    </xf>
    <xf numFmtId="43" fontId="6" fillId="2" borderId="0" xfId="1" applyFont="1" applyFill="1"/>
    <xf numFmtId="164" fontId="2" fillId="2" borderId="2" xfId="0" applyNumberFormat="1" applyFont="1" applyFill="1" applyBorder="1" applyAlignment="1">
      <alignment horizontal="right" vertical="center"/>
    </xf>
    <xf numFmtId="0" fontId="5" fillId="2" borderId="0" xfId="0" applyFont="1" applyFill="1" applyAlignment="1">
      <alignment horizontal="center"/>
    </xf>
    <xf numFmtId="41" fontId="5" fillId="2" borderId="0" xfId="0" applyNumberFormat="1" applyFont="1" applyFill="1" applyAlignment="1">
      <alignment horizontal="center"/>
    </xf>
    <xf numFmtId="41" fontId="5" fillId="2" borderId="0" xfId="0" applyNumberFormat="1" applyFont="1" applyFill="1"/>
    <xf numFmtId="166" fontId="6" fillId="2" borderId="0" xfId="1" applyNumberFormat="1" applyFont="1" applyFill="1"/>
    <xf numFmtId="41" fontId="1" fillId="2" borderId="0" xfId="0" applyNumberFormat="1" applyFont="1" applyFill="1" applyAlignment="1">
      <alignment vertical="top" wrapText="1"/>
    </xf>
    <xf numFmtId="0" fontId="1" fillId="2" borderId="0" xfId="0" applyFont="1" applyFill="1" applyAlignment="1">
      <alignment wrapText="1"/>
    </xf>
    <xf numFmtId="0" fontId="1" fillId="2" borderId="0" xfId="0" applyFont="1" applyFill="1" applyAlignment="1">
      <alignment vertical="top" wrapText="1"/>
    </xf>
    <xf numFmtId="41" fontId="1" fillId="2" borderId="5" xfId="0" applyNumberFormat="1" applyFont="1" applyFill="1" applyBorder="1" applyAlignment="1">
      <alignment vertical="top" wrapText="1"/>
    </xf>
    <xf numFmtId="41" fontId="1" fillId="2" borderId="0" xfId="0" applyNumberFormat="1" applyFont="1" applyFill="1" applyBorder="1" applyAlignment="1">
      <alignment vertical="top" wrapText="1"/>
    </xf>
    <xf numFmtId="0" fontId="4" fillId="2" borderId="0" xfId="0" applyFont="1" applyFill="1" applyAlignment="1">
      <alignment vertical="center"/>
    </xf>
  </cellXfs>
  <cellStyles count="4">
    <cellStyle name="Brand Default" xfId="2"/>
    <cellStyle name="Comma" xfId="1" builtinId="3"/>
    <cellStyle name="Normal" xfId="0" builtinId="0"/>
    <cellStyle name="Normal 10 2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J39"/>
  <sheetViews>
    <sheetView showGridLines="0" tabSelected="1" workbookViewId="0"/>
  </sheetViews>
  <sheetFormatPr defaultRowHeight="14.25" x14ac:dyDescent="0.2"/>
  <cols>
    <col min="1" max="1" width="37.85546875" style="11" customWidth="1"/>
    <col min="2" max="2" width="11.7109375" style="11" customWidth="1"/>
    <col min="3" max="3" width="21.85546875" style="23" customWidth="1"/>
    <col min="4" max="4" width="3" style="23" customWidth="1"/>
    <col min="5" max="5" width="21.85546875" style="23" customWidth="1"/>
    <col min="6" max="6" width="3.28515625" style="11" customWidth="1"/>
    <col min="7" max="16384" width="9.140625" style="11"/>
  </cols>
  <sheetData>
    <row r="1" spans="1:10" ht="18" customHeight="1" x14ac:dyDescent="0.2">
      <c r="A1" s="10" t="s">
        <v>64</v>
      </c>
    </row>
    <row r="2" spans="1:10" ht="18" customHeight="1" x14ac:dyDescent="0.2">
      <c r="A2" s="10" t="s">
        <v>67</v>
      </c>
    </row>
    <row r="3" spans="1:10" ht="18" customHeight="1" x14ac:dyDescent="0.2">
      <c r="A3" s="12" t="s">
        <v>85</v>
      </c>
    </row>
    <row r="4" spans="1:10" ht="18" customHeight="1" x14ac:dyDescent="0.2">
      <c r="A4" s="11" t="s">
        <v>73</v>
      </c>
    </row>
    <row r="5" spans="1:10" ht="18" customHeight="1" x14ac:dyDescent="0.2"/>
    <row r="6" spans="1:10" ht="18" customHeight="1" thickBot="1" x14ac:dyDescent="0.25">
      <c r="A6" s="1"/>
      <c r="B6" s="5" t="s">
        <v>0</v>
      </c>
      <c r="C6" s="37" t="s">
        <v>90</v>
      </c>
      <c r="D6" s="37"/>
      <c r="E6" s="37" t="s">
        <v>81</v>
      </c>
      <c r="F6" s="2"/>
    </row>
    <row r="7" spans="1:10" ht="18" customHeight="1" x14ac:dyDescent="0.2">
      <c r="A7" s="2" t="s">
        <v>1</v>
      </c>
      <c r="B7" s="13"/>
      <c r="C7" s="55"/>
      <c r="D7" s="43"/>
      <c r="E7" s="55"/>
      <c r="F7" s="13"/>
    </row>
    <row r="8" spans="1:10" ht="18" customHeight="1" x14ac:dyDescent="0.2">
      <c r="A8" s="2" t="s">
        <v>2</v>
      </c>
      <c r="B8" s="14"/>
      <c r="C8" s="44"/>
      <c r="D8" s="44"/>
      <c r="E8" s="44"/>
      <c r="F8" s="13"/>
    </row>
    <row r="9" spans="1:10" ht="18" customHeight="1" x14ac:dyDescent="0.2">
      <c r="A9" s="15" t="s">
        <v>3</v>
      </c>
      <c r="B9" s="3">
        <v>6</v>
      </c>
      <c r="C9" s="33">
        <v>72165</v>
      </c>
      <c r="D9" s="33"/>
      <c r="E9" s="33">
        <v>110333.96855067644</v>
      </c>
      <c r="F9" s="13"/>
      <c r="G9" s="11" t="s">
        <v>83</v>
      </c>
    </row>
    <row r="10" spans="1:10" ht="18" customHeight="1" x14ac:dyDescent="0.2">
      <c r="A10" s="15" t="s">
        <v>4</v>
      </c>
      <c r="B10" s="3"/>
      <c r="C10" s="33">
        <v>0</v>
      </c>
      <c r="D10" s="33"/>
      <c r="E10" s="33">
        <v>0</v>
      </c>
      <c r="F10" s="13"/>
      <c r="J10" s="11" t="s">
        <v>83</v>
      </c>
    </row>
    <row r="11" spans="1:10" ht="18" customHeight="1" thickBot="1" x14ac:dyDescent="0.25">
      <c r="A11" s="15" t="s">
        <v>72</v>
      </c>
      <c r="B11" s="3">
        <v>7</v>
      </c>
      <c r="C11" s="33">
        <v>6869</v>
      </c>
      <c r="D11" s="33"/>
      <c r="E11" s="33">
        <v>10046.903584750366</v>
      </c>
      <c r="F11" s="13"/>
      <c r="I11" s="11" t="s">
        <v>83</v>
      </c>
    </row>
    <row r="12" spans="1:10" ht="18" customHeight="1" thickBot="1" x14ac:dyDescent="0.25">
      <c r="A12" s="16"/>
      <c r="B12" s="14"/>
      <c r="C12" s="38">
        <f>SUM(C9:C11)</f>
        <v>79034</v>
      </c>
      <c r="D12" s="38"/>
      <c r="E12" s="38">
        <f>SUM(E9:E11)</f>
        <v>120380.87213542681</v>
      </c>
      <c r="F12" s="13"/>
    </row>
    <row r="13" spans="1:10" ht="18" customHeight="1" x14ac:dyDescent="0.2">
      <c r="A13" s="2" t="s">
        <v>5</v>
      </c>
      <c r="B13" s="13"/>
      <c r="C13" s="55"/>
      <c r="D13" s="43"/>
      <c r="E13" s="55"/>
      <c r="F13" s="13"/>
    </row>
    <row r="14" spans="1:10" ht="18" customHeight="1" x14ac:dyDescent="0.2">
      <c r="A14" s="17" t="s">
        <v>6</v>
      </c>
      <c r="B14" s="3">
        <v>8</v>
      </c>
      <c r="C14" s="33">
        <v>1152148</v>
      </c>
      <c r="D14" s="33"/>
      <c r="E14" s="33">
        <v>1086809.808368287</v>
      </c>
      <c r="F14" s="13"/>
      <c r="I14" s="11" t="s">
        <v>83</v>
      </c>
    </row>
    <row r="15" spans="1:10" ht="18" customHeight="1" x14ac:dyDescent="0.2">
      <c r="A15" s="17" t="s">
        <v>7</v>
      </c>
      <c r="B15" s="3">
        <v>9</v>
      </c>
      <c r="C15" s="33">
        <v>38928</v>
      </c>
      <c r="D15" s="33"/>
      <c r="E15" s="33">
        <v>15057.402719999995</v>
      </c>
      <c r="F15" s="13"/>
    </row>
    <row r="16" spans="1:10" ht="18" customHeight="1" x14ac:dyDescent="0.2">
      <c r="A16" s="17" t="s">
        <v>8</v>
      </c>
      <c r="B16" s="14"/>
      <c r="C16" s="33">
        <v>11093</v>
      </c>
      <c r="D16" s="33"/>
      <c r="E16" s="33">
        <v>10973.816266620084</v>
      </c>
      <c r="F16" s="13"/>
    </row>
    <row r="17" spans="1:9" ht="18" customHeight="1" thickBot="1" x14ac:dyDescent="0.25">
      <c r="A17" s="17" t="s">
        <v>9</v>
      </c>
      <c r="B17" s="3">
        <v>10</v>
      </c>
      <c r="C17" s="33">
        <v>1002728</v>
      </c>
      <c r="D17" s="33"/>
      <c r="E17" s="33">
        <v>545181.1265199976</v>
      </c>
      <c r="F17" s="13"/>
    </row>
    <row r="18" spans="1:9" ht="18" customHeight="1" thickBot="1" x14ac:dyDescent="0.25">
      <c r="A18" s="18"/>
      <c r="B18" s="14"/>
      <c r="C18" s="39">
        <f>SUM(C14:C17)</f>
        <v>2204897</v>
      </c>
      <c r="D18" s="39"/>
      <c r="E18" s="39">
        <f>SUM(E14:E17)</f>
        <v>1658022.1538749046</v>
      </c>
      <c r="F18" s="13"/>
      <c r="I18" s="11" t="s">
        <v>83</v>
      </c>
    </row>
    <row r="19" spans="1:9" ht="18" customHeight="1" thickBot="1" x14ac:dyDescent="0.25">
      <c r="A19" s="2" t="s">
        <v>10</v>
      </c>
      <c r="B19" s="14"/>
      <c r="C19" s="40">
        <f>C18+C12</f>
        <v>2283931</v>
      </c>
      <c r="D19" s="40"/>
      <c r="E19" s="40">
        <f>E18+E12</f>
        <v>1778403.0260103315</v>
      </c>
      <c r="F19" s="13"/>
    </row>
    <row r="20" spans="1:9" ht="18" customHeight="1" thickTop="1" x14ac:dyDescent="0.2">
      <c r="A20" s="17"/>
      <c r="B20" s="56"/>
      <c r="C20" s="58"/>
      <c r="D20" s="42"/>
      <c r="E20" s="58"/>
      <c r="F20" s="57"/>
    </row>
    <row r="21" spans="1:9" ht="18" customHeight="1" x14ac:dyDescent="0.2">
      <c r="A21" s="19" t="s">
        <v>11</v>
      </c>
      <c r="B21" s="56"/>
      <c r="C21" s="59"/>
      <c r="D21" s="43"/>
      <c r="E21" s="59"/>
      <c r="F21" s="57"/>
    </row>
    <row r="22" spans="1:9" ht="18" customHeight="1" x14ac:dyDescent="0.2">
      <c r="A22" s="17"/>
      <c r="B22" s="14"/>
      <c r="C22" s="55"/>
      <c r="D22" s="43"/>
      <c r="E22" s="55"/>
      <c r="F22" s="13"/>
    </row>
    <row r="23" spans="1:9" ht="18" customHeight="1" x14ac:dyDescent="0.2">
      <c r="A23" s="6" t="s">
        <v>12</v>
      </c>
      <c r="B23" s="14"/>
      <c r="C23" s="55"/>
      <c r="D23" s="43"/>
      <c r="E23" s="55"/>
      <c r="F23" s="13"/>
    </row>
    <row r="24" spans="1:9" ht="18" customHeight="1" x14ac:dyDescent="0.2">
      <c r="A24" s="15" t="s">
        <v>13</v>
      </c>
      <c r="B24" s="3">
        <v>11</v>
      </c>
      <c r="C24" s="33">
        <v>29000</v>
      </c>
      <c r="D24" s="33"/>
      <c r="E24" s="33">
        <v>29000</v>
      </c>
      <c r="F24" s="13"/>
    </row>
    <row r="25" spans="1:9" ht="18" customHeight="1" x14ac:dyDescent="0.2">
      <c r="A25" s="15" t="s">
        <v>77</v>
      </c>
      <c r="B25" s="14"/>
      <c r="C25" s="33">
        <v>17546</v>
      </c>
      <c r="D25" s="33"/>
      <c r="E25" s="33">
        <v>16537.757006360302</v>
      </c>
      <c r="F25" s="13"/>
    </row>
    <row r="26" spans="1:9" ht="18" customHeight="1" thickBot="1" x14ac:dyDescent="0.25">
      <c r="A26" s="15" t="s">
        <v>15</v>
      </c>
      <c r="B26" s="3">
        <v>11</v>
      </c>
      <c r="C26" s="35">
        <v>294881</v>
      </c>
      <c r="D26" s="35"/>
      <c r="E26" s="35">
        <v>149434.99523753766</v>
      </c>
      <c r="F26" s="13"/>
    </row>
    <row r="27" spans="1:9" ht="18" customHeight="1" thickBot="1" x14ac:dyDescent="0.25">
      <c r="A27" s="2"/>
      <c r="B27" s="14"/>
      <c r="C27" s="37">
        <f>SUM(C24:C26)</f>
        <v>341427</v>
      </c>
      <c r="D27" s="37"/>
      <c r="E27" s="37">
        <f>SUM(E24:E26)</f>
        <v>194972.75224389796</v>
      </c>
      <c r="F27" s="13"/>
    </row>
    <row r="28" spans="1:9" ht="18" customHeight="1" x14ac:dyDescent="0.2">
      <c r="A28" s="2"/>
      <c r="B28" s="14"/>
      <c r="C28" s="55"/>
      <c r="D28" s="43"/>
      <c r="E28" s="55"/>
      <c r="F28" s="13"/>
    </row>
    <row r="29" spans="1:9" ht="18" customHeight="1" x14ac:dyDescent="0.2">
      <c r="A29" s="2" t="s">
        <v>16</v>
      </c>
      <c r="B29" s="14"/>
      <c r="C29" s="55"/>
      <c r="D29" s="43"/>
      <c r="E29" s="55"/>
      <c r="F29" s="13"/>
    </row>
    <row r="30" spans="1:9" ht="18" customHeight="1" x14ac:dyDescent="0.2">
      <c r="A30" s="15" t="s">
        <v>17</v>
      </c>
      <c r="B30" s="3"/>
      <c r="C30" s="33">
        <v>0</v>
      </c>
      <c r="D30" s="33"/>
      <c r="E30" s="33">
        <v>0</v>
      </c>
      <c r="F30" s="13"/>
    </row>
    <row r="31" spans="1:9" ht="18" customHeight="1" thickBot="1" x14ac:dyDescent="0.25">
      <c r="A31" s="15" t="s">
        <v>18</v>
      </c>
      <c r="B31" s="3">
        <v>12</v>
      </c>
      <c r="C31" s="33">
        <v>1942504</v>
      </c>
      <c r="D31" s="33"/>
      <c r="E31" s="33">
        <v>1583430.2737664338</v>
      </c>
      <c r="F31" s="13"/>
    </row>
    <row r="32" spans="1:9" ht="18" customHeight="1" thickBot="1" x14ac:dyDescent="0.25">
      <c r="A32" s="6" t="s">
        <v>19</v>
      </c>
      <c r="B32" s="14"/>
      <c r="C32" s="39">
        <f>C31</f>
        <v>1942504</v>
      </c>
      <c r="D32" s="39"/>
      <c r="E32" s="39">
        <f>E31</f>
        <v>1583430.2737664338</v>
      </c>
      <c r="F32" s="13"/>
    </row>
    <row r="33" spans="1:6" ht="18" customHeight="1" thickBot="1" x14ac:dyDescent="0.25">
      <c r="A33" s="6" t="s">
        <v>20</v>
      </c>
      <c r="B33" s="18"/>
      <c r="C33" s="34">
        <f>C32+C27</f>
        <v>2283931</v>
      </c>
      <c r="D33" s="34"/>
      <c r="E33" s="34">
        <f>E32+E27</f>
        <v>1778403.0260103317</v>
      </c>
      <c r="F33" s="14"/>
    </row>
    <row r="34" spans="1:6" ht="18" customHeight="1" thickTop="1" x14ac:dyDescent="0.2">
      <c r="C34" s="54"/>
      <c r="E34" s="54"/>
    </row>
    <row r="35" spans="1:6" x14ac:dyDescent="0.2">
      <c r="C35" s="49"/>
      <c r="E35" s="49"/>
    </row>
    <row r="36" spans="1:6" ht="15" x14ac:dyDescent="0.25">
      <c r="A36" s="51" t="s">
        <v>74</v>
      </c>
      <c r="B36" s="51"/>
      <c r="C36" s="52"/>
      <c r="E36" s="52" t="s">
        <v>75</v>
      </c>
    </row>
    <row r="37" spans="1:6" ht="15" x14ac:dyDescent="0.25">
      <c r="A37" s="51"/>
      <c r="B37" s="51"/>
      <c r="C37" s="52"/>
      <c r="E37" s="52"/>
    </row>
    <row r="38" spans="1:6" ht="15" x14ac:dyDescent="0.25">
      <c r="A38" s="51" t="s">
        <v>80</v>
      </c>
      <c r="B38" s="51"/>
      <c r="C38" s="51"/>
      <c r="E38" s="51" t="s">
        <v>84</v>
      </c>
    </row>
    <row r="39" spans="1:6" ht="15" x14ac:dyDescent="0.25">
      <c r="A39" s="22"/>
      <c r="B39" s="22"/>
      <c r="C39" s="53"/>
      <c r="E39" s="53"/>
    </row>
  </sheetData>
  <mergeCells count="4">
    <mergeCell ref="B20:B21"/>
    <mergeCell ref="F20:F21"/>
    <mergeCell ref="C20:C21"/>
    <mergeCell ref="E20:E21"/>
  </mergeCells>
  <pageMargins left="0.25" right="0.25" top="0.75" bottom="0.75" header="0.3" footer="0.3"/>
  <pageSetup paperSize="9" scale="9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I36"/>
  <sheetViews>
    <sheetView showGridLines="0" workbookViewId="0">
      <selection activeCell="C16" sqref="C16"/>
    </sheetView>
  </sheetViews>
  <sheetFormatPr defaultRowHeight="14.25" x14ac:dyDescent="0.2"/>
  <cols>
    <col min="1" max="1" width="45.42578125" style="11" customWidth="1"/>
    <col min="2" max="2" width="9" style="11" customWidth="1"/>
    <col min="3" max="3" width="19" style="23" customWidth="1"/>
    <col min="4" max="4" width="3.7109375" style="23" customWidth="1"/>
    <col min="5" max="5" width="19" style="23" customWidth="1"/>
    <col min="6" max="6" width="2.7109375" style="11" customWidth="1"/>
    <col min="7" max="7" width="9.140625" style="11"/>
    <col min="8" max="8" width="11.5703125" style="11" bestFit="1" customWidth="1"/>
    <col min="9" max="16384" width="9.140625" style="11"/>
  </cols>
  <sheetData>
    <row r="1" spans="1:8" ht="18" customHeight="1" x14ac:dyDescent="0.2">
      <c r="A1" s="10" t="s">
        <v>64</v>
      </c>
    </row>
    <row r="2" spans="1:8" ht="18" customHeight="1" x14ac:dyDescent="0.2">
      <c r="A2" s="10" t="s">
        <v>68</v>
      </c>
    </row>
    <row r="3" spans="1:8" ht="18" customHeight="1" x14ac:dyDescent="0.2">
      <c r="A3" s="12" t="s">
        <v>85</v>
      </c>
    </row>
    <row r="4" spans="1:8" ht="18" customHeight="1" x14ac:dyDescent="0.2">
      <c r="A4" s="11" t="s">
        <v>73</v>
      </c>
    </row>
    <row r="5" spans="1:8" ht="18" customHeight="1" x14ac:dyDescent="0.2">
      <c r="A5" s="14"/>
      <c r="B5" s="5" t="s">
        <v>0</v>
      </c>
      <c r="C5" s="31" t="s">
        <v>90</v>
      </c>
      <c r="D5" s="31"/>
      <c r="E5" s="31" t="s">
        <v>81</v>
      </c>
      <c r="F5" s="13"/>
    </row>
    <row r="6" spans="1:8" ht="18" customHeight="1" x14ac:dyDescent="0.2">
      <c r="A6" s="18"/>
      <c r="B6" s="18"/>
      <c r="C6" s="24"/>
      <c r="D6" s="24"/>
      <c r="E6" s="24"/>
      <c r="F6" s="18"/>
    </row>
    <row r="7" spans="1:8" ht="18" customHeight="1" x14ac:dyDescent="0.2">
      <c r="A7" s="7" t="s">
        <v>21</v>
      </c>
      <c r="B7" s="4">
        <v>13</v>
      </c>
      <c r="C7" s="33">
        <v>10659942.60853</v>
      </c>
      <c r="D7" s="33"/>
      <c r="E7" s="33">
        <v>10561723.505230002</v>
      </c>
      <c r="F7" s="18"/>
      <c r="H7" s="23"/>
    </row>
    <row r="8" spans="1:8" ht="18" customHeight="1" x14ac:dyDescent="0.2">
      <c r="A8" s="7" t="s">
        <v>22</v>
      </c>
      <c r="B8" s="4">
        <v>14</v>
      </c>
      <c r="C8" s="33">
        <v>-9672499.8819200005</v>
      </c>
      <c r="D8" s="33"/>
      <c r="E8" s="33">
        <v>-9685014.8576156665</v>
      </c>
      <c r="F8" s="18"/>
      <c r="H8" s="23"/>
    </row>
    <row r="9" spans="1:8" ht="18" customHeight="1" thickBot="1" x14ac:dyDescent="0.25">
      <c r="A9" s="12" t="s">
        <v>23</v>
      </c>
      <c r="B9" s="18"/>
      <c r="C9" s="32">
        <f>SUM(C7:C8)</f>
        <v>987442.72660999931</v>
      </c>
      <c r="D9" s="32"/>
      <c r="E9" s="32">
        <f>SUM(E7:E8)</f>
        <v>876708.64761433564</v>
      </c>
      <c r="F9" s="18"/>
      <c r="H9" s="23"/>
    </row>
    <row r="10" spans="1:8" ht="18" customHeight="1" x14ac:dyDescent="0.2">
      <c r="A10" s="7" t="s">
        <v>69</v>
      </c>
      <c r="B10" s="4">
        <v>15</v>
      </c>
      <c r="C10" s="33">
        <v>-331514.91848999995</v>
      </c>
      <c r="D10" s="33"/>
      <c r="E10" s="33">
        <v>-314811.80371000007</v>
      </c>
      <c r="F10" s="18"/>
      <c r="H10" s="23"/>
    </row>
    <row r="11" spans="1:8" ht="18" customHeight="1" x14ac:dyDescent="0.2">
      <c r="A11" s="7" t="s">
        <v>24</v>
      </c>
      <c r="B11" s="4">
        <v>15</v>
      </c>
      <c r="C11" s="33">
        <v>-329893.88373966678</v>
      </c>
      <c r="D11" s="33"/>
      <c r="E11" s="33">
        <v>-367841.76045000006</v>
      </c>
      <c r="F11" s="18"/>
      <c r="H11" s="23"/>
    </row>
    <row r="12" spans="1:8" ht="18" customHeight="1" x14ac:dyDescent="0.2">
      <c r="A12" s="7" t="s">
        <v>25</v>
      </c>
      <c r="B12" s="4">
        <v>16</v>
      </c>
      <c r="C12" s="33">
        <v>9872.0631999999987</v>
      </c>
      <c r="D12" s="33"/>
      <c r="E12" s="33">
        <v>-12215.564034333009</v>
      </c>
      <c r="F12" s="4"/>
      <c r="H12" s="23"/>
    </row>
    <row r="13" spans="1:8" ht="18" customHeight="1" x14ac:dyDescent="0.2">
      <c r="A13" s="7" t="s">
        <v>26</v>
      </c>
      <c r="B13" s="4">
        <v>13</v>
      </c>
      <c r="C13" s="33">
        <v>-12054.997087342737</v>
      </c>
      <c r="D13" s="33"/>
      <c r="E13" s="33">
        <v>2680.9056800000003</v>
      </c>
      <c r="F13" s="18"/>
      <c r="H13" s="23"/>
    </row>
    <row r="14" spans="1:8" ht="18" customHeight="1" x14ac:dyDescent="0.2">
      <c r="A14" s="7" t="s">
        <v>27</v>
      </c>
      <c r="B14" s="4">
        <v>17</v>
      </c>
      <c r="C14" s="33">
        <v>43995.431729709089</v>
      </c>
      <c r="D14" s="33"/>
      <c r="E14" s="33">
        <v>9818.8341467387017</v>
      </c>
      <c r="F14" s="18"/>
      <c r="H14" s="23"/>
    </row>
    <row r="15" spans="1:8" ht="18" customHeight="1" thickBot="1" x14ac:dyDescent="0.25">
      <c r="A15" s="18"/>
      <c r="B15" s="18"/>
      <c r="C15" s="32">
        <f>SUM(C10:C14)</f>
        <v>-619596.30438730051</v>
      </c>
      <c r="D15" s="32"/>
      <c r="E15" s="32">
        <f>SUM(E10:E14)</f>
        <v>-682369.38836759434</v>
      </c>
      <c r="F15" s="18"/>
      <c r="H15" s="23"/>
    </row>
    <row r="16" spans="1:8" ht="18" customHeight="1" thickBot="1" x14ac:dyDescent="0.25">
      <c r="A16" s="6" t="s">
        <v>28</v>
      </c>
      <c r="B16" s="18"/>
      <c r="C16" s="32">
        <f>C15+C9</f>
        <v>367846.42222269881</v>
      </c>
      <c r="D16" s="32"/>
      <c r="E16" s="32">
        <f>E15+E9</f>
        <v>194339.25924674131</v>
      </c>
      <c r="F16" s="18"/>
      <c r="H16" s="23"/>
    </row>
    <row r="17" spans="1:9" ht="18" customHeight="1" x14ac:dyDescent="0.2">
      <c r="A17" s="15" t="s">
        <v>70</v>
      </c>
      <c r="B17" s="4">
        <v>18</v>
      </c>
      <c r="C17" s="33">
        <v>-7263.2753300000004</v>
      </c>
      <c r="D17" s="33"/>
      <c r="E17" s="33">
        <f>-6376.18448</f>
        <v>-6376.1844799999999</v>
      </c>
      <c r="F17" s="18"/>
      <c r="H17" s="23"/>
    </row>
    <row r="18" spans="1:9" ht="18" customHeight="1" x14ac:dyDescent="0.2">
      <c r="A18" s="15" t="s">
        <v>29</v>
      </c>
      <c r="B18" s="4">
        <v>18</v>
      </c>
      <c r="C18" s="33">
        <v>2049.7477699999995</v>
      </c>
      <c r="D18" s="33"/>
      <c r="E18" s="33">
        <f>1294.04637</f>
        <v>1294.04637</v>
      </c>
      <c r="F18" s="18"/>
      <c r="H18" s="23"/>
    </row>
    <row r="19" spans="1:9" ht="18" customHeight="1" thickBot="1" x14ac:dyDescent="0.25">
      <c r="A19" s="6" t="s">
        <v>30</v>
      </c>
      <c r="B19" s="18"/>
      <c r="C19" s="32">
        <f>SUM(C17:C18)</f>
        <v>-5213.5275600000004</v>
      </c>
      <c r="D19" s="32"/>
      <c r="E19" s="32">
        <f>SUM(E17:E18)</f>
        <v>-5082.1381099999999</v>
      </c>
      <c r="F19" s="18"/>
      <c r="H19" s="23"/>
    </row>
    <row r="20" spans="1:9" ht="18" customHeight="1" thickBot="1" x14ac:dyDescent="0.25">
      <c r="A20" s="6"/>
      <c r="B20" s="18"/>
      <c r="C20" s="24"/>
      <c r="D20" s="24"/>
      <c r="E20" s="24"/>
      <c r="F20" s="18"/>
      <c r="H20" s="23"/>
    </row>
    <row r="21" spans="1:9" ht="18" customHeight="1" thickBot="1" x14ac:dyDescent="0.25">
      <c r="A21" s="6" t="s">
        <v>31</v>
      </c>
      <c r="B21" s="18"/>
      <c r="C21" s="50">
        <f>C16+C19</f>
        <v>362632.89466269879</v>
      </c>
      <c r="D21" s="36"/>
      <c r="E21" s="50">
        <f>E16+E19</f>
        <v>189257.12113674131</v>
      </c>
      <c r="F21" s="18"/>
      <c r="H21" s="23"/>
    </row>
    <row r="22" spans="1:9" ht="18" customHeight="1" x14ac:dyDescent="0.2">
      <c r="A22" s="6"/>
      <c r="B22" s="18"/>
      <c r="C22" s="24"/>
      <c r="D22" s="24"/>
      <c r="E22" s="24"/>
      <c r="F22" s="18"/>
      <c r="H22" s="23"/>
    </row>
    <row r="23" spans="1:9" ht="18" customHeight="1" x14ac:dyDescent="0.2">
      <c r="A23" s="7" t="s">
        <v>32</v>
      </c>
      <c r="B23" s="4">
        <v>19</v>
      </c>
      <c r="C23" s="41">
        <v>-67752</v>
      </c>
      <c r="D23" s="41"/>
      <c r="E23" s="41">
        <f>42699602.5329499/-1000</f>
        <v>-42699.602532949903</v>
      </c>
      <c r="F23" s="20"/>
      <c r="H23" s="23"/>
    </row>
    <row r="24" spans="1:9" ht="18" customHeight="1" x14ac:dyDescent="0.2">
      <c r="A24" s="7" t="s">
        <v>78</v>
      </c>
      <c r="B24" s="4" t="s">
        <v>83</v>
      </c>
      <c r="C24" s="41" t="s">
        <v>83</v>
      </c>
      <c r="D24" s="41"/>
      <c r="E24" s="41">
        <f>-2877478.49735179/-1000</f>
        <v>2877.4784973517899</v>
      </c>
      <c r="F24" s="20"/>
      <c r="H24" s="23"/>
    </row>
    <row r="25" spans="1:9" ht="18" customHeight="1" thickBot="1" x14ac:dyDescent="0.25">
      <c r="A25" s="7" t="s">
        <v>71</v>
      </c>
      <c r="B25" s="18"/>
      <c r="C25" s="35">
        <v>0</v>
      </c>
      <c r="D25" s="35"/>
      <c r="E25" s="35">
        <v>0</v>
      </c>
      <c r="F25" s="20"/>
      <c r="H25" s="23"/>
    </row>
    <row r="26" spans="1:9" ht="18" customHeight="1" thickBot="1" x14ac:dyDescent="0.25">
      <c r="A26" s="12" t="s">
        <v>33</v>
      </c>
      <c r="B26" s="18"/>
      <c r="C26" s="32">
        <f>SUM(C23:C25)</f>
        <v>-67752</v>
      </c>
      <c r="D26" s="32"/>
      <c r="E26" s="32">
        <f>SUM(E23:E25)</f>
        <v>-39822.124035598114</v>
      </c>
      <c r="F26" s="20"/>
      <c r="H26" s="23"/>
    </row>
    <row r="27" spans="1:9" ht="18" customHeight="1" x14ac:dyDescent="0.2">
      <c r="A27" s="15" t="s">
        <v>79</v>
      </c>
      <c r="B27" s="18"/>
      <c r="C27" s="24">
        <v>0</v>
      </c>
      <c r="D27" s="24"/>
      <c r="E27" s="24">
        <v>0</v>
      </c>
      <c r="F27" s="18"/>
      <c r="H27" s="23"/>
    </row>
    <row r="28" spans="1:9" ht="18" customHeight="1" thickBot="1" x14ac:dyDescent="0.25">
      <c r="A28" s="18"/>
      <c r="B28" s="7"/>
      <c r="C28" s="24">
        <v>0</v>
      </c>
      <c r="D28" s="24"/>
      <c r="E28" s="24">
        <v>0</v>
      </c>
      <c r="F28" s="18"/>
      <c r="H28" s="23"/>
    </row>
    <row r="29" spans="1:9" ht="18" customHeight="1" thickBot="1" x14ac:dyDescent="0.25">
      <c r="A29" s="60" t="s">
        <v>76</v>
      </c>
      <c r="B29" s="60"/>
      <c r="C29" s="34">
        <f>ROUND(C26+C21,0)</f>
        <v>294881</v>
      </c>
      <c r="D29" s="34"/>
      <c r="E29" s="34">
        <f>ROUND(E26+E21,0)</f>
        <v>149435</v>
      </c>
      <c r="F29" s="20"/>
      <c r="H29" s="23"/>
      <c r="I29" s="11" t="s">
        <v>83</v>
      </c>
    </row>
    <row r="30" spans="1:9" ht="18" customHeight="1" thickTop="1" x14ac:dyDescent="0.2"/>
    <row r="31" spans="1:9" ht="18" customHeight="1" x14ac:dyDescent="0.2"/>
    <row r="32" spans="1:9" ht="18" customHeight="1" x14ac:dyDescent="0.2"/>
    <row r="33" spans="1:5" ht="18" customHeight="1" x14ac:dyDescent="0.25">
      <c r="A33" s="51" t="s">
        <v>74</v>
      </c>
      <c r="B33" s="51"/>
      <c r="C33" s="52"/>
      <c r="E33" s="52" t="s">
        <v>75</v>
      </c>
    </row>
    <row r="34" spans="1:5" ht="18" customHeight="1" x14ac:dyDescent="0.25">
      <c r="A34" s="51"/>
      <c r="B34" s="51"/>
      <c r="C34" s="52"/>
      <c r="E34" s="52"/>
    </row>
    <row r="35" spans="1:5" ht="18" customHeight="1" x14ac:dyDescent="0.25">
      <c r="A35" s="51" t="s">
        <v>80</v>
      </c>
      <c r="B35" s="51"/>
      <c r="C35" s="51"/>
      <c r="E35" s="51" t="s">
        <v>84</v>
      </c>
    </row>
    <row r="36" spans="1:5" ht="15" x14ac:dyDescent="0.25">
      <c r="A36" s="22"/>
      <c r="B36" s="22"/>
      <c r="C36" s="53"/>
      <c r="E36" s="53"/>
    </row>
  </sheetData>
  <mergeCells count="1">
    <mergeCell ref="A29:B29"/>
  </mergeCells>
  <pageMargins left="0.25" right="0.25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O20"/>
  <sheetViews>
    <sheetView showGridLines="0" workbookViewId="0">
      <selection activeCell="G21" sqref="G21"/>
    </sheetView>
  </sheetViews>
  <sheetFormatPr defaultRowHeight="14.25" x14ac:dyDescent="0.2"/>
  <cols>
    <col min="1" max="1" width="42.7109375" style="11" customWidth="1"/>
    <col min="2" max="2" width="22.42578125" style="23" customWidth="1"/>
    <col min="3" max="3" width="25.5703125" style="23" customWidth="1"/>
    <col min="4" max="4" width="22" style="23" customWidth="1"/>
    <col min="5" max="5" width="17.5703125" style="23" customWidth="1"/>
    <col min="6" max="16384" width="9.140625" style="11"/>
  </cols>
  <sheetData>
    <row r="1" spans="1:15" ht="18" customHeight="1" x14ac:dyDescent="0.2">
      <c r="A1" s="10" t="s">
        <v>64</v>
      </c>
    </row>
    <row r="2" spans="1:15" ht="18" customHeight="1" x14ac:dyDescent="0.2">
      <c r="A2" s="21" t="s">
        <v>65</v>
      </c>
    </row>
    <row r="3" spans="1:15" ht="18" customHeight="1" x14ac:dyDescent="0.25">
      <c r="A3" s="22" t="s">
        <v>86</v>
      </c>
    </row>
    <row r="4" spans="1:15" ht="18" customHeight="1" x14ac:dyDescent="0.2">
      <c r="A4" s="11" t="s">
        <v>73</v>
      </c>
    </row>
    <row r="5" spans="1:15" ht="29.25" customHeight="1" x14ac:dyDescent="0.2">
      <c r="A5" s="18"/>
      <c r="B5" s="31" t="s">
        <v>34</v>
      </c>
      <c r="C5" s="31" t="s">
        <v>14</v>
      </c>
      <c r="D5" s="31" t="s">
        <v>35</v>
      </c>
      <c r="E5" s="31" t="s">
        <v>36</v>
      </c>
    </row>
    <row r="6" spans="1:15" ht="18" customHeight="1" x14ac:dyDescent="0.2">
      <c r="A6" s="18"/>
      <c r="B6" s="24"/>
      <c r="C6" s="24"/>
      <c r="D6" s="24"/>
      <c r="E6" s="24"/>
    </row>
    <row r="7" spans="1:15" ht="18" customHeight="1" thickBot="1" x14ac:dyDescent="0.25">
      <c r="A7" s="12" t="s">
        <v>87</v>
      </c>
      <c r="B7" s="32">
        <v>29000</v>
      </c>
      <c r="C7" s="32">
        <v>16538</v>
      </c>
      <c r="D7" s="32">
        <v>149434.5</v>
      </c>
      <c r="E7" s="32">
        <v>194972.5</v>
      </c>
      <c r="G7" s="23"/>
      <c r="H7" s="23"/>
      <c r="I7" s="23"/>
      <c r="J7" s="23"/>
      <c r="K7" s="23"/>
      <c r="L7" s="23"/>
      <c r="M7" s="23"/>
      <c r="N7" s="23"/>
      <c r="O7" s="23"/>
    </row>
    <row r="8" spans="1:15" ht="18" customHeight="1" x14ac:dyDescent="0.2">
      <c r="A8" s="18"/>
      <c r="B8" s="33">
        <v>0</v>
      </c>
      <c r="C8" s="33">
        <v>0</v>
      </c>
      <c r="D8" s="33">
        <v>0</v>
      </c>
      <c r="E8" s="33">
        <v>0</v>
      </c>
      <c r="G8" s="23"/>
      <c r="H8" s="23"/>
      <c r="I8" s="23"/>
      <c r="J8" s="23"/>
      <c r="K8" s="23"/>
      <c r="L8" s="23"/>
      <c r="M8" s="23"/>
      <c r="N8" s="23"/>
      <c r="O8" s="23"/>
    </row>
    <row r="9" spans="1:15" ht="18" customHeight="1" x14ac:dyDescent="0.2">
      <c r="A9" s="15" t="s">
        <v>91</v>
      </c>
      <c r="B9" s="24">
        <v>0</v>
      </c>
      <c r="C9" s="45">
        <v>1008.2429936396984</v>
      </c>
      <c r="D9" s="46">
        <v>0</v>
      </c>
      <c r="E9" s="33">
        <f>SUM(B9:D9)</f>
        <v>1008.2429936396984</v>
      </c>
      <c r="G9" s="23"/>
      <c r="H9" s="23"/>
      <c r="I9" s="23"/>
      <c r="J9" s="23"/>
      <c r="K9" s="23"/>
      <c r="L9" s="23"/>
      <c r="M9" s="23"/>
      <c r="N9" s="23"/>
      <c r="O9" s="23"/>
    </row>
    <row r="10" spans="1:15" ht="18" customHeight="1" x14ac:dyDescent="0.2">
      <c r="A10" s="7" t="s">
        <v>37</v>
      </c>
      <c r="B10" s="24">
        <v>0</v>
      </c>
      <c r="C10" s="46">
        <v>0</v>
      </c>
      <c r="D10" s="45">
        <v>294881.44490510202</v>
      </c>
      <c r="E10" s="33">
        <f>SUM(B10:D10)</f>
        <v>294881.44490510202</v>
      </c>
      <c r="G10" s="23"/>
      <c r="H10" s="23"/>
      <c r="I10" s="23"/>
      <c r="J10" s="23"/>
      <c r="K10" s="23"/>
      <c r="L10" s="23"/>
      <c r="M10" s="23"/>
      <c r="N10" s="23"/>
      <c r="O10" s="23"/>
    </row>
    <row r="11" spans="1:15" ht="18" customHeight="1" thickBot="1" x14ac:dyDescent="0.25">
      <c r="A11" s="7" t="s">
        <v>38</v>
      </c>
      <c r="B11" s="24">
        <v>0</v>
      </c>
      <c r="C11" s="24">
        <v>0</v>
      </c>
      <c r="D11" s="24">
        <v>-149434.99523753766</v>
      </c>
      <c r="E11" s="33">
        <f>SUM(B11:D11)</f>
        <v>-149434.99523753766</v>
      </c>
      <c r="G11" s="23"/>
      <c r="H11" s="23"/>
      <c r="I11" s="23"/>
      <c r="J11" s="23"/>
      <c r="K11" s="23"/>
      <c r="L11" s="23"/>
      <c r="M11" s="23"/>
      <c r="N11" s="23"/>
      <c r="O11" s="23"/>
    </row>
    <row r="12" spans="1:15" ht="18" customHeight="1" thickBot="1" x14ac:dyDescent="0.25">
      <c r="A12" s="12" t="s">
        <v>88</v>
      </c>
      <c r="B12" s="34">
        <f>SUM(B7:B11)</f>
        <v>29000</v>
      </c>
      <c r="C12" s="34">
        <f t="shared" ref="C12:D12" si="0">SUM(C7:C11)</f>
        <v>17546.242993639698</v>
      </c>
      <c r="D12" s="34">
        <f t="shared" si="0"/>
        <v>294880.94966756436</v>
      </c>
      <c r="E12" s="34">
        <f>SUM(E7:E11)</f>
        <v>341427.19266120403</v>
      </c>
      <c r="G12" s="23"/>
      <c r="H12" s="23"/>
      <c r="I12" s="23"/>
      <c r="J12" s="23"/>
      <c r="K12" s="23"/>
      <c r="L12" s="23"/>
      <c r="M12" s="23"/>
      <c r="N12" s="23"/>
      <c r="O12" s="23"/>
    </row>
    <row r="13" spans="1:15" ht="18" customHeight="1" thickTop="1" x14ac:dyDescent="0.2"/>
    <row r="14" spans="1:15" ht="18" customHeight="1" x14ac:dyDescent="0.2"/>
    <row r="15" spans="1:15" x14ac:dyDescent="0.2">
      <c r="E15" s="23" t="s">
        <v>83</v>
      </c>
    </row>
    <row r="17" spans="1:3" ht="15" x14ac:dyDescent="0.25">
      <c r="A17" s="51" t="s">
        <v>74</v>
      </c>
      <c r="B17" s="51"/>
      <c r="C17" s="52" t="s">
        <v>75</v>
      </c>
    </row>
    <row r="18" spans="1:3" ht="15" x14ac:dyDescent="0.25">
      <c r="A18" s="51"/>
      <c r="B18" s="51"/>
      <c r="C18" s="52"/>
    </row>
    <row r="19" spans="1:3" ht="15" x14ac:dyDescent="0.25">
      <c r="A19" s="51" t="s">
        <v>80</v>
      </c>
      <c r="B19" s="51"/>
      <c r="C19" s="51" t="s">
        <v>84</v>
      </c>
    </row>
    <row r="20" spans="1:3" ht="15" x14ac:dyDescent="0.25">
      <c r="A20" s="22"/>
      <c r="B20" s="22"/>
      <c r="C20" s="53"/>
    </row>
  </sheetData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I38"/>
  <sheetViews>
    <sheetView topLeftCell="A16" workbookViewId="0">
      <selection activeCell="M15" sqref="M15"/>
    </sheetView>
  </sheetViews>
  <sheetFormatPr defaultRowHeight="14.25" x14ac:dyDescent="0.2"/>
  <cols>
    <col min="1" max="1" width="47.5703125" style="11" customWidth="1"/>
    <col min="2" max="2" width="18.28515625" style="23" customWidth="1"/>
    <col min="3" max="3" width="3.28515625" style="23" customWidth="1"/>
    <col min="4" max="4" width="18.28515625" style="23" customWidth="1"/>
    <col min="5" max="5" width="2.42578125" style="11" customWidth="1"/>
    <col min="6" max="6" width="9.85546875" style="11" bestFit="1" customWidth="1"/>
    <col min="7" max="16384" width="9.140625" style="11"/>
  </cols>
  <sheetData>
    <row r="1" spans="1:9" ht="18" customHeight="1" x14ac:dyDescent="0.2">
      <c r="A1" s="10" t="s">
        <v>64</v>
      </c>
    </row>
    <row r="2" spans="1:9" ht="18" customHeight="1" x14ac:dyDescent="0.2">
      <c r="A2" s="21" t="s">
        <v>66</v>
      </c>
    </row>
    <row r="3" spans="1:9" ht="18" customHeight="1" x14ac:dyDescent="0.25">
      <c r="A3" s="22" t="s">
        <v>86</v>
      </c>
    </row>
    <row r="4" spans="1:9" ht="18" customHeight="1" x14ac:dyDescent="0.2">
      <c r="A4" s="11" t="s">
        <v>73</v>
      </c>
    </row>
    <row r="5" spans="1:9" ht="18" customHeight="1" x14ac:dyDescent="0.2">
      <c r="A5" s="14"/>
      <c r="B5" s="25" t="s">
        <v>89</v>
      </c>
      <c r="C5" s="25"/>
      <c r="D5" s="25" t="s">
        <v>82</v>
      </c>
      <c r="E5" s="18"/>
    </row>
    <row r="6" spans="1:9" ht="18" customHeight="1" x14ac:dyDescent="0.2">
      <c r="A6" s="14"/>
      <c r="B6" s="24"/>
      <c r="C6" s="24"/>
      <c r="D6" s="24"/>
      <c r="E6" s="18"/>
    </row>
    <row r="7" spans="1:9" ht="20.100000000000001" customHeight="1" x14ac:dyDescent="0.2">
      <c r="A7" s="8" t="s">
        <v>39</v>
      </c>
      <c r="B7" s="25">
        <f>'Pasqyrave e te ardhurave'!C21</f>
        <v>362632.89466269879</v>
      </c>
      <c r="C7" s="25"/>
      <c r="D7" s="25">
        <f>'Pasqyrave e te ardhurave'!E21</f>
        <v>189257.12113674131</v>
      </c>
      <c r="E7" s="7"/>
      <c r="I7" s="11" t="s">
        <v>83</v>
      </c>
    </row>
    <row r="8" spans="1:9" ht="20.100000000000001" customHeight="1" x14ac:dyDescent="0.2">
      <c r="A8" s="9" t="s">
        <v>40</v>
      </c>
      <c r="B8" s="26"/>
      <c r="C8" s="26"/>
      <c r="D8" s="26"/>
      <c r="E8" s="7"/>
    </row>
    <row r="9" spans="1:9" ht="20.100000000000001" customHeight="1" x14ac:dyDescent="0.2">
      <c r="A9" s="9" t="s">
        <v>41</v>
      </c>
      <c r="B9" s="27">
        <v>49852.846083333337</v>
      </c>
      <c r="C9" s="27"/>
      <c r="D9" s="27">
        <v>57898.933781378997</v>
      </c>
      <c r="E9" s="7"/>
      <c r="I9" s="11" t="s">
        <v>83</v>
      </c>
    </row>
    <row r="10" spans="1:9" ht="20.100000000000001" customHeight="1" x14ac:dyDescent="0.2">
      <c r="A10" s="9" t="s">
        <v>42</v>
      </c>
      <c r="B10" s="27">
        <v>-3194.93</v>
      </c>
      <c r="C10" s="27"/>
      <c r="D10" s="27">
        <v>6836.8330743330089</v>
      </c>
      <c r="E10" s="7"/>
    </row>
    <row r="11" spans="1:9" ht="20.100000000000001" customHeight="1" x14ac:dyDescent="0.2">
      <c r="A11" s="9" t="s">
        <v>43</v>
      </c>
      <c r="B11" s="27">
        <v>5213.5275600000004</v>
      </c>
      <c r="C11" s="27"/>
      <c r="D11" s="27">
        <v>5082.1381100000008</v>
      </c>
      <c r="E11" s="7"/>
    </row>
    <row r="12" spans="1:9" ht="20.100000000000001" customHeight="1" thickBot="1" x14ac:dyDescent="0.25">
      <c r="A12" s="9" t="s">
        <v>14</v>
      </c>
      <c r="B12" s="28">
        <v>1008.2429936396984</v>
      </c>
      <c r="C12" s="28"/>
      <c r="D12" s="28">
        <v>-1355.4987299999993</v>
      </c>
      <c r="E12" s="7"/>
    </row>
    <row r="13" spans="1:9" ht="32.25" customHeight="1" x14ac:dyDescent="0.2">
      <c r="A13" s="8" t="s">
        <v>44</v>
      </c>
      <c r="B13" s="25">
        <f>SUM(B7:B12)</f>
        <v>415512.58129967185</v>
      </c>
      <c r="C13" s="25"/>
      <c r="D13" s="25">
        <f>SUM(D7:D12)</f>
        <v>257719.5273724533</v>
      </c>
      <c r="E13" s="7"/>
    </row>
    <row r="14" spans="1:9" ht="20.100000000000001" customHeight="1" x14ac:dyDescent="0.2">
      <c r="A14" s="8" t="s">
        <v>45</v>
      </c>
      <c r="B14" s="26"/>
      <c r="C14" s="26"/>
      <c r="D14" s="26"/>
      <c r="E14" s="7"/>
    </row>
    <row r="15" spans="1:9" ht="20.100000000000001" customHeight="1" x14ac:dyDescent="0.2">
      <c r="A15" s="9" t="s">
        <v>46</v>
      </c>
      <c r="B15" s="27">
        <v>-65339.191631712951</v>
      </c>
      <c r="C15" s="27"/>
      <c r="D15" s="27">
        <v>53195.247109998949</v>
      </c>
      <c r="E15" s="7"/>
    </row>
    <row r="16" spans="1:9" ht="20.100000000000001" customHeight="1" x14ac:dyDescent="0.2">
      <c r="A16" s="9" t="s">
        <v>47</v>
      </c>
      <c r="B16" s="27">
        <v>-23872</v>
      </c>
      <c r="C16" s="27"/>
      <c r="D16" s="27">
        <v>210162.57770999984</v>
      </c>
      <c r="E16" s="7"/>
    </row>
    <row r="17" spans="1:8" ht="26.25" customHeight="1" thickBot="1" x14ac:dyDescent="0.25">
      <c r="A17" s="9" t="s">
        <v>48</v>
      </c>
      <c r="B17" s="28">
        <v>359075.72623356618</v>
      </c>
      <c r="C17" s="28"/>
      <c r="D17" s="28">
        <v>-214407.40335999965</v>
      </c>
      <c r="E17" s="7"/>
      <c r="F17" s="23"/>
    </row>
    <row r="18" spans="1:8" ht="41.25" customHeight="1" x14ac:dyDescent="0.2">
      <c r="A18" s="8" t="s">
        <v>49</v>
      </c>
      <c r="B18" s="25">
        <f>SUM(B13:B17)+1</f>
        <v>685378.11590152513</v>
      </c>
      <c r="C18" s="25"/>
      <c r="D18" s="25">
        <f>SUM(D13:D17)</f>
        <v>306669.94883245241</v>
      </c>
      <c r="E18" s="18"/>
    </row>
    <row r="19" spans="1:8" ht="20.100000000000001" customHeight="1" x14ac:dyDescent="0.2">
      <c r="A19" s="9" t="s">
        <v>50</v>
      </c>
      <c r="B19" s="27">
        <v>-64691.874000000003</v>
      </c>
      <c r="C19" s="27"/>
      <c r="D19" s="27">
        <v>-39808.28</v>
      </c>
      <c r="E19" s="7"/>
      <c r="F19" s="11" t="s">
        <v>83</v>
      </c>
    </row>
    <row r="20" spans="1:8" ht="20.100000000000001" customHeight="1" thickBot="1" x14ac:dyDescent="0.25">
      <c r="A20" s="9" t="s">
        <v>51</v>
      </c>
      <c r="B20" s="28">
        <v>-5213.5275600000004</v>
      </c>
      <c r="C20" s="28"/>
      <c r="D20" s="28">
        <v>-5082.1381100000008</v>
      </c>
      <c r="E20" s="18"/>
    </row>
    <row r="21" spans="1:8" ht="37.5" customHeight="1" x14ac:dyDescent="0.2">
      <c r="A21" s="8" t="s">
        <v>52</v>
      </c>
      <c r="B21" s="25">
        <f>SUM(B18:B20)-1</f>
        <v>615471.71434152522</v>
      </c>
      <c r="C21" s="25"/>
      <c r="D21" s="25">
        <f>SUM(D18:D20)</f>
        <v>261779.53072245239</v>
      </c>
      <c r="E21" s="7"/>
    </row>
    <row r="22" spans="1:8" ht="20.100000000000001" customHeight="1" x14ac:dyDescent="0.2">
      <c r="A22" s="8" t="s">
        <v>53</v>
      </c>
      <c r="B22" s="26"/>
      <c r="C22" s="26"/>
      <c r="D22" s="26"/>
      <c r="E22" s="7"/>
    </row>
    <row r="23" spans="1:8" ht="20.100000000000001" customHeight="1" x14ac:dyDescent="0.2">
      <c r="A23" s="9" t="s">
        <v>54</v>
      </c>
      <c r="B23" s="27">
        <v>-11683.877532657018</v>
      </c>
      <c r="C23" s="27"/>
      <c r="D23" s="27">
        <v>-33262.533195712007</v>
      </c>
      <c r="E23" s="7"/>
    </row>
    <row r="24" spans="1:8" ht="20.100000000000001" customHeight="1" x14ac:dyDescent="0.2">
      <c r="A24" s="9" t="s">
        <v>55</v>
      </c>
      <c r="B24" s="26">
        <v>3194.93</v>
      </c>
      <c r="C24" s="26"/>
      <c r="D24" s="26">
        <v>1431.4471299999998</v>
      </c>
      <c r="E24" s="7"/>
      <c r="H24" s="11" t="s">
        <v>83</v>
      </c>
    </row>
    <row r="25" spans="1:8" ht="20.100000000000001" customHeight="1" x14ac:dyDescent="0.2">
      <c r="A25" s="8" t="s">
        <v>56</v>
      </c>
      <c r="B25" s="47">
        <f>SUM(B23:B24)</f>
        <v>-8488.9475326570173</v>
      </c>
      <c r="C25" s="25"/>
      <c r="D25" s="47">
        <f>SUM(D23:D24)</f>
        <v>-31831.086065712007</v>
      </c>
      <c r="E25" s="7"/>
    </row>
    <row r="26" spans="1:8" ht="20.100000000000001" customHeight="1" x14ac:dyDescent="0.2">
      <c r="A26" s="8" t="s">
        <v>57</v>
      </c>
      <c r="C26" s="26"/>
      <c r="E26" s="7"/>
    </row>
    <row r="27" spans="1:8" ht="20.100000000000001" customHeight="1" x14ac:dyDescent="0.2">
      <c r="A27" s="9" t="s">
        <v>58</v>
      </c>
      <c r="B27" s="27"/>
      <c r="C27" s="27"/>
      <c r="D27" s="27"/>
      <c r="E27" s="7"/>
    </row>
    <row r="28" spans="1:8" ht="20.100000000000001" customHeight="1" thickBot="1" x14ac:dyDescent="0.25">
      <c r="A28" s="9" t="s">
        <v>59</v>
      </c>
      <c r="B28" s="28">
        <v>-149435.99523753766</v>
      </c>
      <c r="C28" s="28"/>
      <c r="D28" s="28">
        <v>-72674.456000000006</v>
      </c>
      <c r="E28" s="18"/>
    </row>
    <row r="29" spans="1:8" ht="33.75" customHeight="1" x14ac:dyDescent="0.2">
      <c r="A29" s="8" t="s">
        <v>60</v>
      </c>
      <c r="B29" s="25">
        <f>SUM(B27:B28)</f>
        <v>-149435.99523753766</v>
      </c>
      <c r="C29" s="25"/>
      <c r="D29" s="25">
        <f>SUM(D27:D28)</f>
        <v>-72674.456000000006</v>
      </c>
      <c r="E29" s="18"/>
    </row>
    <row r="30" spans="1:8" ht="33.75" customHeight="1" thickBot="1" x14ac:dyDescent="0.25">
      <c r="A30" s="8" t="s">
        <v>61</v>
      </c>
      <c r="B30" s="48">
        <f>ROUND(B29+B25+B21,0)</f>
        <v>457547</v>
      </c>
      <c r="C30" s="29"/>
      <c r="D30" s="48">
        <f>ROUND(D29+D25+D21,0)</f>
        <v>157274</v>
      </c>
      <c r="E30" s="18"/>
      <c r="H30" s="11" t="s">
        <v>83</v>
      </c>
    </row>
    <row r="31" spans="1:8" ht="30" customHeight="1" thickBot="1" x14ac:dyDescent="0.25">
      <c r="A31" s="8" t="s">
        <v>62</v>
      </c>
      <c r="B31" s="29">
        <v>545181</v>
      </c>
      <c r="C31" s="29"/>
      <c r="D31" s="29">
        <v>387907</v>
      </c>
      <c r="E31" s="18"/>
    </row>
    <row r="32" spans="1:8" ht="25.5" customHeight="1" thickBot="1" x14ac:dyDescent="0.25">
      <c r="A32" s="8" t="s">
        <v>63</v>
      </c>
      <c r="B32" s="30">
        <f>B30+B31</f>
        <v>1002728</v>
      </c>
      <c r="C32" s="30"/>
      <c r="D32" s="30">
        <f>D30+D31</f>
        <v>545181</v>
      </c>
      <c r="E32" s="18"/>
    </row>
    <row r="33" spans="1:5" ht="15" thickTop="1" x14ac:dyDescent="0.2"/>
    <row r="34" spans="1:5" x14ac:dyDescent="0.2">
      <c r="B34" s="49"/>
      <c r="D34" s="49"/>
    </row>
    <row r="35" spans="1:5" ht="15" x14ac:dyDescent="0.25">
      <c r="A35" s="51" t="s">
        <v>74</v>
      </c>
      <c r="B35" s="51"/>
      <c r="C35" s="52" t="s">
        <v>75</v>
      </c>
      <c r="D35" s="51"/>
      <c r="E35" s="23"/>
    </row>
    <row r="36" spans="1:5" ht="15" x14ac:dyDescent="0.25">
      <c r="A36" s="51"/>
      <c r="B36" s="51"/>
      <c r="C36" s="52"/>
      <c r="D36" s="51"/>
      <c r="E36" s="23"/>
    </row>
    <row r="37" spans="1:5" ht="15" x14ac:dyDescent="0.25">
      <c r="A37" s="51" t="s">
        <v>80</v>
      </c>
      <c r="C37" s="51" t="s">
        <v>84</v>
      </c>
      <c r="D37" s="51"/>
      <c r="E37" s="23"/>
    </row>
    <row r="38" spans="1:5" ht="15" x14ac:dyDescent="0.25">
      <c r="A38" s="22"/>
      <c r="B38" s="22"/>
      <c r="C38" s="53"/>
      <c r="D38" s="22"/>
      <c r="E38" s="23"/>
    </row>
  </sheetData>
  <pageMargins left="0.7" right="0.7" top="0.75" bottom="0.75" header="0.3" footer="0.3"/>
  <pageSetup paperSize="9" scale="9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Paqyra e Pozicionit Financiar</vt:lpstr>
      <vt:lpstr>Pasqyrave e te ardhurave</vt:lpstr>
      <vt:lpstr>Pasqyra e kapitalit</vt:lpstr>
      <vt:lpstr>Paqyra e Fluksit te parase</vt:lpstr>
      <vt:lpstr>'Paqyra e Fluksit te parase'!Print_Area</vt:lpstr>
      <vt:lpstr>'Paqyra e Pozicionit Financiar'!Print_Area</vt:lpstr>
      <vt:lpstr>'Pasqyra e kapitalit'!Print_Area</vt:lpstr>
      <vt:lpstr>'Pasqyrave e te ardhurave'!Print_Area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2019-03-28T16:03:59Z</dcterms:modified>
</cp:coreProperties>
</file>