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-15" windowWidth="12705" windowHeight="12345" tabRatio="823" activeTab="5"/>
  </bookViews>
  <sheets>
    <sheet name="Kop." sheetId="1" r:id="rId1"/>
    <sheet name="Aktivet" sheetId="4" r:id="rId2"/>
    <sheet name="Pasivet" sheetId="14" r:id="rId3"/>
    <sheet name="PASH 1" sheetId="15" r:id="rId4"/>
    <sheet name="Kapitali 1" sheetId="25" r:id="rId5"/>
    <sheet name="Fluksi 1" sheetId="17" r:id="rId6"/>
    <sheet name="BV" sheetId="26" r:id="rId7"/>
    <sheet name="Sheet1" sheetId="27" r:id="rId8"/>
  </sheets>
  <externalReferences>
    <externalReference r:id="rId9"/>
  </externalReferences>
  <calcPr calcId="124519"/>
</workbook>
</file>

<file path=xl/calcChain.xml><?xml version="1.0" encoding="utf-8"?>
<calcChain xmlns="http://schemas.openxmlformats.org/spreadsheetml/2006/main">
  <c r="F39" i="26"/>
  <c r="F10" i="15"/>
  <c r="F7"/>
  <c r="K11" i="25"/>
  <c r="C11"/>
  <c r="J16"/>
  <c r="I4"/>
  <c r="K4" s="1"/>
  <c r="K8"/>
  <c r="F38" i="15"/>
  <c r="F35" s="1"/>
  <c r="F43"/>
  <c r="F22"/>
  <c r="F17"/>
  <c r="F13"/>
  <c r="F16"/>
  <c r="F14" i="14"/>
  <c r="F48"/>
  <c r="F45"/>
  <c r="F44" s="1"/>
  <c r="F13"/>
  <c r="F9"/>
  <c r="G39" i="26"/>
  <c r="E55" s="1"/>
  <c r="F55"/>
  <c r="D24"/>
  <c r="C24"/>
  <c r="F17" i="4"/>
  <c r="F14"/>
  <c r="F6"/>
  <c r="F5" s="1"/>
  <c r="G51" i="14"/>
  <c r="G53" s="1"/>
  <c r="G5"/>
  <c r="G19" s="1"/>
  <c r="G13" i="4"/>
  <c r="G4" s="1"/>
  <c r="G32" s="1"/>
  <c r="G56" s="1"/>
  <c r="C27" i="25"/>
  <c r="G41" i="26" l="1"/>
  <c r="E46" s="1"/>
  <c r="E48" s="1"/>
  <c r="E49" s="1"/>
  <c r="F50" i="15" s="1"/>
  <c r="F13" i="4"/>
  <c r="I6" i="25"/>
  <c r="F15" i="15"/>
  <c r="F42" s="1"/>
  <c r="F49" s="1"/>
  <c r="F5" i="14"/>
  <c r="F19" s="1"/>
  <c r="F39" s="1"/>
  <c r="F4" i="4"/>
  <c r="F32" s="1"/>
  <c r="F56" s="1"/>
  <c r="F56" i="26"/>
  <c r="E50" l="1"/>
  <c r="G10" s="1"/>
  <c r="G24" s="1"/>
  <c r="F55" i="14" s="1"/>
  <c r="F51" i="15"/>
  <c r="F57" i="26"/>
  <c r="E17" s="1"/>
  <c r="E57"/>
  <c r="F49" i="14" l="1"/>
  <c r="F51" s="1"/>
  <c r="F53" s="1"/>
  <c r="E24" i="26"/>
  <c r="F17"/>
  <c r="F24" s="1"/>
  <c r="I16" i="25"/>
  <c r="J20" l="1"/>
  <c r="J27" s="1"/>
  <c r="G25" i="26"/>
  <c r="F58" i="4"/>
  <c r="F54" i="14" s="1"/>
  <c r="I18" i="25"/>
  <c r="I27" s="1"/>
  <c r="K27" s="1"/>
  <c r="K16"/>
  <c r="K6"/>
  <c r="K18" l="1"/>
</calcChain>
</file>

<file path=xl/sharedStrings.xml><?xml version="1.0" encoding="utf-8"?>
<sst xmlns="http://schemas.openxmlformats.org/spreadsheetml/2006/main" count="381" uniqueCount="302">
  <si>
    <t>Data e krijimit</t>
  </si>
  <si>
    <t>Nr. i  Regjistrit  Tregetar</t>
  </si>
  <si>
    <t>Nr</t>
  </si>
  <si>
    <t>I</t>
  </si>
  <si>
    <t>II</t>
  </si>
  <si>
    <t>Adresa e Selise</t>
  </si>
  <si>
    <t>P A S Q Y R A T     F I N A N C I A R E</t>
  </si>
  <si>
    <t>A   K   T   I   V   E   T</t>
  </si>
  <si>
    <t>Aktivet  monetare</t>
  </si>
  <si>
    <t>Banka</t>
  </si>
  <si>
    <t>Arka</t>
  </si>
  <si>
    <t>Veprimtaria  Kryesore</t>
  </si>
  <si>
    <t>Per Drejtimin  e Njesise  Ekonomike</t>
  </si>
  <si>
    <t>Ligjit Nr. 9228 Date 29.04.2004     Per Kontabilitetin dhe Pasqyrat Financiare  )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</si>
  <si>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</si>
  <si>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</si>
  <si>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</si>
  <si>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</si>
  <si>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</si>
  <si>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</si>
  <si>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Pasqyra Financiare jane individuale</t>
  </si>
  <si>
    <t>Pasqyra Financiare jane te konsoliduara</t>
  </si>
  <si>
    <t xml:space="preserve">  Periudha  Kontabel e Pasqyrave Financiare</t>
  </si>
  <si>
    <t>Pershkrimi  i  Elementeve</t>
  </si>
  <si>
    <t>Emertimi dhe Forma ligjore</t>
  </si>
  <si>
    <t>Totali</t>
  </si>
  <si>
    <t>Investime</t>
  </si>
  <si>
    <t>Te tjera Financiare</t>
  </si>
  <si>
    <t>Në tituj pronësie të njësive ekonomike brenda grupit</t>
  </si>
  <si>
    <t>Aksionet e veta</t>
  </si>
  <si>
    <t>Të drejta të arkëtueshme</t>
  </si>
  <si>
    <t>Nga aktiviteti i shfrytëzimit</t>
  </si>
  <si>
    <t>Nga njësitë ekonomike brenda grupit</t>
  </si>
  <si>
    <t>Nga  njësitë ekonomike ku ka interesa pjesëmarrëse</t>
  </si>
  <si>
    <t>Kapital i nënshkruar i papaguar</t>
  </si>
  <si>
    <t>Inventarët</t>
  </si>
  <si>
    <t>Lëndë e parë dhe materiale të konsumueshme</t>
  </si>
  <si>
    <t>Prodhime në proces dhe gjysëmprodukte</t>
  </si>
  <si>
    <t xml:space="preserve">Produkte të gatshme </t>
  </si>
  <si>
    <t xml:space="preserve">Mallra                                                        </t>
  </si>
  <si>
    <t>Aktive Biologjike (Gjë e gjallë në rritje e majmëri)</t>
  </si>
  <si>
    <t>AAGJM të mbajtura për shitje</t>
  </si>
  <si>
    <t>Parapagime për inventar</t>
  </si>
  <si>
    <t>Shpenzime të shtyra</t>
  </si>
  <si>
    <t>Të arkëtueshme nga të ardhurat e konstatuara</t>
  </si>
  <si>
    <t>Aktive tatimore të shtyra</t>
  </si>
  <si>
    <t>Kapitali i nënshkruar i papaguar</t>
  </si>
  <si>
    <t>Aktive financiare</t>
  </si>
  <si>
    <t>Tituj pronësie në njësitë ekonomike brenda grupit</t>
  </si>
  <si>
    <t xml:space="preserve">Tituj të huadhënies në njësitë ekonomike brenda grupit </t>
  </si>
  <si>
    <t xml:space="preserve">Tituj pronësie  në njësitë ekonomike ku ka interesa pjesëmarrëse </t>
  </si>
  <si>
    <t>Aktivet materiale</t>
  </si>
  <si>
    <t>Toka dhe ndërtesa</t>
  </si>
  <si>
    <t>Impiante dhe makineri</t>
  </si>
  <si>
    <t xml:space="preserve">Të tjera Instalime dhe pajisje </t>
  </si>
  <si>
    <t xml:space="preserve">Parapagime për aktive materiale dhe në proces </t>
  </si>
  <si>
    <t>Ativet biologjike</t>
  </si>
  <si>
    <t>Aktive jo materiale:</t>
  </si>
  <si>
    <t>Koncesione,patenta,liçenca,marka tregtare,të drejta dhe aktive të ngjashme</t>
  </si>
  <si>
    <t>Emri i Mirë</t>
  </si>
  <si>
    <t xml:space="preserve">Parapagime për AAJM                                                                 </t>
  </si>
  <si>
    <t>TOTALI   AKTIVEVE    AFATSHKURTRA</t>
  </si>
  <si>
    <t>Aktivet Afatshkurtra</t>
  </si>
  <si>
    <t>TOTALI   AKTIVEVE    AFATGJATA</t>
  </si>
  <si>
    <t>Aktivet Afatgjata</t>
  </si>
  <si>
    <t>DETYRIMET  DHE  KAPITALI</t>
  </si>
  <si>
    <t>Detyrime afatshkurtra:</t>
  </si>
  <si>
    <t>Titujt e huamarrjes</t>
  </si>
  <si>
    <t>Detyrime ndaj institucioneve të kredisë</t>
  </si>
  <si>
    <t xml:space="preserve">Arkëtime në avancë për porosi </t>
  </si>
  <si>
    <t>Të pagueshme për aktivitetin e shfrytëzimit</t>
  </si>
  <si>
    <t>Dëftesa të pagueshme</t>
  </si>
  <si>
    <t>Të pagueshme ndaj njësive ekonomike brenda grupit</t>
  </si>
  <si>
    <t>Të pagueshme ndaj  njësive ekonomike ku ka interesa pjesëmarrëse</t>
  </si>
  <si>
    <t>Të pagueshme ndaj punonjësve dhe sigurimeve shoqërore/shëndetsore</t>
  </si>
  <si>
    <t>Të pagueshme për detyrimet tatimore</t>
  </si>
  <si>
    <t>Të pagueshme për shpenzime të konstatuara</t>
  </si>
  <si>
    <t xml:space="preserve">Të ardhura të shtyra </t>
  </si>
  <si>
    <t>Provizione</t>
  </si>
  <si>
    <t>A K T I V E    T O T A L E</t>
  </si>
  <si>
    <t>D E T Y R I M E T     T O T A L E</t>
  </si>
  <si>
    <t>Detyrime afatgjata:</t>
  </si>
  <si>
    <t xml:space="preserve">Arkëtimet në avancë për porosi </t>
  </si>
  <si>
    <t>Të tjera të pagueshme</t>
  </si>
  <si>
    <t xml:space="preserve">Të pagueshme për shpenzime të konstatuara </t>
  </si>
  <si>
    <t>Të ardhura të shtyra</t>
  </si>
  <si>
    <t>Provizione:</t>
  </si>
  <si>
    <t>►</t>
  </si>
  <si>
    <t xml:space="preserve">Provizione  për pensionet </t>
  </si>
  <si>
    <t>Provizione të tjera</t>
  </si>
  <si>
    <t>Detyrime tatimore të shtyra</t>
  </si>
  <si>
    <t>Totali  i  Detyrimeve    afatshkurtera</t>
  </si>
  <si>
    <t>Totali  i  Detyrimeve    afatgjata</t>
  </si>
  <si>
    <t>Kapitali dhe Rezervat</t>
  </si>
  <si>
    <t>Kapitali i Nënshkruar</t>
  </si>
  <si>
    <t>Primi i lidhur me kapitalin</t>
  </si>
  <si>
    <t>Rezerva rivlerësimi</t>
  </si>
  <si>
    <t>Rezerva të tjera</t>
  </si>
  <si>
    <t xml:space="preserve">Rezerva ligjore </t>
  </si>
  <si>
    <t>Rezerva statutore</t>
  </si>
  <si>
    <t xml:space="preserve">Fitimi i pashpërndarë </t>
  </si>
  <si>
    <t>Fitim / Humbja e  Vitit</t>
  </si>
  <si>
    <t>Totali  i  Kapitalit</t>
  </si>
  <si>
    <t>TOTALI   I   DETYRIMEVE   DHE   KAPITALIT</t>
  </si>
  <si>
    <t>Pasqyra e Performancës</t>
  </si>
  <si>
    <t>(Pasqyra e të ardhurave dhe shpenzimeve)</t>
  </si>
  <si>
    <t>Formati 1 – Shpenzimet e shfrytëzimit të klasifikuara sipas natyrës</t>
  </si>
  <si>
    <t>Të ardhura nga aktiviteti i shfrytëzimit</t>
  </si>
  <si>
    <t>Ndryshimi në inventarin e produkteve të gatshme dhe prodhimit në proces</t>
  </si>
  <si>
    <t>Puna e kryer nga njësia ekonomike dhe e kapitalizuar</t>
  </si>
  <si>
    <t>Të ardhura të tjera të shfrytëzimit</t>
  </si>
  <si>
    <t xml:space="preserve">Lënda e parë dhe materiale të konsumueshme </t>
  </si>
  <si>
    <t xml:space="preserve">Të tjera shpenzime </t>
  </si>
  <si>
    <t>Shpenzime të personelit</t>
  </si>
  <si>
    <t>Paga dhe shpërblime</t>
  </si>
  <si>
    <t xml:space="preserve">Shpenzime të sigurimeve shoqërore/shëndetsore (paraqitur veçmas </t>
  </si>
  <si>
    <t>nga shpenzimet për pensionet)</t>
  </si>
  <si>
    <t>Zhvlerësimi i aktiveve afatgjata materiale</t>
  </si>
  <si>
    <t>Shpenzime konsumi dhe amortizimi</t>
  </si>
  <si>
    <t>Shpenzime të tjera shfrytëzimi</t>
  </si>
  <si>
    <t xml:space="preserve">Të ardhura të tjera </t>
  </si>
  <si>
    <t xml:space="preserve">Të ardhura nga njësitë ekonomike ku ka interesa pjesëmarrëse (paraqitur </t>
  </si>
  <si>
    <t>veçmas të ardhurat   nga njësitë ekonomike brenda grupit)</t>
  </si>
  <si>
    <t>Të ardhura nga investimet dhe huatë e tjera pjesë e aktiveve afatgjata</t>
  </si>
  <si>
    <t xml:space="preserve">Interesa të arkëtueshëm dhe të ardhura të tjera të ngjashme (paraqitur </t>
  </si>
  <si>
    <t>veçmas të ardhurat nga njësitë ekonomike brenda grupit)</t>
  </si>
  <si>
    <t>(paraqitur veçmas të ardhurat nga njësitë ekonomike brenda grupit)</t>
  </si>
  <si>
    <t xml:space="preserve">Zhvlerësimi i aktiveve  financiare dhe investimeve financiare të mbajtura si </t>
  </si>
  <si>
    <t xml:space="preserve"> aktive afatshkurtra</t>
  </si>
  <si>
    <t>Shpenzime financiare</t>
  </si>
  <si>
    <t>Shpenzime të tjera financiare</t>
  </si>
  <si>
    <t>Shpenzime interesi dhe shpenzime  të ngjashme (paraqitur veçmas</t>
  </si>
  <si>
    <t>shpenzimet për t'u paguar tek njësitë ekonomike brenda grupit)</t>
  </si>
  <si>
    <t xml:space="preserve">Pjesa e fitimit/humbjes nga pjesëmarrjet </t>
  </si>
  <si>
    <t>Fitimi/Humbja para tatimit</t>
  </si>
  <si>
    <t>Shpenzimi i tatimit mbi fitimin</t>
  </si>
  <si>
    <t>Shpenzimi aktual i tatimit mbi fitimin</t>
  </si>
  <si>
    <t>Shpenzimi i tatim fitimit të shtyrë</t>
  </si>
  <si>
    <t>Pjesa e tatim fitimit të  pjesëmarrjeve</t>
  </si>
  <si>
    <t>Fitimi/Humbja e vitit</t>
  </si>
  <si>
    <t>Fitimi/Humbja për:</t>
  </si>
  <si>
    <t>Pronarët e njësisë ekonomike mëmë</t>
  </si>
  <si>
    <t>Interesat jo-kontrolluese</t>
  </si>
  <si>
    <t>Pasqyra   e   Fluksit   te Mjeteve   Monetare</t>
  </si>
  <si>
    <t>Fluksi i Mjeteve Monetare nga/(përdorur në) aktivitetin e shfrytëzimit</t>
  </si>
  <si>
    <t>Interes i paguar</t>
  </si>
  <si>
    <t>Mjete monetare neto nga/(përdorur në) aktivitetin e shfrytëzimit</t>
  </si>
  <si>
    <t>Fluksi i Mjeteve Monetare nga/(përdorur në) aktivitetin e investimit</t>
  </si>
  <si>
    <t>Para neto të arkëtuara nga shitja e filialeve</t>
  </si>
  <si>
    <t>Pagesa për blerjen e aktiveve afatgjata materiale</t>
  </si>
  <si>
    <t>Arkëtime nga shitja e aktiveve afatgjata materiale</t>
  </si>
  <si>
    <t>Pagesa për blerjen e investimeve të tjera</t>
  </si>
  <si>
    <t>Arkëtime nga shitja e investimeve të tjera</t>
  </si>
  <si>
    <t>Mjete monetare neto nga/(përdorur në) aktivitetin e investimit</t>
  </si>
  <si>
    <t>Fluksi i Mjeteve Monetare nga/(përdorur në) aktivitetin e  financimit</t>
  </si>
  <si>
    <t>Arkëtime nga emetimi i kapitalit aksionar</t>
  </si>
  <si>
    <t>Arkëtime nga emetimi i aksioneve të përdorura si kolateral</t>
  </si>
  <si>
    <t>Hua të arkëtuara</t>
  </si>
  <si>
    <t>Pagesa e kostove të transaksionit që lidhen me kreditë dhe huatë</t>
  </si>
  <si>
    <t>Riblerje e aksioneve të veta</t>
  </si>
  <si>
    <t>Pagesa e aksioneve të përdorura si kolateral</t>
  </si>
  <si>
    <t>Pagesa e huave</t>
  </si>
  <si>
    <t>Pagesë e detyrimeve të qirasë financiare</t>
  </si>
  <si>
    <t>Dividendë të paguar</t>
  </si>
  <si>
    <t>Mjete monetare neto nga/(përdorur në) aktivitetin e financimit</t>
  </si>
  <si>
    <t>Rritje/(rënie) neto në mjete monetare dhe ekuivalentë të mjeteve monetare</t>
  </si>
  <si>
    <t>Efekti i luhatjeve të kursit të këmbimit të mjeteve monetare</t>
  </si>
  <si>
    <t>Fitim / Humbja e vitit</t>
  </si>
  <si>
    <t>Totali i transaksioneve me pronarët e njësisë ekonomike</t>
  </si>
  <si>
    <t>Emetimi i kapitalit të nënshkruar</t>
  </si>
  <si>
    <t>Transaksionet me pronarët e njësisë ekonomike të njohura direkt në kapital:</t>
  </si>
  <si>
    <t>Të ardhura totale gjithëpërfshirëse për vitin:</t>
  </si>
  <si>
    <t>Të ardhura të tjera gjithëpërfshirëse:</t>
  </si>
  <si>
    <t>Fitimi / Humbja e vitit</t>
  </si>
  <si>
    <t>Totali i të ardhura gjithëpërfshirëse për vitin:</t>
  </si>
  <si>
    <t>Efekti i ndryshimeve në politikat kontabël</t>
  </si>
  <si>
    <t>Fitimet e Pashpërndara</t>
  </si>
  <si>
    <t>Rezerva Statutore</t>
  </si>
  <si>
    <t>Rezerva Ligjore</t>
  </si>
  <si>
    <t>Rezerva Rivlerësimi</t>
  </si>
  <si>
    <t>Kapitali i nënshkruar</t>
  </si>
  <si>
    <t>Pasqyra e Ndryshimeve në Kapitalin Neto</t>
  </si>
  <si>
    <t>Hartuesi i Pasqyrave Financiare</t>
  </si>
  <si>
    <t xml:space="preserve">(  Ne zbatim te Standartit Kombetar te Kontabilitetit Nr.2 te Permiresuar dhe </t>
  </si>
  <si>
    <t>Pasqyra e Pozicionit Financiar (Bilanci)</t>
  </si>
  <si>
    <t>inventari i amballazheve</t>
  </si>
  <si>
    <t>Shpenzime te panjohura</t>
  </si>
  <si>
    <t>Tatimi</t>
  </si>
  <si>
    <t>Tirane</t>
  </si>
  <si>
    <t>Ex Fis ( Dege e shoqerise se huaj)</t>
  </si>
  <si>
    <t>L21530003U</t>
  </si>
  <si>
    <t xml:space="preserve">Tregti me shumice e lendeve djegese te ngurta, </t>
  </si>
  <si>
    <t>te lengeta, te gazta e te produkteve qe perfitohen prej tyre</t>
  </si>
  <si>
    <t>REMZI MUHARREMI</t>
  </si>
  <si>
    <t>llogari</t>
  </si>
  <si>
    <t>pershkrim</t>
  </si>
  <si>
    <t>debi</t>
  </si>
  <si>
    <t>kredi</t>
  </si>
  <si>
    <t>108</t>
  </si>
  <si>
    <t>Fitim / humbja e pashperndare</t>
  </si>
  <si>
    <t>401</t>
  </si>
  <si>
    <t>Furnitore per mallra , produkte e sherbime</t>
  </si>
  <si>
    <t>411</t>
  </si>
  <si>
    <t>Kliente per mallra , produkte e sherbime</t>
  </si>
  <si>
    <t>421</t>
  </si>
  <si>
    <t>Paga e shperblime</t>
  </si>
  <si>
    <t>431</t>
  </si>
  <si>
    <t>Sigurime shoqerore dhe shendetsore</t>
  </si>
  <si>
    <t>442</t>
  </si>
  <si>
    <t>Tatim  mbi te ardhurat e personale</t>
  </si>
  <si>
    <t>444</t>
  </si>
  <si>
    <t>Tatim mbi fitimin</t>
  </si>
  <si>
    <t>4456</t>
  </si>
  <si>
    <t>Shteti-TVSH e zbritshme</t>
  </si>
  <si>
    <t>449</t>
  </si>
  <si>
    <t>Tatimi ne burim</t>
  </si>
  <si>
    <t>467</t>
  </si>
  <si>
    <t>Debitore te tjere ,kreditore te tjere</t>
  </si>
  <si>
    <t>5121</t>
  </si>
  <si>
    <t>Vlera monetare ne leke</t>
  </si>
  <si>
    <t>51241</t>
  </si>
  <si>
    <t>Banka EUR</t>
  </si>
  <si>
    <t>51242</t>
  </si>
  <si>
    <t>Banka USD</t>
  </si>
  <si>
    <t>613</t>
  </si>
  <si>
    <t>Qira</t>
  </si>
  <si>
    <t>621</t>
  </si>
  <si>
    <t>Personel nga jashte ndermarjes</t>
  </si>
  <si>
    <t>628</t>
  </si>
  <si>
    <t>Sherbime bankare</t>
  </si>
  <si>
    <t>641</t>
  </si>
  <si>
    <t>Pagat dhe shperblimet e personelit</t>
  </si>
  <si>
    <t>644</t>
  </si>
  <si>
    <t>Sigurimet shoqerore dhe shendetesore</t>
  </si>
  <si>
    <t>657</t>
  </si>
  <si>
    <t>Gjoba dhe demshperblime</t>
  </si>
  <si>
    <t>666</t>
  </si>
  <si>
    <t>766</t>
  </si>
  <si>
    <t>(metoda indirekte)</t>
  </si>
  <si>
    <t>Rregullimet për shpenzimet jomonetare:</t>
  </si>
  <si>
    <t>Shpenzimet financiare jo materiale</t>
  </si>
  <si>
    <t>Shpenzimet për tatimin mbi fitimin jomonetar</t>
  </si>
  <si>
    <t>Fluksi i mjeteve monetare i përfshirë në aktivitetet financiar</t>
  </si>
  <si>
    <t>Fitim/Humbje nga shitja e aktiveve afatgjata materiale</t>
  </si>
  <si>
    <t>Ndryshimet në aktivet dhe detyrimet e shfrytëzimit:</t>
  </si>
  <si>
    <t>Rënie/(rritje) në të drejtat e arkëtueshme dhe të tjera</t>
  </si>
  <si>
    <t>Rënie/(rritje) në inventarë</t>
  </si>
  <si>
    <t>Rritje/(rënie) në detyrimet e pagueshme</t>
  </si>
  <si>
    <t>Rritje/(rënie) në detyrime për punonjësit</t>
  </si>
  <si>
    <t>AAM ardhur me trasferim kapitali</t>
  </si>
  <si>
    <t>interesa  të arkëtuar</t>
  </si>
  <si>
    <t>te tjera finanaciare</t>
  </si>
  <si>
    <t>Pozicioni financiar i rideklaruar më 1 janar 2017</t>
  </si>
  <si>
    <t>FJORALDA DASHI</t>
  </si>
  <si>
    <t>109</t>
  </si>
  <si>
    <t>Rezultati i ushtrimit</t>
  </si>
  <si>
    <t>Fitimi ushtrimit</t>
  </si>
  <si>
    <t>Viti   2018</t>
  </si>
  <si>
    <t>01.01.2018___</t>
  </si>
  <si>
    <t>31.12.2018__</t>
  </si>
  <si>
    <t>25.03.2018</t>
  </si>
  <si>
    <t>Të tjera, TF</t>
  </si>
  <si>
    <t>Tepricat fillestare</t>
  </si>
  <si>
    <t>Levizjet</t>
  </si>
  <si>
    <t>Tepricat</t>
  </si>
  <si>
    <t xml:space="preserve"> Debitore</t>
  </si>
  <si>
    <t>kreditore</t>
  </si>
  <si>
    <t>1071</t>
  </si>
  <si>
    <t>Rezerva ligjore</t>
  </si>
  <si>
    <t>351</t>
  </si>
  <si>
    <t>Mallra grupi I</t>
  </si>
  <si>
    <t>Shuma</t>
  </si>
  <si>
    <t>6035</t>
  </si>
  <si>
    <t>Ndrysh.gjend.mallra</t>
  </si>
  <si>
    <t>605</t>
  </si>
  <si>
    <t>Blerje /shpenzime mallra, sherbimesh</t>
  </si>
  <si>
    <t>6271</t>
  </si>
  <si>
    <t>Transporte per blerje</t>
  </si>
  <si>
    <t>638</t>
  </si>
  <si>
    <t>Tatime te tjera</t>
  </si>
  <si>
    <t>Humbje nga konvertimi valutor</t>
  </si>
  <si>
    <t>705</t>
  </si>
  <si>
    <t>Shitje mallrash</t>
  </si>
  <si>
    <t>Te ardhura nga trasporti ne shitje</t>
  </si>
  <si>
    <t>Informat fiskale</t>
  </si>
  <si>
    <t>Shp. Pa njohura</t>
  </si>
  <si>
    <t>Fitimi fiskal</t>
  </si>
  <si>
    <t>Tatim fitimi, 15%</t>
  </si>
  <si>
    <t>Fitimi neto</t>
  </si>
  <si>
    <t>egjistrimi:</t>
  </si>
  <si>
    <t>Mbyllja e 6/7</t>
  </si>
  <si>
    <t>mbyllja 6/7, llog. 109</t>
  </si>
  <si>
    <t>Tatim fitim</t>
  </si>
  <si>
    <t>debi 109/444</t>
  </si>
  <si>
    <t>Pozicioni financiar më 31 dhjetor 2016</t>
  </si>
  <si>
    <t>Pozicioni financiar i rideklaruar më 31 dhjetor 2017</t>
  </si>
  <si>
    <t>Pozicioni financiar i rideklaruar më 1 janar 2018</t>
  </si>
  <si>
    <t>Pozicioni financiar më 31 dhjetor 2018</t>
  </si>
  <si>
    <t xml:space="preserve">Njesia Bashkiake nr.9, Rruga e Barrikadave , </t>
  </si>
  <si>
    <t>Banesa tek ish-kinema 17 Nentori, kati i trete, Zyra nr.5</t>
  </si>
  <si>
    <t>Mjete monetare dhe ekuivalentë të mjeteve monetare më 1 janar 2018</t>
  </si>
  <si>
    <t>Mjete monetare dhe ekuivalentë të mjeteve monetare më 31 dhjetor 2018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</si>
</sst>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00"/>
  </numFmts>
  <fonts count="37">
    <font>
      <sz val="10"/>
      <name val="Arial"/>
    </font>
    <font>
      <sz val="12"/>
      <name val="Arial"/>
      <family val="2"/>
    </font>
    <font>
      <u/>
      <sz val="12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i/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2"/>
      <name val="Calibri"/>
      <family val="2"/>
      <scheme val="minor"/>
    </font>
    <font>
      <u/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</font>
    <font>
      <sz val="12"/>
      <color indexed="1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</font>
    <font>
      <b/>
      <i/>
      <sz val="1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7" fillId="0" borderId="0"/>
    <xf numFmtId="43" fontId="22" fillId="0" borderId="0" applyFont="0" applyFill="0" applyBorder="0" applyAlignment="0" applyProtection="0"/>
  </cellStyleXfs>
  <cellXfs count="245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9" fillId="0" borderId="0" xfId="1" applyFont="1"/>
    <xf numFmtId="0" fontId="19" fillId="0" borderId="0" xfId="1" applyFont="1" applyAlignment="1">
      <alignment vertical="center"/>
    </xf>
    <xf numFmtId="0" fontId="19" fillId="0" borderId="12" xfId="1" applyFont="1" applyBorder="1"/>
    <xf numFmtId="0" fontId="10" fillId="0" borderId="12" xfId="1" applyFont="1" applyBorder="1" applyAlignment="1">
      <alignment vertical="center" textRotation="90" wrapText="1"/>
    </xf>
    <xf numFmtId="0" fontId="11" fillId="0" borderId="12" xfId="1" applyFont="1" applyBorder="1" applyAlignment="1">
      <alignment horizontal="center" vertical="center" textRotation="90"/>
    </xf>
    <xf numFmtId="0" fontId="11" fillId="0" borderId="12" xfId="1" applyFont="1" applyBorder="1" applyAlignment="1">
      <alignment horizontal="center" vertical="center" textRotation="90" wrapText="1"/>
    </xf>
    <xf numFmtId="0" fontId="12" fillId="0" borderId="12" xfId="0" applyFont="1" applyBorder="1" applyAlignment="1">
      <alignment horizontal="center" vertical="center"/>
    </xf>
    <xf numFmtId="0" fontId="11" fillId="0" borderId="12" xfId="1" applyFont="1" applyBorder="1" applyAlignment="1">
      <alignment vertical="center" wrapText="1"/>
    </xf>
    <xf numFmtId="0" fontId="10" fillId="0" borderId="12" xfId="1" applyFont="1" applyBorder="1" applyAlignment="1">
      <alignment vertical="center" wrapText="1"/>
    </xf>
    <xf numFmtId="0" fontId="5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14" fillId="0" borderId="4" xfId="0" applyFont="1" applyBorder="1"/>
    <xf numFmtId="0" fontId="14" fillId="0" borderId="0" xfId="0" applyFont="1" applyBorder="1"/>
    <xf numFmtId="0" fontId="14" fillId="0" borderId="7" xfId="0" applyFont="1" applyBorder="1"/>
    <xf numFmtId="0" fontId="14" fillId="0" borderId="7" xfId="0" applyFont="1" applyBorder="1" applyAlignment="1">
      <alignment horizontal="right"/>
    </xf>
    <xf numFmtId="0" fontId="14" fillId="0" borderId="7" xfId="0" applyFont="1" applyBorder="1" applyAlignment="1">
      <alignment horizontal="center"/>
    </xf>
    <xf numFmtId="0" fontId="14" fillId="0" borderId="5" xfId="0" applyFont="1" applyBorder="1"/>
    <xf numFmtId="0" fontId="14" fillId="0" borderId="0" xfId="0" applyFont="1"/>
    <xf numFmtId="0" fontId="14" fillId="0" borderId="2" xfId="0" applyFont="1" applyBorder="1" applyAlignment="1">
      <alignment horizontal="right"/>
    </xf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0" fontId="14" fillId="0" borderId="10" xfId="0" applyFont="1" applyBorder="1"/>
    <xf numFmtId="0" fontId="14" fillId="0" borderId="0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0" xfId="0" applyFo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" fillId="0" borderId="0" xfId="0" applyFont="1" applyAlignment="1">
      <alignment horizontal="center"/>
    </xf>
    <xf numFmtId="0" fontId="20" fillId="0" borderId="0" xfId="0" applyFont="1"/>
    <xf numFmtId="0" fontId="10" fillId="0" borderId="0" xfId="0" applyFont="1"/>
    <xf numFmtId="0" fontId="10" fillId="0" borderId="10" xfId="0" applyFont="1" applyBorder="1"/>
    <xf numFmtId="0" fontId="10" fillId="0" borderId="5" xfId="0" applyFont="1" applyBorder="1"/>
    <xf numFmtId="0" fontId="5" fillId="0" borderId="0" xfId="0" applyFont="1" applyBorder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3" fontId="3" fillId="0" borderId="0" xfId="0" applyNumberFormat="1" applyFont="1" applyFill="1"/>
    <xf numFmtId="14" fontId="11" fillId="0" borderId="0" xfId="0" applyNumberFormat="1" applyFont="1"/>
    <xf numFmtId="3" fontId="3" fillId="0" borderId="0" xfId="0" applyNumberFormat="1" applyFont="1" applyFill="1" applyAlignment="1">
      <alignment horizontal="center" vertical="center"/>
    </xf>
    <xf numFmtId="164" fontId="23" fillId="0" borderId="12" xfId="2" applyNumberFormat="1" applyFont="1" applyFill="1" applyBorder="1" applyAlignment="1">
      <alignment horizontal="center" vertical="center" wrapText="1"/>
    </xf>
    <xf numFmtId="164" fontId="24" fillId="0" borderId="12" xfId="2" applyNumberFormat="1" applyFont="1" applyFill="1" applyBorder="1" applyAlignment="1">
      <alignment horizontal="center" vertical="center" wrapText="1"/>
    </xf>
    <xf numFmtId="0" fontId="19" fillId="0" borderId="0" xfId="0" applyFont="1"/>
    <xf numFmtId="0" fontId="19" fillId="0" borderId="0" xfId="0" applyFont="1" applyAlignment="1">
      <alignment horizontal="center"/>
    </xf>
    <xf numFmtId="3" fontId="19" fillId="0" borderId="0" xfId="0" applyNumberFormat="1" applyFont="1" applyFill="1"/>
    <xf numFmtId="3" fontId="19" fillId="0" borderId="0" xfId="0" applyNumberFormat="1" applyFont="1"/>
    <xf numFmtId="0" fontId="19" fillId="0" borderId="0" xfId="0" applyFont="1" applyAlignment="1">
      <alignment vertical="center"/>
    </xf>
    <xf numFmtId="0" fontId="26" fillId="0" borderId="12" xfId="0" applyFont="1" applyBorder="1" applyAlignment="1">
      <alignment horizontal="left" vertical="center"/>
    </xf>
    <xf numFmtId="0" fontId="21" fillId="0" borderId="11" xfId="0" applyFont="1" applyBorder="1" applyAlignment="1">
      <alignment vertical="center"/>
    </xf>
    <xf numFmtId="0" fontId="21" fillId="0" borderId="9" xfId="0" applyFont="1" applyBorder="1" applyAlignment="1">
      <alignment vertical="center"/>
    </xf>
    <xf numFmtId="1" fontId="21" fillId="0" borderId="3" xfId="0" applyNumberFormat="1" applyFont="1" applyFill="1" applyBorder="1" applyAlignment="1">
      <alignment horizontal="center" vertical="center"/>
    </xf>
    <xf numFmtId="1" fontId="21" fillId="0" borderId="0" xfId="0" applyNumberFormat="1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5" fillId="0" borderId="9" xfId="0" applyFont="1" applyBorder="1" applyAlignment="1">
      <alignment vertical="center"/>
    </xf>
    <xf numFmtId="37" fontId="19" fillId="0" borderId="12" xfId="0" applyNumberFormat="1" applyFont="1" applyFill="1" applyBorder="1" applyAlignment="1">
      <alignment horizontal="right" vertical="center"/>
    </xf>
    <xf numFmtId="3" fontId="19" fillId="0" borderId="0" xfId="0" applyNumberFormat="1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3" fontId="19" fillId="0" borderId="0" xfId="0" applyNumberFormat="1" applyFont="1" applyBorder="1" applyAlignment="1">
      <alignment horizontal="center" vertical="center"/>
    </xf>
    <xf numFmtId="3" fontId="19" fillId="0" borderId="0" xfId="0" applyNumberFormat="1" applyFont="1" applyAlignment="1">
      <alignment vertical="center"/>
    </xf>
    <xf numFmtId="3" fontId="21" fillId="0" borderId="0" xfId="0" applyNumberFormat="1" applyFont="1" applyBorder="1" applyAlignment="1">
      <alignment horizontal="center" vertical="center"/>
    </xf>
    <xf numFmtId="37" fontId="19" fillId="0" borderId="0" xfId="0" applyNumberFormat="1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165" fontId="8" fillId="0" borderId="0" xfId="0" applyNumberFormat="1" applyFont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0" fillId="0" borderId="0" xfId="0" applyAlignment="1" applyProtection="1">
      <alignment vertical="top"/>
      <protection locked="0"/>
    </xf>
    <xf numFmtId="0" fontId="27" fillId="0" borderId="12" xfId="0" applyNumberFormat="1" applyFont="1" applyBorder="1" applyAlignment="1">
      <alignment horizontal="right" vertical="top"/>
    </xf>
    <xf numFmtId="0" fontId="28" fillId="0" borderId="12" xfId="0" applyFont="1" applyBorder="1" applyAlignment="1" applyProtection="1">
      <alignment vertical="top"/>
      <protection locked="0"/>
    </xf>
    <xf numFmtId="0" fontId="29" fillId="0" borderId="0" xfId="0" applyNumberFormat="1" applyFont="1" applyAlignment="1">
      <alignment horizontal="left" vertical="top"/>
    </xf>
    <xf numFmtId="3" fontId="30" fillId="0" borderId="0" xfId="0" applyNumberFormat="1" applyFont="1" applyAlignment="1">
      <alignment horizontal="right" vertical="top"/>
    </xf>
    <xf numFmtId="0" fontId="28" fillId="0" borderId="0" xfId="0" applyFont="1" applyAlignment="1" applyProtection="1">
      <alignment vertical="top"/>
      <protection locked="0"/>
    </xf>
    <xf numFmtId="3" fontId="27" fillId="0" borderId="0" xfId="0" applyNumberFormat="1" applyFont="1" applyAlignment="1">
      <alignment horizontal="right" vertical="top"/>
    </xf>
    <xf numFmtId="3" fontId="28" fillId="0" borderId="0" xfId="0" applyNumberFormat="1" applyFont="1" applyAlignment="1" applyProtection="1">
      <alignment vertical="top"/>
      <protection locked="0"/>
    </xf>
    <xf numFmtId="3" fontId="27" fillId="2" borderId="0" xfId="0" applyNumberFormat="1" applyFont="1" applyFill="1" applyAlignment="1">
      <alignment horizontal="right" vertical="top"/>
    </xf>
    <xf numFmtId="3" fontId="0" fillId="0" borderId="0" xfId="0" applyNumberFormat="1" applyAlignment="1" applyProtection="1">
      <alignment vertical="top"/>
      <protection locked="0"/>
    </xf>
    <xf numFmtId="0" fontId="30" fillId="0" borderId="0" xfId="0" applyFont="1" applyAlignment="1" applyProtection="1">
      <alignment vertical="top"/>
      <protection locked="0"/>
    </xf>
    <xf numFmtId="3" fontId="30" fillId="0" borderId="0" xfId="0" applyNumberFormat="1" applyFont="1" applyAlignment="1" applyProtection="1">
      <alignment vertical="top"/>
      <protection locked="0"/>
    </xf>
    <xf numFmtId="0" fontId="31" fillId="0" borderId="0" xfId="0" applyFont="1" applyAlignment="1" applyProtection="1">
      <alignment vertical="top"/>
      <protection locked="0"/>
    </xf>
    <xf numFmtId="3" fontId="31" fillId="0" borderId="0" xfId="2" applyNumberFormat="1" applyFont="1" applyAlignment="1">
      <alignment vertical="top"/>
    </xf>
    <xf numFmtId="164" fontId="3" fillId="0" borderId="0" xfId="0" applyNumberFormat="1" applyFont="1" applyAlignment="1">
      <alignment vertical="center"/>
    </xf>
    <xf numFmtId="0" fontId="21" fillId="0" borderId="0" xfId="1" applyFont="1"/>
    <xf numFmtId="1" fontId="19" fillId="0" borderId="0" xfId="0" applyNumberFormat="1" applyFont="1"/>
    <xf numFmtId="164" fontId="25" fillId="0" borderId="9" xfId="2" applyNumberFormat="1" applyFont="1" applyBorder="1" applyAlignment="1">
      <alignment vertical="center"/>
    </xf>
    <xf numFmtId="164" fontId="19" fillId="0" borderId="12" xfId="2" applyNumberFormat="1" applyFont="1" applyFill="1" applyBorder="1" applyAlignment="1">
      <alignment horizontal="right" vertical="center"/>
    </xf>
    <xf numFmtId="164" fontId="21" fillId="0" borderId="12" xfId="2" applyNumberFormat="1" applyFont="1" applyFill="1" applyBorder="1" applyAlignment="1">
      <alignment horizontal="right" vertical="center"/>
    </xf>
    <xf numFmtId="164" fontId="32" fillId="0" borderId="9" xfId="2" applyNumberFormat="1" applyFont="1" applyBorder="1" applyAlignment="1">
      <alignment vertical="center"/>
    </xf>
    <xf numFmtId="0" fontId="21" fillId="0" borderId="12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1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164" fontId="21" fillId="0" borderId="9" xfId="2" applyNumberFormat="1" applyFont="1" applyFill="1" applyBorder="1" applyAlignment="1">
      <alignment horizontal="left" vertical="center"/>
    </xf>
    <xf numFmtId="164" fontId="21" fillId="0" borderId="12" xfId="2" applyNumberFormat="1" applyFont="1" applyFill="1" applyBorder="1" applyAlignment="1">
      <alignment horizontal="left" vertical="center"/>
    </xf>
    <xf numFmtId="164" fontId="19" fillId="0" borderId="9" xfId="2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164" fontId="19" fillId="0" borderId="3" xfId="2" applyNumberFormat="1" applyFont="1" applyFill="1" applyBorder="1" applyAlignment="1">
      <alignment horizontal="left" vertical="center"/>
    </xf>
    <xf numFmtId="164" fontId="19" fillId="0" borderId="13" xfId="2" applyNumberFormat="1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/>
    </xf>
    <xf numFmtId="0" fontId="25" fillId="0" borderId="10" xfId="0" applyFont="1" applyFill="1" applyBorder="1" applyAlignment="1">
      <alignment horizontal="left" vertical="center"/>
    </xf>
    <xf numFmtId="164" fontId="32" fillId="0" borderId="2" xfId="2" applyNumberFormat="1" applyFont="1" applyFill="1" applyBorder="1" applyAlignment="1">
      <alignment horizontal="left" vertical="center"/>
    </xf>
    <xf numFmtId="0" fontId="19" fillId="0" borderId="0" xfId="0" applyFont="1" applyFill="1" applyAlignment="1">
      <alignment vertical="center"/>
    </xf>
    <xf numFmtId="164" fontId="25" fillId="0" borderId="2" xfId="2" applyNumberFormat="1" applyFont="1" applyFill="1" applyBorder="1" applyAlignment="1">
      <alignment horizontal="left" vertical="center"/>
    </xf>
    <xf numFmtId="0" fontId="25" fillId="0" borderId="10" xfId="0" applyFont="1" applyFill="1" applyBorder="1" applyAlignment="1">
      <alignment vertical="center"/>
    </xf>
    <xf numFmtId="0" fontId="25" fillId="0" borderId="9" xfId="0" applyFont="1" applyFill="1" applyBorder="1" applyAlignment="1">
      <alignment vertical="center"/>
    </xf>
    <xf numFmtId="164" fontId="25" fillId="0" borderId="3" xfId="2" applyNumberFormat="1" applyFont="1" applyFill="1" applyBorder="1" applyAlignment="1">
      <alignment horizontal="left" vertical="center"/>
    </xf>
    <xf numFmtId="164" fontId="19" fillId="0" borderId="12" xfId="2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25" fillId="0" borderId="3" xfId="0" applyFont="1" applyFill="1" applyBorder="1" applyAlignment="1">
      <alignment horizontal="left" vertical="center"/>
    </xf>
    <xf numFmtId="0" fontId="19" fillId="0" borderId="6" xfId="0" applyFont="1" applyFill="1" applyBorder="1" applyAlignment="1">
      <alignment horizontal="left" vertical="center"/>
    </xf>
    <xf numFmtId="0" fontId="25" fillId="0" borderId="8" xfId="0" applyFont="1" applyFill="1" applyBorder="1" applyAlignment="1">
      <alignment horizontal="left" vertical="center"/>
    </xf>
    <xf numFmtId="164" fontId="25" fillId="0" borderId="8" xfId="2" applyNumberFormat="1" applyFont="1" applyFill="1" applyBorder="1" applyAlignment="1">
      <alignment horizontal="left" vertical="center"/>
    </xf>
    <xf numFmtId="0" fontId="21" fillId="0" borderId="1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19" fillId="0" borderId="7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164" fontId="19" fillId="0" borderId="8" xfId="2" applyNumberFormat="1" applyFont="1" applyFill="1" applyBorder="1" applyAlignment="1">
      <alignment horizontal="left" vertical="center"/>
    </xf>
    <xf numFmtId="0" fontId="19" fillId="0" borderId="10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left" vertical="center"/>
    </xf>
    <xf numFmtId="164" fontId="25" fillId="0" borderId="9" xfId="2" applyNumberFormat="1" applyFont="1" applyFill="1" applyBorder="1" applyAlignment="1">
      <alignment horizontal="left" vertical="center"/>
    </xf>
    <xf numFmtId="3" fontId="19" fillId="0" borderId="12" xfId="0" applyNumberFormat="1" applyFont="1" applyFill="1" applyBorder="1" applyAlignment="1">
      <alignment vertical="center"/>
    </xf>
    <xf numFmtId="0" fontId="14" fillId="0" borderId="10" xfId="0" applyFont="1" applyFill="1" applyBorder="1"/>
    <xf numFmtId="0" fontId="14" fillId="0" borderId="7" xfId="0" applyFont="1" applyFill="1" applyBorder="1"/>
    <xf numFmtId="0" fontId="14" fillId="0" borderId="5" xfId="0" applyFont="1" applyFill="1" applyBorder="1"/>
    <xf numFmtId="0" fontId="14" fillId="0" borderId="0" xfId="0" applyFont="1" applyFill="1" applyBorder="1"/>
    <xf numFmtId="0" fontId="14" fillId="0" borderId="0" xfId="0" applyFont="1" applyFill="1"/>
    <xf numFmtId="0" fontId="14" fillId="0" borderId="10" xfId="0" applyFont="1" applyFill="1" applyBorder="1" applyAlignment="1">
      <alignment horizontal="center"/>
    </xf>
    <xf numFmtId="0" fontId="14" fillId="0" borderId="2" xfId="0" applyFont="1" applyFill="1" applyBorder="1"/>
    <xf numFmtId="0" fontId="34" fillId="0" borderId="0" xfId="0" applyFont="1" applyAlignment="1">
      <alignment vertical="center"/>
    </xf>
    <xf numFmtId="0" fontId="34" fillId="0" borderId="0" xfId="0" applyFont="1" applyAlignment="1">
      <alignment horizontal="center"/>
    </xf>
    <xf numFmtId="0" fontId="34" fillId="0" borderId="0" xfId="0" applyFont="1"/>
    <xf numFmtId="0" fontId="34" fillId="0" borderId="0" xfId="0" applyFont="1" applyFill="1"/>
    <xf numFmtId="3" fontId="34" fillId="0" borderId="0" xfId="0" applyNumberFormat="1" applyFont="1" applyFill="1"/>
    <xf numFmtId="0" fontId="33" fillId="0" borderId="13" xfId="0" applyFont="1" applyBorder="1" applyAlignment="1">
      <alignment vertical="center"/>
    </xf>
    <xf numFmtId="0" fontId="33" fillId="0" borderId="3" xfId="0" applyFont="1" applyFill="1" applyBorder="1" applyAlignment="1">
      <alignment horizontal="center" vertical="center"/>
    </xf>
    <xf numFmtId="1" fontId="33" fillId="0" borderId="3" xfId="0" applyNumberFormat="1" applyFont="1" applyFill="1" applyBorder="1" applyAlignment="1">
      <alignment horizontal="center" vertical="center"/>
    </xf>
    <xf numFmtId="0" fontId="33" fillId="0" borderId="0" xfId="0" applyFont="1"/>
    <xf numFmtId="0" fontId="34" fillId="0" borderId="12" xfId="0" applyFont="1" applyBorder="1" applyAlignment="1">
      <alignment horizontal="center" vertical="center"/>
    </xf>
    <xf numFmtId="164" fontId="33" fillId="0" borderId="9" xfId="2" applyNumberFormat="1" applyFont="1" applyFill="1" applyBorder="1" applyAlignment="1">
      <alignment horizontal="left" vertical="center"/>
    </xf>
    <xf numFmtId="164" fontId="33" fillId="0" borderId="12" xfId="2" applyNumberFormat="1" applyFont="1" applyFill="1" applyBorder="1" applyAlignment="1">
      <alignment vertical="center"/>
    </xf>
    <xf numFmtId="0" fontId="33" fillId="0" borderId="10" xfId="0" applyFont="1" applyBorder="1" applyAlignment="1">
      <alignment horizontal="center" vertical="center"/>
    </xf>
    <xf numFmtId="0" fontId="33" fillId="0" borderId="10" xfId="0" applyFont="1" applyBorder="1" applyAlignment="1">
      <alignment horizontal="left" vertical="center"/>
    </xf>
    <xf numFmtId="0" fontId="34" fillId="0" borderId="9" xfId="0" applyFont="1" applyBorder="1" applyAlignment="1">
      <alignment vertical="center"/>
    </xf>
    <xf numFmtId="164" fontId="34" fillId="0" borderId="9" xfId="2" applyNumberFormat="1" applyFont="1" applyFill="1" applyBorder="1" applyAlignment="1">
      <alignment vertical="center"/>
    </xf>
    <xf numFmtId="0" fontId="33" fillId="0" borderId="11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5" fillId="0" borderId="9" xfId="0" applyFont="1" applyBorder="1" applyAlignment="1">
      <alignment vertical="center"/>
    </xf>
    <xf numFmtId="164" fontId="35" fillId="0" borderId="9" xfId="2" applyNumberFormat="1" applyFont="1" applyFill="1" applyBorder="1" applyAlignment="1">
      <alignment vertical="center"/>
    </xf>
    <xf numFmtId="164" fontId="34" fillId="0" borderId="12" xfId="2" applyNumberFormat="1" applyFont="1" applyFill="1" applyBorder="1" applyAlignment="1">
      <alignment vertical="center"/>
    </xf>
    <xf numFmtId="0" fontId="34" fillId="0" borderId="11" xfId="0" applyFont="1" applyBorder="1" applyAlignment="1">
      <alignment horizontal="center" vertical="center"/>
    </xf>
    <xf numFmtId="0" fontId="34" fillId="0" borderId="14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164" fontId="33" fillId="0" borderId="9" xfId="2" applyNumberFormat="1" applyFont="1" applyFill="1" applyBorder="1" applyAlignment="1">
      <alignment horizontal="center" vertical="center"/>
    </xf>
    <xf numFmtId="0" fontId="33" fillId="0" borderId="9" xfId="0" applyFont="1" applyBorder="1" applyAlignment="1">
      <alignment vertical="center"/>
    </xf>
    <xf numFmtId="164" fontId="33" fillId="0" borderId="9" xfId="2" applyNumberFormat="1" applyFont="1" applyFill="1" applyBorder="1" applyAlignment="1">
      <alignment vertical="center"/>
    </xf>
    <xf numFmtId="0" fontId="33" fillId="0" borderId="12" xfId="0" applyFont="1" applyBorder="1" applyAlignment="1">
      <alignment horizontal="center" vertical="center"/>
    </xf>
    <xf numFmtId="0" fontId="34" fillId="0" borderId="12" xfId="0" applyFont="1" applyBorder="1" applyAlignment="1">
      <alignment vertical="center"/>
    </xf>
    <xf numFmtId="0" fontId="34" fillId="0" borderId="0" xfId="0" applyFont="1" applyBorder="1" applyAlignment="1">
      <alignment horizontal="center" vertical="center"/>
    </xf>
    <xf numFmtId="0" fontId="34" fillId="0" borderId="0" xfId="0" applyFont="1" applyFill="1" applyBorder="1" applyAlignment="1">
      <alignment horizontal="center" vertical="center"/>
    </xf>
    <xf numFmtId="3" fontId="34" fillId="0" borderId="0" xfId="0" applyNumberFormat="1" applyFont="1" applyFill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6" fillId="0" borderId="0" xfId="0" applyFont="1" applyAlignment="1">
      <alignment vertical="center"/>
    </xf>
    <xf numFmtId="3" fontId="34" fillId="0" borderId="0" xfId="0" applyNumberFormat="1" applyFont="1" applyAlignment="1">
      <alignment horizontal="center" vertical="center"/>
    </xf>
    <xf numFmtId="3" fontId="34" fillId="0" borderId="0" xfId="0" applyNumberFormat="1" applyFont="1"/>
    <xf numFmtId="0" fontId="33" fillId="0" borderId="3" xfId="0" applyFont="1" applyBorder="1" applyAlignment="1">
      <alignment horizontal="center" vertical="center"/>
    </xf>
    <xf numFmtId="1" fontId="33" fillId="0" borderId="3" xfId="0" applyNumberFormat="1" applyFont="1" applyBorder="1" applyAlignment="1">
      <alignment horizontal="center" vertical="center"/>
    </xf>
    <xf numFmtId="0" fontId="33" fillId="0" borderId="0" xfId="0" applyFont="1" applyAlignment="1">
      <alignment vertical="center"/>
    </xf>
    <xf numFmtId="164" fontId="33" fillId="0" borderId="9" xfId="2" applyNumberFormat="1" applyFont="1" applyBorder="1" applyAlignment="1">
      <alignment vertical="center"/>
    </xf>
    <xf numFmtId="164" fontId="33" fillId="0" borderId="12" xfId="2" applyNumberFormat="1" applyFont="1" applyBorder="1" applyAlignment="1">
      <alignment vertical="center"/>
    </xf>
    <xf numFmtId="164" fontId="35" fillId="0" borderId="9" xfId="2" applyNumberFormat="1" applyFont="1" applyBorder="1" applyAlignment="1">
      <alignment vertical="center"/>
    </xf>
    <xf numFmtId="164" fontId="34" fillId="0" borderId="12" xfId="2" applyNumberFormat="1" applyFont="1" applyBorder="1" applyAlignment="1">
      <alignment vertical="center"/>
    </xf>
    <xf numFmtId="164" fontId="34" fillId="0" borderId="9" xfId="2" applyNumberFormat="1" applyFont="1" applyBorder="1" applyAlignment="1">
      <alignment vertical="center"/>
    </xf>
    <xf numFmtId="164" fontId="33" fillId="0" borderId="9" xfId="2" applyNumberFormat="1" applyFont="1" applyBorder="1" applyAlignment="1">
      <alignment horizontal="center" vertical="center"/>
    </xf>
    <xf numFmtId="0" fontId="33" fillId="0" borderId="7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0" borderId="0" xfId="0" applyFont="1" applyBorder="1" applyAlignment="1">
      <alignment horizontal="right" vertical="center"/>
    </xf>
    <xf numFmtId="0" fontId="34" fillId="0" borderId="0" xfId="0" applyFont="1" applyBorder="1" applyAlignment="1">
      <alignment vertical="center"/>
    </xf>
    <xf numFmtId="3" fontId="34" fillId="0" borderId="0" xfId="0" applyNumberFormat="1" applyFont="1" applyBorder="1" applyAlignment="1">
      <alignment vertical="center"/>
    </xf>
    <xf numFmtId="0" fontId="34" fillId="0" borderId="0" xfId="0" applyFont="1" applyBorder="1" applyAlignment="1">
      <alignment horizontal="center"/>
    </xf>
    <xf numFmtId="0" fontId="34" fillId="0" borderId="0" xfId="0" applyFont="1" applyBorder="1" applyAlignment="1">
      <alignment horizontal="right"/>
    </xf>
    <xf numFmtId="0" fontId="34" fillId="0" borderId="0" xfId="0" applyFont="1" applyBorder="1"/>
    <xf numFmtId="3" fontId="34" fillId="0" borderId="0" xfId="0" applyNumberFormat="1" applyFont="1" applyBorder="1"/>
    <xf numFmtId="164" fontId="25" fillId="0" borderId="12" xfId="2" applyNumberFormat="1" applyFont="1" applyBorder="1" applyAlignment="1">
      <alignment vertical="center"/>
    </xf>
    <xf numFmtId="0" fontId="15" fillId="0" borderId="4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6" fontId="14" fillId="0" borderId="0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21" fontId="14" fillId="0" borderId="0" xfId="0" applyNumberFormat="1" applyFont="1" applyBorder="1" applyAlignment="1">
      <alignment horizontal="center"/>
    </xf>
    <xf numFmtId="0" fontId="33" fillId="0" borderId="11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11" xfId="0" applyFont="1" applyBorder="1" applyAlignment="1">
      <alignment horizontal="left" vertical="center"/>
    </xf>
    <xf numFmtId="0" fontId="33" fillId="0" borderId="10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21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164" fontId="19" fillId="0" borderId="13" xfId="2" applyNumberFormat="1" applyFont="1" applyFill="1" applyBorder="1" applyAlignment="1">
      <alignment horizontal="left" vertical="center"/>
    </xf>
    <xf numFmtId="164" fontId="19" fillId="0" borderId="14" xfId="2" applyNumberFormat="1" applyFont="1" applyFill="1" applyBorder="1" applyAlignment="1">
      <alignment horizontal="left" vertical="center"/>
    </xf>
    <xf numFmtId="164" fontId="21" fillId="0" borderId="13" xfId="2" applyNumberFormat="1" applyFont="1" applyFill="1" applyBorder="1" applyAlignment="1">
      <alignment horizontal="left" vertical="center"/>
    </xf>
    <xf numFmtId="164" fontId="21" fillId="0" borderId="14" xfId="2" applyNumberFormat="1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18" fillId="0" borderId="0" xfId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8" fillId="0" borderId="12" xfId="0" applyFont="1" applyBorder="1" applyAlignment="1" applyProtection="1">
      <alignment horizontal="center" vertical="top"/>
      <protection locked="0"/>
    </xf>
    <xf numFmtId="0" fontId="27" fillId="0" borderId="12" xfId="0" applyNumberFormat="1" applyFont="1" applyBorder="1" applyAlignment="1">
      <alignment horizontal="center" vertical="top"/>
    </xf>
    <xf numFmtId="0" fontId="28" fillId="0" borderId="12" xfId="0" applyFont="1" applyBorder="1" applyAlignment="1" applyProtection="1">
      <alignment horizontal="center" vertical="top" wrapText="1"/>
      <protection locked="0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nance_8/Downloads/BV,%202,%2020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</sheetNames>
    <sheetDataSet>
      <sheetData sheetId="0">
        <row r="13">
          <cell r="F13">
            <v>196131275.67809987</v>
          </cell>
        </row>
        <row r="17">
          <cell r="F17">
            <v>157090.82294001582</v>
          </cell>
        </row>
        <row r="21">
          <cell r="F21">
            <v>83866.000000000087</v>
          </cell>
        </row>
        <row r="22">
          <cell r="F22">
            <v>-1244.1780000000001</v>
          </cell>
        </row>
        <row r="23">
          <cell r="F23">
            <v>969700.42439992493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54"/>
  <sheetViews>
    <sheetView workbookViewId="0">
      <selection activeCell="F19" sqref="F19"/>
    </sheetView>
  </sheetViews>
  <sheetFormatPr defaultRowHeight="12.75"/>
  <cols>
    <col min="1" max="1" width="3.28515625" style="6" customWidth="1"/>
    <col min="2" max="3" width="9.140625" style="6"/>
    <col min="4" max="4" width="9.28515625" style="6" customWidth="1"/>
    <col min="5" max="5" width="11.42578125" style="6" customWidth="1"/>
    <col min="6" max="6" width="12.85546875" style="6" customWidth="1"/>
    <col min="7" max="7" width="5.42578125" style="6" customWidth="1"/>
    <col min="8" max="9" width="9.140625" style="6"/>
    <col min="10" max="10" width="3.140625" style="6" customWidth="1"/>
    <col min="11" max="11" width="11.85546875" style="6" customWidth="1"/>
    <col min="12" max="12" width="1.85546875" style="6" customWidth="1"/>
    <col min="13" max="16384" width="9.140625" style="6"/>
  </cols>
  <sheetData>
    <row r="1" spans="2:11" ht="6.75" customHeight="1"/>
    <row r="2" spans="2:11">
      <c r="B2" s="23"/>
      <c r="C2" s="24"/>
      <c r="D2" s="24"/>
      <c r="E2" s="24"/>
      <c r="F2" s="24"/>
      <c r="G2" s="24"/>
      <c r="H2" s="24"/>
      <c r="I2" s="24"/>
      <c r="J2" s="24"/>
      <c r="K2" s="25"/>
    </row>
    <row r="3" spans="2:11" s="32" customFormat="1" ht="14.1" customHeight="1">
      <c r="B3" s="26"/>
      <c r="C3" s="27" t="s">
        <v>24</v>
      </c>
      <c r="D3" s="27"/>
      <c r="E3" s="27"/>
      <c r="F3" s="48" t="s">
        <v>189</v>
      </c>
      <c r="G3" s="29"/>
      <c r="H3" s="30"/>
      <c r="I3" s="28"/>
      <c r="J3" s="27"/>
      <c r="K3" s="31"/>
    </row>
    <row r="4" spans="2:11" s="32" customFormat="1" ht="14.1" customHeight="1">
      <c r="B4" s="26"/>
      <c r="C4" s="27" t="s">
        <v>14</v>
      </c>
      <c r="D4" s="27"/>
      <c r="E4" s="27"/>
      <c r="F4" s="49" t="s">
        <v>190</v>
      </c>
      <c r="G4" s="33"/>
      <c r="H4" s="34"/>
      <c r="I4" s="35"/>
      <c r="J4" s="35"/>
      <c r="K4" s="31"/>
    </row>
    <row r="5" spans="2:11" s="32" customFormat="1" ht="14.1" customHeight="1">
      <c r="B5" s="26"/>
      <c r="C5" s="27" t="s">
        <v>5</v>
      </c>
      <c r="D5" s="27"/>
      <c r="E5" s="27"/>
      <c r="F5" s="143" t="s">
        <v>298</v>
      </c>
      <c r="G5" s="144"/>
      <c r="H5" s="144"/>
      <c r="I5" s="144"/>
      <c r="J5" s="144"/>
      <c r="K5" s="145"/>
    </row>
    <row r="6" spans="2:11" s="32" customFormat="1" ht="14.1" customHeight="1">
      <c r="B6" s="26"/>
      <c r="C6" s="27"/>
      <c r="D6" s="27"/>
      <c r="E6" s="27"/>
      <c r="F6" s="146" t="s">
        <v>299</v>
      </c>
      <c r="G6" s="146"/>
      <c r="H6" s="144"/>
      <c r="I6" s="144"/>
      <c r="J6" s="146"/>
      <c r="K6" s="145"/>
    </row>
    <row r="7" spans="2:11" s="32" customFormat="1" ht="14.1" customHeight="1">
      <c r="B7" s="26"/>
      <c r="C7" s="27"/>
      <c r="D7" s="27"/>
      <c r="E7" s="27"/>
      <c r="F7" s="147"/>
      <c r="G7" s="146"/>
      <c r="H7" s="148" t="s">
        <v>188</v>
      </c>
      <c r="I7" s="148"/>
      <c r="J7" s="149"/>
      <c r="K7" s="145"/>
    </row>
    <row r="8" spans="2:11" s="32" customFormat="1" ht="14.1" customHeight="1">
      <c r="B8" s="26"/>
      <c r="C8" s="27" t="s">
        <v>0</v>
      </c>
      <c r="D8" s="27"/>
      <c r="E8" s="27"/>
      <c r="F8" s="57">
        <v>40998</v>
      </c>
      <c r="G8" s="37"/>
      <c r="H8" s="27"/>
      <c r="I8" s="27"/>
      <c r="J8" s="27"/>
      <c r="K8" s="31"/>
    </row>
    <row r="9" spans="2:11" s="32" customFormat="1" ht="14.1" customHeight="1">
      <c r="B9" s="26"/>
      <c r="C9" s="27" t="s">
        <v>1</v>
      </c>
      <c r="D9" s="27"/>
      <c r="E9" s="27"/>
      <c r="F9" s="36"/>
      <c r="G9" s="38"/>
      <c r="H9" s="27"/>
      <c r="I9" s="27"/>
      <c r="J9" s="27"/>
      <c r="K9" s="31"/>
    </row>
    <row r="10" spans="2:11" s="32" customFormat="1" ht="14.1" customHeight="1">
      <c r="B10" s="26"/>
      <c r="C10" s="27"/>
      <c r="D10" s="27"/>
      <c r="E10" s="27"/>
      <c r="F10" s="27"/>
      <c r="G10" s="27"/>
      <c r="H10" s="27"/>
      <c r="I10" s="27"/>
      <c r="J10" s="27"/>
      <c r="K10" s="31"/>
    </row>
    <row r="11" spans="2:11" s="32" customFormat="1" ht="14.1" customHeight="1">
      <c r="B11" s="26"/>
      <c r="C11" s="27" t="s">
        <v>11</v>
      </c>
      <c r="D11" s="27"/>
      <c r="E11" s="27"/>
      <c r="F11" s="49" t="s">
        <v>191</v>
      </c>
      <c r="G11" s="28"/>
      <c r="H11" s="28"/>
      <c r="I11" s="28"/>
      <c r="J11" s="28"/>
      <c r="K11" s="31"/>
    </row>
    <row r="12" spans="2:11" s="32" customFormat="1" ht="14.1" customHeight="1">
      <c r="B12" s="26"/>
      <c r="C12" s="27"/>
      <c r="D12" s="27"/>
      <c r="E12" s="27"/>
      <c r="F12" s="50" t="s">
        <v>192</v>
      </c>
      <c r="G12" s="50"/>
      <c r="H12" s="50"/>
      <c r="I12" s="50"/>
      <c r="J12" s="50"/>
      <c r="K12" s="51"/>
    </row>
    <row r="13" spans="2:11" s="32" customFormat="1" ht="14.1" customHeight="1">
      <c r="B13" s="26"/>
      <c r="C13" s="27"/>
      <c r="D13" s="27"/>
      <c r="E13" s="27"/>
      <c r="F13" s="50"/>
      <c r="G13" s="50"/>
      <c r="H13" s="50"/>
      <c r="I13" s="50"/>
      <c r="J13" s="50"/>
      <c r="K13" s="51"/>
    </row>
    <row r="14" spans="2:11">
      <c r="B14" s="3"/>
      <c r="C14" s="4"/>
      <c r="D14" s="4"/>
      <c r="E14" s="4"/>
      <c r="F14" s="4"/>
      <c r="G14" s="4"/>
      <c r="H14" s="4"/>
      <c r="I14" s="4"/>
      <c r="J14" s="4"/>
      <c r="K14" s="5"/>
    </row>
    <row r="15" spans="2:11">
      <c r="B15" s="3"/>
      <c r="C15" s="4"/>
      <c r="D15" s="4"/>
      <c r="E15" s="4"/>
      <c r="F15" s="4"/>
      <c r="G15" s="4"/>
      <c r="H15" s="4"/>
      <c r="I15" s="4"/>
      <c r="J15" s="4"/>
      <c r="K15" s="5"/>
    </row>
    <row r="16" spans="2:11">
      <c r="B16" s="3"/>
      <c r="C16" s="4"/>
      <c r="D16" s="4"/>
      <c r="E16" s="4"/>
      <c r="F16" s="4"/>
      <c r="G16" s="4"/>
      <c r="H16" s="4"/>
      <c r="I16" s="4"/>
      <c r="J16" s="4"/>
      <c r="K16" s="5"/>
    </row>
    <row r="17" spans="2:11">
      <c r="B17" s="3"/>
      <c r="C17" s="4"/>
      <c r="D17" s="4"/>
      <c r="E17" s="4"/>
      <c r="F17" s="4"/>
      <c r="G17" s="4"/>
      <c r="H17" s="4"/>
      <c r="I17" s="4"/>
      <c r="J17" s="4"/>
      <c r="K17" s="5"/>
    </row>
    <row r="18" spans="2:11">
      <c r="B18" s="3"/>
      <c r="C18" s="4"/>
      <c r="D18" s="4"/>
      <c r="E18" s="4"/>
      <c r="F18" s="4"/>
      <c r="G18" s="4"/>
      <c r="H18" s="4"/>
      <c r="I18" s="4"/>
      <c r="J18" s="4"/>
      <c r="K18" s="5"/>
    </row>
    <row r="19" spans="2:11">
      <c r="B19" s="3"/>
      <c r="C19" s="4"/>
      <c r="D19" s="4"/>
      <c r="E19" s="4"/>
      <c r="F19" s="4"/>
      <c r="G19" s="4"/>
      <c r="H19" s="4"/>
      <c r="I19" s="4"/>
      <c r="J19" s="4"/>
      <c r="K19" s="5"/>
    </row>
    <row r="20" spans="2:11">
      <c r="B20" s="3"/>
      <c r="D20" s="4"/>
      <c r="E20" s="4"/>
      <c r="F20" s="4"/>
      <c r="G20" s="4"/>
      <c r="H20" s="4"/>
      <c r="I20" s="4"/>
      <c r="J20" s="4"/>
      <c r="K20" s="5"/>
    </row>
    <row r="21" spans="2:11">
      <c r="B21" s="3"/>
      <c r="C21" s="4"/>
      <c r="D21" s="4"/>
      <c r="E21" s="4"/>
      <c r="F21" s="4"/>
      <c r="G21" s="4"/>
      <c r="H21" s="4"/>
      <c r="I21" s="4"/>
      <c r="J21" s="4"/>
      <c r="K21" s="5"/>
    </row>
    <row r="22" spans="2:11">
      <c r="B22" s="3"/>
      <c r="C22" s="4"/>
      <c r="D22" s="4"/>
      <c r="E22" s="4"/>
      <c r="F22" s="4"/>
      <c r="G22" s="4"/>
      <c r="H22" s="4"/>
      <c r="I22" s="4"/>
      <c r="J22" s="4"/>
      <c r="K22" s="5"/>
    </row>
    <row r="23" spans="2:11">
      <c r="B23" s="3"/>
      <c r="C23" s="4"/>
      <c r="D23" s="4"/>
      <c r="E23" s="4"/>
      <c r="F23" s="4"/>
      <c r="G23" s="4"/>
      <c r="H23" s="4"/>
      <c r="I23" s="4"/>
      <c r="J23" s="4"/>
      <c r="K23" s="5"/>
    </row>
    <row r="24" spans="2:11" ht="33.75">
      <c r="B24" s="206" t="s">
        <v>6</v>
      </c>
      <c r="C24" s="207"/>
      <c r="D24" s="207"/>
      <c r="E24" s="207"/>
      <c r="F24" s="207"/>
      <c r="G24" s="207"/>
      <c r="H24" s="207"/>
      <c r="I24" s="207"/>
      <c r="J24" s="207"/>
      <c r="K24" s="208"/>
    </row>
    <row r="25" spans="2:11">
      <c r="B25" s="3"/>
      <c r="C25" s="209" t="s">
        <v>183</v>
      </c>
      <c r="D25" s="209"/>
      <c r="E25" s="209"/>
      <c r="F25" s="209"/>
      <c r="G25" s="209"/>
      <c r="H25" s="209"/>
      <c r="I25" s="209"/>
      <c r="J25" s="209"/>
      <c r="K25" s="5"/>
    </row>
    <row r="26" spans="2:11">
      <c r="B26" s="3"/>
      <c r="C26" s="209" t="s">
        <v>13</v>
      </c>
      <c r="D26" s="209"/>
      <c r="E26" s="209"/>
      <c r="F26" s="209"/>
      <c r="G26" s="209"/>
      <c r="H26" s="209"/>
      <c r="I26" s="209"/>
      <c r="J26" s="209"/>
      <c r="K26" s="5"/>
    </row>
    <row r="27" spans="2:11">
      <c r="B27" s="3"/>
      <c r="C27" s="4"/>
      <c r="D27" s="4"/>
      <c r="E27" s="4"/>
      <c r="F27" s="4"/>
      <c r="G27" s="4"/>
      <c r="H27" s="4"/>
      <c r="I27" s="4"/>
      <c r="J27" s="4"/>
      <c r="K27" s="5"/>
    </row>
    <row r="28" spans="2:11">
      <c r="B28" s="3"/>
      <c r="C28" s="4"/>
      <c r="D28" s="4"/>
      <c r="E28" s="4"/>
      <c r="F28" s="4"/>
      <c r="G28" s="4"/>
      <c r="H28" s="4"/>
      <c r="I28" s="4"/>
      <c r="J28" s="4"/>
      <c r="K28" s="5"/>
    </row>
    <row r="29" spans="2:11" ht="33.75">
      <c r="B29" s="3"/>
      <c r="C29" s="4"/>
      <c r="D29" s="4"/>
      <c r="E29" s="4"/>
      <c r="F29" s="39" t="s">
        <v>257</v>
      </c>
      <c r="G29" s="4"/>
      <c r="H29" s="4"/>
      <c r="I29" s="4"/>
      <c r="J29" s="4"/>
      <c r="K29" s="5"/>
    </row>
    <row r="30" spans="2:11">
      <c r="B30" s="3"/>
      <c r="C30" s="4"/>
      <c r="D30" s="4"/>
      <c r="E30" s="4"/>
      <c r="F30" s="4"/>
      <c r="G30" s="4"/>
      <c r="H30" s="4"/>
      <c r="I30" s="4"/>
      <c r="J30" s="4"/>
      <c r="K30" s="5"/>
    </row>
    <row r="31" spans="2:11">
      <c r="B31" s="3"/>
      <c r="C31" s="4"/>
      <c r="D31" s="4"/>
      <c r="E31" s="4"/>
      <c r="F31" s="4"/>
      <c r="G31" s="4"/>
      <c r="H31" s="4"/>
      <c r="I31" s="4"/>
      <c r="J31" s="4"/>
      <c r="K31" s="5"/>
    </row>
    <row r="32" spans="2:11">
      <c r="B32" s="3"/>
      <c r="C32" s="4"/>
      <c r="D32" s="4"/>
      <c r="E32" s="4"/>
      <c r="F32" s="4"/>
      <c r="G32" s="4"/>
      <c r="H32" s="4"/>
      <c r="I32" s="4"/>
      <c r="J32" s="4"/>
      <c r="K32" s="5"/>
    </row>
    <row r="33" spans="2:11">
      <c r="B33" s="3"/>
      <c r="C33" s="4"/>
      <c r="D33" s="4"/>
      <c r="E33" s="4"/>
      <c r="F33" s="4"/>
      <c r="G33" s="4"/>
      <c r="H33" s="4"/>
      <c r="I33" s="4"/>
      <c r="J33" s="4"/>
      <c r="K33" s="5"/>
    </row>
    <row r="34" spans="2:11">
      <c r="B34" s="3"/>
      <c r="C34" s="4"/>
      <c r="D34" s="4"/>
      <c r="E34" s="4"/>
      <c r="F34" s="4"/>
      <c r="G34" s="4"/>
      <c r="H34" s="4"/>
      <c r="I34" s="4"/>
      <c r="J34" s="4"/>
      <c r="K34" s="5"/>
    </row>
    <row r="35" spans="2:11">
      <c r="B35" s="3"/>
      <c r="C35" s="4"/>
      <c r="D35" s="4"/>
      <c r="E35" s="4"/>
      <c r="F35" s="4"/>
      <c r="G35" s="4"/>
      <c r="H35" s="4"/>
      <c r="I35" s="4"/>
      <c r="J35" s="4"/>
      <c r="K35" s="5"/>
    </row>
    <row r="36" spans="2:11">
      <c r="B36" s="3"/>
      <c r="C36" s="4"/>
      <c r="D36" s="4"/>
      <c r="E36" s="4"/>
      <c r="F36" s="4"/>
      <c r="G36" s="4"/>
      <c r="H36" s="4"/>
      <c r="I36" s="4"/>
      <c r="J36" s="4"/>
      <c r="K36" s="5"/>
    </row>
    <row r="37" spans="2:11">
      <c r="B37" s="3"/>
      <c r="C37" s="4"/>
      <c r="D37" s="4"/>
      <c r="E37" s="4"/>
      <c r="F37" s="4"/>
      <c r="G37" s="4"/>
      <c r="H37" s="4"/>
      <c r="I37" s="4"/>
      <c r="J37" s="4"/>
      <c r="K37" s="5"/>
    </row>
    <row r="38" spans="2:11">
      <c r="B38" s="3"/>
      <c r="C38" s="4"/>
      <c r="D38" s="4"/>
      <c r="E38" s="4"/>
      <c r="F38" s="4"/>
      <c r="G38" s="4"/>
      <c r="H38" s="4"/>
      <c r="I38" s="4"/>
      <c r="J38" s="4"/>
      <c r="K38" s="5"/>
    </row>
    <row r="39" spans="2:11">
      <c r="B39" s="3"/>
      <c r="C39" s="4"/>
      <c r="D39" s="4"/>
      <c r="E39" s="4"/>
      <c r="F39" s="4"/>
      <c r="G39" s="4"/>
      <c r="H39" s="4"/>
      <c r="I39" s="4"/>
      <c r="J39" s="4"/>
      <c r="K39" s="5"/>
    </row>
    <row r="40" spans="2:11">
      <c r="B40" s="3"/>
      <c r="C40" s="4"/>
      <c r="D40" s="4"/>
      <c r="E40" s="4"/>
      <c r="F40" s="4"/>
      <c r="G40" s="4"/>
      <c r="H40" s="4"/>
      <c r="I40" s="4"/>
      <c r="J40" s="4"/>
      <c r="K40" s="5"/>
    </row>
    <row r="41" spans="2:11" ht="9" customHeight="1">
      <c r="B41" s="3"/>
      <c r="C41" s="4"/>
      <c r="D41" s="4"/>
      <c r="E41" s="4"/>
      <c r="F41" s="4"/>
      <c r="G41" s="4"/>
      <c r="H41" s="4"/>
      <c r="I41" s="4"/>
      <c r="J41" s="4"/>
      <c r="K41" s="5"/>
    </row>
    <row r="42" spans="2:11">
      <c r="B42" s="3"/>
      <c r="C42" s="4"/>
      <c r="D42" s="4"/>
      <c r="E42" s="4"/>
      <c r="F42" s="4"/>
      <c r="G42" s="4"/>
      <c r="H42" s="4"/>
      <c r="I42" s="4"/>
      <c r="J42" s="4"/>
      <c r="K42" s="5"/>
    </row>
    <row r="43" spans="2:11">
      <c r="B43" s="3"/>
      <c r="C43" s="4"/>
      <c r="D43" s="4"/>
      <c r="E43" s="4"/>
      <c r="F43" s="4"/>
      <c r="G43" s="4"/>
      <c r="H43" s="4"/>
      <c r="I43" s="4"/>
      <c r="J43" s="4"/>
      <c r="K43" s="5"/>
    </row>
    <row r="44" spans="2:11" s="32" customFormat="1" ht="12.95" customHeight="1">
      <c r="B44" s="26"/>
      <c r="C44" s="27" t="s">
        <v>20</v>
      </c>
      <c r="D44" s="27"/>
      <c r="E44" s="27"/>
      <c r="F44" s="27"/>
      <c r="G44" s="27"/>
      <c r="H44" s="210"/>
      <c r="I44" s="210"/>
      <c r="J44" s="27"/>
      <c r="K44" s="31"/>
    </row>
    <row r="45" spans="2:11" s="32" customFormat="1" ht="12.95" customHeight="1">
      <c r="B45" s="26"/>
      <c r="C45" s="27" t="s">
        <v>21</v>
      </c>
      <c r="D45" s="27"/>
      <c r="E45" s="27"/>
      <c r="F45" s="27"/>
      <c r="G45" s="27"/>
      <c r="H45" s="212"/>
      <c r="I45" s="212"/>
      <c r="J45" s="27"/>
      <c r="K45" s="31"/>
    </row>
    <row r="46" spans="2:11" s="32" customFormat="1" ht="12.95" customHeight="1">
      <c r="B46" s="26"/>
      <c r="C46" s="27" t="s">
        <v>15</v>
      </c>
      <c r="D46" s="27"/>
      <c r="E46" s="27"/>
      <c r="F46" s="27"/>
      <c r="G46" s="27"/>
      <c r="H46" s="212"/>
      <c r="I46" s="212"/>
      <c r="J46" s="27"/>
      <c r="K46" s="31"/>
    </row>
    <row r="47" spans="2:11" s="32" customFormat="1" ht="12.95" customHeight="1">
      <c r="B47" s="26"/>
      <c r="C47" s="27" t="s">
        <v>16</v>
      </c>
      <c r="D47" s="27"/>
      <c r="E47" s="27"/>
      <c r="F47" s="27"/>
      <c r="G47" s="27"/>
      <c r="H47" s="212"/>
      <c r="I47" s="212"/>
      <c r="J47" s="27"/>
      <c r="K47" s="31"/>
    </row>
    <row r="48" spans="2:11">
      <c r="B48" s="3"/>
      <c r="C48" s="4"/>
      <c r="D48" s="4"/>
      <c r="E48" s="4"/>
      <c r="F48" s="4"/>
      <c r="G48" s="4"/>
      <c r="H48" s="4"/>
      <c r="I48" s="4"/>
      <c r="J48" s="4"/>
      <c r="K48" s="5"/>
    </row>
    <row r="49" spans="2:11" s="43" customFormat="1" ht="12.95" customHeight="1">
      <c r="B49" s="40"/>
      <c r="C49" s="27" t="s">
        <v>22</v>
      </c>
      <c r="D49" s="27"/>
      <c r="E49" s="27"/>
      <c r="F49" s="27"/>
      <c r="G49" s="38" t="s">
        <v>17</v>
      </c>
      <c r="H49" s="213" t="s">
        <v>258</v>
      </c>
      <c r="I49" s="209"/>
      <c r="J49" s="41"/>
      <c r="K49" s="42"/>
    </row>
    <row r="50" spans="2:11" s="43" customFormat="1" ht="12.95" customHeight="1">
      <c r="B50" s="40"/>
      <c r="C50" s="27"/>
      <c r="D50" s="27"/>
      <c r="E50" s="27"/>
      <c r="F50" s="27"/>
      <c r="G50" s="38" t="s">
        <v>18</v>
      </c>
      <c r="H50" s="211" t="s">
        <v>259</v>
      </c>
      <c r="I50" s="209"/>
      <c r="J50" s="41"/>
      <c r="K50" s="42"/>
    </row>
    <row r="51" spans="2:11" s="43" customFormat="1" ht="7.5" customHeight="1">
      <c r="B51" s="40"/>
      <c r="C51" s="27"/>
      <c r="D51" s="27"/>
      <c r="E51" s="27"/>
      <c r="F51" s="27"/>
      <c r="G51" s="38"/>
      <c r="H51" s="38"/>
      <c r="I51" s="38"/>
      <c r="J51" s="41"/>
      <c r="K51" s="42"/>
    </row>
    <row r="52" spans="2:11" s="43" customFormat="1" ht="12.95" customHeight="1">
      <c r="B52" s="40"/>
      <c r="C52" s="27" t="s">
        <v>19</v>
      </c>
      <c r="D52" s="27"/>
      <c r="E52" s="27"/>
      <c r="F52" s="38"/>
      <c r="G52" s="27"/>
      <c r="H52" s="28" t="s">
        <v>260</v>
      </c>
      <c r="I52" s="28"/>
      <c r="J52" s="41"/>
      <c r="K52" s="42"/>
    </row>
    <row r="53" spans="2:11" ht="22.5" customHeight="1">
      <c r="B53" s="44"/>
      <c r="C53" s="45"/>
      <c r="D53" s="45"/>
      <c r="E53" s="45"/>
      <c r="F53" s="45"/>
      <c r="G53" s="45"/>
      <c r="H53" s="45"/>
      <c r="I53" s="45"/>
      <c r="J53" s="45"/>
      <c r="K53" s="46"/>
    </row>
    <row r="54" spans="2:11" ht="6.75" customHeight="1"/>
  </sheetData>
  <mergeCells count="9">
    <mergeCell ref="B24:K24"/>
    <mergeCell ref="C25:J25"/>
    <mergeCell ref="C26:J26"/>
    <mergeCell ref="H44:I44"/>
    <mergeCell ref="H50:I50"/>
    <mergeCell ref="H45:I45"/>
    <mergeCell ref="H46:I46"/>
    <mergeCell ref="H47:I47"/>
    <mergeCell ref="H49:I49"/>
  </mergeCells>
  <phoneticPr fontId="0" type="noConversion"/>
  <printOptions horizontalCentered="1" verticalCentered="1"/>
  <pageMargins left="0" right="0" top="0" bottom="0" header="0.511811023622047" footer="0.51181102362204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G58"/>
  <sheetViews>
    <sheetView workbookViewId="0">
      <selection activeCell="J54" sqref="J54"/>
    </sheetView>
  </sheetViews>
  <sheetFormatPr defaultRowHeight="15"/>
  <cols>
    <col min="1" max="1" width="0.85546875" style="152" customWidth="1"/>
    <col min="2" max="3" width="3.7109375" style="151" customWidth="1"/>
    <col min="4" max="4" width="4" style="151" customWidth="1"/>
    <col min="5" max="5" width="57.140625" style="152" customWidth="1"/>
    <col min="6" max="6" width="14.85546875" style="153" customWidth="1"/>
    <col min="7" max="7" width="14.28515625" style="154" customWidth="1"/>
    <col min="8" max="8" width="15.85546875" style="152" customWidth="1"/>
    <col min="9" max="16384" width="9.140625" style="152"/>
  </cols>
  <sheetData>
    <row r="1" spans="2:7" s="150" customFormat="1" ht="18" customHeight="1">
      <c r="B1" s="217" t="s">
        <v>184</v>
      </c>
      <c r="C1" s="217"/>
      <c r="D1" s="217"/>
      <c r="E1" s="217"/>
      <c r="F1" s="217"/>
      <c r="G1" s="217"/>
    </row>
    <row r="2" spans="2:7" ht="6.75" customHeight="1"/>
    <row r="3" spans="2:7" s="158" customFormat="1" ht="21" customHeight="1">
      <c r="B3" s="155" t="s">
        <v>2</v>
      </c>
      <c r="C3" s="221" t="s">
        <v>7</v>
      </c>
      <c r="D3" s="222"/>
      <c r="E3" s="223"/>
      <c r="F3" s="156">
        <v>2018</v>
      </c>
      <c r="G3" s="157">
        <v>2017</v>
      </c>
    </row>
    <row r="4" spans="2:7" s="150" customFormat="1" ht="12.75" customHeight="1">
      <c r="B4" s="159"/>
      <c r="C4" s="218" t="s">
        <v>62</v>
      </c>
      <c r="D4" s="219"/>
      <c r="E4" s="220"/>
      <c r="F4" s="160">
        <f>F5+F13</f>
        <v>197340688.74743983</v>
      </c>
      <c r="G4" s="161">
        <f>G5+G13</f>
        <v>202544608.393565</v>
      </c>
    </row>
    <row r="5" spans="2:7" s="150" customFormat="1" ht="12.75" customHeight="1">
      <c r="B5" s="159"/>
      <c r="C5" s="162" t="s">
        <v>87</v>
      </c>
      <c r="D5" s="163" t="s">
        <v>8</v>
      </c>
      <c r="E5" s="164"/>
      <c r="F5" s="165">
        <f>F6</f>
        <v>1052322.2463999251</v>
      </c>
      <c r="G5" s="161">
        <v>248085</v>
      </c>
    </row>
    <row r="6" spans="2:7" s="150" customFormat="1" ht="12.75" customHeight="1">
      <c r="B6" s="159"/>
      <c r="C6" s="166"/>
      <c r="D6" s="167">
        <v>1</v>
      </c>
      <c r="E6" s="168" t="s">
        <v>9</v>
      </c>
      <c r="F6" s="169">
        <f>[1]Report!$F$21+[1]Report!$F$22+[1]Report!$F$23</f>
        <v>1052322.2463999251</v>
      </c>
      <c r="G6" s="170">
        <v>248085</v>
      </c>
    </row>
    <row r="7" spans="2:7" s="150" customFormat="1" ht="12.75" customHeight="1">
      <c r="B7" s="159"/>
      <c r="C7" s="166"/>
      <c r="D7" s="167">
        <v>2</v>
      </c>
      <c r="E7" s="168" t="s">
        <v>10</v>
      </c>
      <c r="F7" s="169"/>
      <c r="G7" s="170"/>
    </row>
    <row r="8" spans="2:7" s="150" customFormat="1" ht="12.75" customHeight="1">
      <c r="B8" s="159"/>
      <c r="C8" s="162" t="s">
        <v>87</v>
      </c>
      <c r="D8" s="163" t="s">
        <v>26</v>
      </c>
      <c r="E8" s="168"/>
      <c r="F8" s="169"/>
      <c r="G8" s="170"/>
    </row>
    <row r="9" spans="2:7" s="150" customFormat="1" ht="12.75" customHeight="1">
      <c r="B9" s="159"/>
      <c r="C9" s="166"/>
      <c r="D9" s="167">
        <v>1</v>
      </c>
      <c r="E9" s="168" t="s">
        <v>28</v>
      </c>
      <c r="F9" s="169"/>
      <c r="G9" s="170"/>
    </row>
    <row r="10" spans="2:7" s="150" customFormat="1" ht="12.75" customHeight="1">
      <c r="B10" s="159"/>
      <c r="C10" s="166"/>
      <c r="D10" s="167">
        <v>2</v>
      </c>
      <c r="E10" s="168" t="s">
        <v>29</v>
      </c>
      <c r="F10" s="169"/>
      <c r="G10" s="170"/>
    </row>
    <row r="11" spans="2:7" s="150" customFormat="1" ht="12.75" customHeight="1">
      <c r="B11" s="159"/>
      <c r="C11" s="166"/>
      <c r="D11" s="167">
        <v>3</v>
      </c>
      <c r="E11" s="168" t="s">
        <v>27</v>
      </c>
      <c r="F11" s="169"/>
      <c r="G11" s="170"/>
    </row>
    <row r="12" spans="2:7" s="150" customFormat="1" ht="12.75" customHeight="1">
      <c r="B12" s="159"/>
      <c r="C12" s="166"/>
      <c r="D12" s="167"/>
      <c r="E12" s="168"/>
      <c r="F12" s="169"/>
      <c r="G12" s="170"/>
    </row>
    <row r="13" spans="2:7" s="150" customFormat="1" ht="12.75" customHeight="1">
      <c r="B13" s="159"/>
      <c r="C13" s="162" t="s">
        <v>87</v>
      </c>
      <c r="D13" s="163" t="s">
        <v>30</v>
      </c>
      <c r="E13" s="168"/>
      <c r="F13" s="169">
        <f>F14+F17</f>
        <v>196288366.50103989</v>
      </c>
      <c r="G13" s="161">
        <f>G14+G17</f>
        <v>202296523.393565</v>
      </c>
    </row>
    <row r="14" spans="2:7" s="150" customFormat="1" ht="12.75" customHeight="1">
      <c r="B14" s="159"/>
      <c r="C14" s="166"/>
      <c r="D14" s="167">
        <v>1</v>
      </c>
      <c r="E14" s="168" t="s">
        <v>31</v>
      </c>
      <c r="F14" s="169">
        <f>[1]Report!$F$13</f>
        <v>196131275.67809987</v>
      </c>
      <c r="G14" s="170">
        <v>201477047</v>
      </c>
    </row>
    <row r="15" spans="2:7" s="150" customFormat="1" ht="12.75" customHeight="1">
      <c r="B15" s="159"/>
      <c r="C15" s="166"/>
      <c r="D15" s="167">
        <v>2</v>
      </c>
      <c r="E15" s="168" t="s">
        <v>32</v>
      </c>
      <c r="F15" s="169"/>
      <c r="G15" s="170"/>
    </row>
    <row r="16" spans="2:7" s="150" customFormat="1" ht="12.75" customHeight="1">
      <c r="B16" s="159"/>
      <c r="C16" s="166"/>
      <c r="D16" s="167">
        <v>3</v>
      </c>
      <c r="E16" s="168" t="s">
        <v>33</v>
      </c>
      <c r="F16" s="169"/>
      <c r="G16" s="170"/>
    </row>
    <row r="17" spans="2:7" s="150" customFormat="1" ht="12.75" customHeight="1">
      <c r="B17" s="159"/>
      <c r="C17" s="166"/>
      <c r="D17" s="167">
        <v>4</v>
      </c>
      <c r="E17" s="168" t="s">
        <v>261</v>
      </c>
      <c r="F17" s="169">
        <f>[1]Report!$F$17</f>
        <v>157090.82294001582</v>
      </c>
      <c r="G17" s="170">
        <v>819476.39356498723</v>
      </c>
    </row>
    <row r="18" spans="2:7" s="150" customFormat="1" ht="12.75" customHeight="1">
      <c r="B18" s="159"/>
      <c r="C18" s="166"/>
      <c r="D18" s="167">
        <v>5</v>
      </c>
      <c r="E18" s="168" t="s">
        <v>34</v>
      </c>
      <c r="F18" s="169"/>
      <c r="G18" s="170"/>
    </row>
    <row r="19" spans="2:7" s="150" customFormat="1" ht="12.75" customHeight="1">
      <c r="B19" s="159"/>
      <c r="C19" s="166"/>
      <c r="D19" s="167"/>
      <c r="E19" s="168"/>
      <c r="F19" s="169">
        <v>0</v>
      </c>
      <c r="G19" s="170">
        <v>0</v>
      </c>
    </row>
    <row r="20" spans="2:7" s="150" customFormat="1" ht="12.75" customHeight="1">
      <c r="B20" s="159"/>
      <c r="C20" s="162" t="s">
        <v>87</v>
      </c>
      <c r="D20" s="163" t="s">
        <v>35</v>
      </c>
      <c r="E20" s="164"/>
      <c r="F20" s="165"/>
      <c r="G20" s="161"/>
    </row>
    <row r="21" spans="2:7" s="150" customFormat="1" ht="12.75" customHeight="1">
      <c r="B21" s="159"/>
      <c r="C21" s="171"/>
      <c r="D21" s="167">
        <v>1</v>
      </c>
      <c r="E21" s="168" t="s">
        <v>36</v>
      </c>
      <c r="F21" s="169"/>
      <c r="G21" s="170"/>
    </row>
    <row r="22" spans="2:7" s="150" customFormat="1" ht="12.75" customHeight="1">
      <c r="B22" s="159"/>
      <c r="C22" s="171"/>
      <c r="D22" s="167">
        <v>2</v>
      </c>
      <c r="E22" s="168" t="s">
        <v>37</v>
      </c>
      <c r="F22" s="169"/>
      <c r="G22" s="170"/>
    </row>
    <row r="23" spans="2:7" s="150" customFormat="1" ht="12.75" customHeight="1">
      <c r="B23" s="159"/>
      <c r="C23" s="171"/>
      <c r="D23" s="167">
        <v>3</v>
      </c>
      <c r="E23" s="168" t="s">
        <v>38</v>
      </c>
      <c r="F23" s="169"/>
      <c r="G23" s="170"/>
    </row>
    <row r="24" spans="2:7" s="150" customFormat="1" ht="12.75" customHeight="1">
      <c r="B24" s="159"/>
      <c r="C24" s="171"/>
      <c r="D24" s="167">
        <v>4</v>
      </c>
      <c r="E24" s="168" t="s">
        <v>39</v>
      </c>
      <c r="F24" s="169"/>
      <c r="G24" s="170"/>
    </row>
    <row r="25" spans="2:7" s="150" customFormat="1" ht="12.75" customHeight="1">
      <c r="B25" s="159"/>
      <c r="C25" s="171"/>
      <c r="D25" s="167">
        <v>5</v>
      </c>
      <c r="E25" s="168" t="s">
        <v>40</v>
      </c>
      <c r="F25" s="169"/>
      <c r="G25" s="170"/>
    </row>
    <row r="26" spans="2:7" s="150" customFormat="1" ht="12.75" customHeight="1">
      <c r="B26" s="159"/>
      <c r="C26" s="171"/>
      <c r="D26" s="167">
        <v>6</v>
      </c>
      <c r="E26" s="168" t="s">
        <v>41</v>
      </c>
      <c r="F26" s="169"/>
      <c r="G26" s="170"/>
    </row>
    <row r="27" spans="2:7" s="150" customFormat="1" ht="12.75" customHeight="1">
      <c r="B27" s="159"/>
      <c r="C27" s="171"/>
      <c r="D27" s="167">
        <v>7</v>
      </c>
      <c r="E27" s="168" t="s">
        <v>42</v>
      </c>
      <c r="F27" s="169"/>
      <c r="G27" s="170"/>
    </row>
    <row r="28" spans="2:7" s="150" customFormat="1" ht="12.75" customHeight="1">
      <c r="B28" s="159"/>
      <c r="C28" s="171"/>
      <c r="D28" s="167">
        <v>8</v>
      </c>
      <c r="E28" s="168" t="s">
        <v>185</v>
      </c>
      <c r="F28" s="169"/>
      <c r="G28" s="170"/>
    </row>
    <row r="29" spans="2:7" s="150" customFormat="1" ht="12.75" customHeight="1">
      <c r="B29" s="159"/>
      <c r="C29" s="162" t="s">
        <v>87</v>
      </c>
      <c r="D29" s="163" t="s">
        <v>43</v>
      </c>
      <c r="E29" s="164"/>
      <c r="F29" s="165"/>
      <c r="G29" s="170"/>
    </row>
    <row r="30" spans="2:7" s="150" customFormat="1" ht="12.75" customHeight="1">
      <c r="B30" s="159"/>
      <c r="C30" s="162" t="s">
        <v>87</v>
      </c>
      <c r="D30" s="163" t="s">
        <v>44</v>
      </c>
      <c r="E30" s="164"/>
      <c r="F30" s="165"/>
      <c r="G30" s="170"/>
    </row>
    <row r="31" spans="2:7" s="150" customFormat="1" ht="12.75" customHeight="1">
      <c r="B31" s="172"/>
      <c r="C31" s="166"/>
      <c r="D31" s="163"/>
      <c r="E31" s="164"/>
      <c r="F31" s="165"/>
      <c r="G31" s="170"/>
    </row>
    <row r="32" spans="2:7" s="150" customFormat="1" ht="12.75" customHeight="1">
      <c r="B32" s="173" t="s">
        <v>3</v>
      </c>
      <c r="C32" s="214" t="s">
        <v>61</v>
      </c>
      <c r="D32" s="215"/>
      <c r="E32" s="216"/>
      <c r="F32" s="174">
        <f>F4</f>
        <v>197340688.74743983</v>
      </c>
      <c r="G32" s="161">
        <f>G4</f>
        <v>202544608.393565</v>
      </c>
    </row>
    <row r="33" spans="2:7" s="150" customFormat="1" ht="12.75" customHeight="1">
      <c r="B33" s="159"/>
      <c r="C33" s="218" t="s">
        <v>64</v>
      </c>
      <c r="D33" s="219"/>
      <c r="E33" s="220"/>
      <c r="F33" s="160"/>
      <c r="G33" s="170"/>
    </row>
    <row r="34" spans="2:7" s="150" customFormat="1" ht="12.75" customHeight="1">
      <c r="B34" s="159"/>
      <c r="C34" s="162" t="s">
        <v>87</v>
      </c>
      <c r="D34" s="163" t="s">
        <v>47</v>
      </c>
      <c r="E34" s="164"/>
      <c r="F34" s="165"/>
      <c r="G34" s="170"/>
    </row>
    <row r="35" spans="2:7" s="150" customFormat="1" ht="12.75" customHeight="1">
      <c r="B35" s="159"/>
      <c r="C35" s="171"/>
      <c r="D35" s="167">
        <v>1</v>
      </c>
      <c r="E35" s="168" t="s">
        <v>48</v>
      </c>
      <c r="F35" s="169"/>
      <c r="G35" s="170"/>
    </row>
    <row r="36" spans="2:7" s="150" customFormat="1" ht="12.75" customHeight="1">
      <c r="B36" s="159"/>
      <c r="C36" s="171"/>
      <c r="D36" s="167">
        <v>2</v>
      </c>
      <c r="E36" s="168" t="s">
        <v>49</v>
      </c>
      <c r="F36" s="169"/>
      <c r="G36" s="170"/>
    </row>
    <row r="37" spans="2:7" s="150" customFormat="1" ht="12.75" customHeight="1">
      <c r="B37" s="159"/>
      <c r="C37" s="171"/>
      <c r="D37" s="167">
        <v>3</v>
      </c>
      <c r="E37" s="168" t="s">
        <v>50</v>
      </c>
      <c r="F37" s="169"/>
      <c r="G37" s="170"/>
    </row>
    <row r="38" spans="2:7" s="150" customFormat="1" ht="12.75" customHeight="1">
      <c r="B38" s="159"/>
      <c r="C38" s="171"/>
      <c r="D38" s="167"/>
      <c r="E38" s="164"/>
      <c r="F38" s="165"/>
      <c r="G38" s="170"/>
    </row>
    <row r="39" spans="2:7" s="150" customFormat="1" ht="12.75" customHeight="1">
      <c r="B39" s="159"/>
      <c r="C39" s="162" t="s">
        <v>87</v>
      </c>
      <c r="D39" s="163" t="s">
        <v>51</v>
      </c>
      <c r="E39" s="175"/>
      <c r="F39" s="176"/>
      <c r="G39" s="161"/>
    </row>
    <row r="40" spans="2:7" s="150" customFormat="1" ht="12.75" customHeight="1">
      <c r="B40" s="159"/>
      <c r="C40" s="166"/>
      <c r="D40" s="167">
        <v>1</v>
      </c>
      <c r="E40" s="168" t="s">
        <v>52</v>
      </c>
      <c r="F40" s="169"/>
      <c r="G40" s="170"/>
    </row>
    <row r="41" spans="2:7" s="150" customFormat="1" ht="12.75" customHeight="1">
      <c r="B41" s="159"/>
      <c r="C41" s="166"/>
      <c r="D41" s="167">
        <v>2</v>
      </c>
      <c r="E41" s="168" t="s">
        <v>53</v>
      </c>
      <c r="F41" s="169"/>
      <c r="G41" s="170"/>
    </row>
    <row r="42" spans="2:7" s="150" customFormat="1" ht="12.75" customHeight="1">
      <c r="B42" s="159"/>
      <c r="C42" s="166"/>
      <c r="D42" s="167">
        <v>3</v>
      </c>
      <c r="E42" s="168" t="s">
        <v>54</v>
      </c>
      <c r="F42" s="169"/>
      <c r="G42" s="170"/>
    </row>
    <row r="43" spans="2:7" s="150" customFormat="1" ht="12.75" customHeight="1">
      <c r="B43" s="159"/>
      <c r="C43" s="166"/>
      <c r="D43" s="167">
        <v>4</v>
      </c>
      <c r="E43" s="168" t="s">
        <v>55</v>
      </c>
      <c r="F43" s="169"/>
      <c r="G43" s="170"/>
    </row>
    <row r="44" spans="2:7" s="150" customFormat="1" ht="12.75" customHeight="1">
      <c r="B44" s="159"/>
      <c r="C44" s="166"/>
      <c r="D44" s="167"/>
      <c r="E44" s="175"/>
      <c r="F44" s="176"/>
      <c r="G44" s="170"/>
    </row>
    <row r="45" spans="2:7" s="150" customFormat="1" ht="12.75" customHeight="1">
      <c r="B45" s="159"/>
      <c r="C45" s="162" t="s">
        <v>87</v>
      </c>
      <c r="D45" s="163" t="s">
        <v>56</v>
      </c>
      <c r="E45" s="164"/>
      <c r="F45" s="165"/>
      <c r="G45" s="170"/>
    </row>
    <row r="46" spans="2:7" s="150" customFormat="1" ht="12.75" customHeight="1">
      <c r="B46" s="159"/>
      <c r="C46" s="166"/>
      <c r="D46" s="163"/>
      <c r="E46" s="164"/>
      <c r="F46" s="165"/>
      <c r="G46" s="170"/>
    </row>
    <row r="47" spans="2:7" s="150" customFormat="1" ht="12.75" customHeight="1">
      <c r="B47" s="159"/>
      <c r="C47" s="162" t="s">
        <v>87</v>
      </c>
      <c r="D47" s="163" t="s">
        <v>57</v>
      </c>
      <c r="E47" s="164"/>
      <c r="F47" s="165"/>
      <c r="G47" s="170"/>
    </row>
    <row r="48" spans="2:7" s="150" customFormat="1" ht="12.75" customHeight="1">
      <c r="B48" s="159"/>
      <c r="C48" s="166"/>
      <c r="D48" s="167">
        <v>1</v>
      </c>
      <c r="E48" s="164" t="s">
        <v>58</v>
      </c>
      <c r="F48" s="165"/>
      <c r="G48" s="170"/>
    </row>
    <row r="49" spans="2:7" s="150" customFormat="1" ht="12.75" customHeight="1">
      <c r="B49" s="159"/>
      <c r="C49" s="166"/>
      <c r="D49" s="167">
        <v>2</v>
      </c>
      <c r="E49" s="168" t="s">
        <v>59</v>
      </c>
      <c r="F49" s="169"/>
      <c r="G49" s="170"/>
    </row>
    <row r="50" spans="2:7" s="150" customFormat="1" ht="12.75" customHeight="1">
      <c r="B50" s="159"/>
      <c r="C50" s="166"/>
      <c r="D50" s="167">
        <v>3</v>
      </c>
      <c r="E50" s="168" t="s">
        <v>60</v>
      </c>
      <c r="F50" s="169"/>
      <c r="G50" s="170"/>
    </row>
    <row r="51" spans="2:7" s="150" customFormat="1" ht="12.75" customHeight="1">
      <c r="B51" s="159"/>
      <c r="C51" s="166"/>
      <c r="D51" s="167"/>
      <c r="E51" s="164"/>
      <c r="F51" s="165"/>
      <c r="G51" s="170"/>
    </row>
    <row r="52" spans="2:7" s="150" customFormat="1" ht="12.75" customHeight="1">
      <c r="B52" s="159"/>
      <c r="C52" s="162" t="s">
        <v>87</v>
      </c>
      <c r="D52" s="163" t="s">
        <v>45</v>
      </c>
      <c r="E52" s="164"/>
      <c r="F52" s="165"/>
      <c r="G52" s="170"/>
    </row>
    <row r="53" spans="2:7" s="150" customFormat="1" ht="12.75" customHeight="1">
      <c r="B53" s="159"/>
      <c r="C53" s="162" t="s">
        <v>87</v>
      </c>
      <c r="D53" s="163" t="s">
        <v>46</v>
      </c>
      <c r="E53" s="164"/>
      <c r="F53" s="165"/>
      <c r="G53" s="170"/>
    </row>
    <row r="54" spans="2:7" s="150" customFormat="1" ht="12.75" customHeight="1">
      <c r="B54" s="159"/>
      <c r="C54" s="214"/>
      <c r="D54" s="215"/>
      <c r="E54" s="216"/>
      <c r="F54" s="174"/>
      <c r="G54" s="170"/>
    </row>
    <row r="55" spans="2:7" s="150" customFormat="1" ht="12.75" customHeight="1">
      <c r="B55" s="177" t="s">
        <v>4</v>
      </c>
      <c r="C55" s="214" t="s">
        <v>63</v>
      </c>
      <c r="D55" s="215"/>
      <c r="E55" s="216"/>
      <c r="F55" s="174"/>
      <c r="G55" s="161"/>
    </row>
    <row r="56" spans="2:7" s="150" customFormat="1" ht="21.75" customHeight="1">
      <c r="B56" s="178"/>
      <c r="C56" s="214" t="s">
        <v>79</v>
      </c>
      <c r="D56" s="215"/>
      <c r="E56" s="216"/>
      <c r="F56" s="174">
        <f>F32</f>
        <v>197340688.74743983</v>
      </c>
      <c r="G56" s="161">
        <f>G32</f>
        <v>202544608.393565</v>
      </c>
    </row>
    <row r="57" spans="2:7" s="150" customFormat="1" ht="9.75" customHeight="1">
      <c r="B57" s="179"/>
      <c r="C57" s="179"/>
      <c r="D57" s="179"/>
      <c r="E57" s="179"/>
      <c r="F57" s="180"/>
      <c r="G57" s="181"/>
    </row>
    <row r="58" spans="2:7" hidden="1">
      <c r="F58" s="154">
        <f>BV!F24</f>
        <v>197340688.74743962</v>
      </c>
    </row>
  </sheetData>
  <mergeCells count="8">
    <mergeCell ref="C32:E32"/>
    <mergeCell ref="C54:E54"/>
    <mergeCell ref="B1:G1"/>
    <mergeCell ref="C33:E33"/>
    <mergeCell ref="C56:E56"/>
    <mergeCell ref="C4:E4"/>
    <mergeCell ref="C55:E55"/>
    <mergeCell ref="C3:E3"/>
  </mergeCells>
  <phoneticPr fontId="0" type="noConversion"/>
  <printOptions horizontalCentered="1" verticalCentered="1"/>
  <pageMargins left="0.4" right="0.4" top="0" bottom="0" header="0.4" footer="0.4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G64"/>
  <sheetViews>
    <sheetView topLeftCell="A25" workbookViewId="0">
      <selection activeCell="G64" sqref="G64"/>
    </sheetView>
  </sheetViews>
  <sheetFormatPr defaultRowHeight="15"/>
  <cols>
    <col min="1" max="1" width="1.140625" style="152" customWidth="1"/>
    <col min="2" max="2" width="3.7109375" style="151" customWidth="1"/>
    <col min="3" max="3" width="4" style="151" customWidth="1"/>
    <col min="4" max="4" width="3.42578125" style="151" customWidth="1"/>
    <col min="5" max="5" width="58.140625" style="152" customWidth="1"/>
    <col min="6" max="6" width="17.28515625" style="152" customWidth="1"/>
    <col min="7" max="7" width="15.28515625" style="186" customWidth="1"/>
    <col min="8" max="8" width="1.42578125" style="152" customWidth="1"/>
    <col min="9" max="16384" width="9.140625" style="152"/>
  </cols>
  <sheetData>
    <row r="1" spans="2:7" s="150" customFormat="1" ht="6" customHeight="1">
      <c r="B1" s="182"/>
      <c r="C1" s="183"/>
      <c r="D1" s="183"/>
      <c r="E1" s="184"/>
      <c r="F1" s="184"/>
      <c r="G1" s="185"/>
    </row>
    <row r="2" spans="2:7" s="150" customFormat="1" ht="18" customHeight="1">
      <c r="B2" s="217" t="s">
        <v>184</v>
      </c>
      <c r="C2" s="217"/>
      <c r="D2" s="217"/>
      <c r="E2" s="217"/>
      <c r="F2" s="217"/>
      <c r="G2" s="217"/>
    </row>
    <row r="3" spans="2:7" ht="6.75" customHeight="1"/>
    <row r="4" spans="2:7" s="189" customFormat="1" ht="21" customHeight="1">
      <c r="B4" s="155" t="s">
        <v>2</v>
      </c>
      <c r="C4" s="214" t="s">
        <v>65</v>
      </c>
      <c r="D4" s="215"/>
      <c r="E4" s="216"/>
      <c r="F4" s="187">
        <v>2018</v>
      </c>
      <c r="G4" s="188">
        <v>2017</v>
      </c>
    </row>
    <row r="5" spans="2:7" s="150" customFormat="1" ht="12.75" customHeight="1">
      <c r="B5" s="159"/>
      <c r="C5" s="162" t="s">
        <v>87</v>
      </c>
      <c r="D5" s="163" t="s">
        <v>66</v>
      </c>
      <c r="E5" s="164"/>
      <c r="F5" s="190">
        <f>F9+F13+F14</f>
        <v>179768982.63389999</v>
      </c>
      <c r="G5" s="191">
        <f>G9+G13+G14</f>
        <v>188725443</v>
      </c>
    </row>
    <row r="6" spans="2:7" s="150" customFormat="1" ht="12.75" customHeight="1">
      <c r="B6" s="159"/>
      <c r="C6" s="166"/>
      <c r="D6" s="167">
        <v>1</v>
      </c>
      <c r="E6" s="168" t="s">
        <v>67</v>
      </c>
      <c r="F6" s="192"/>
      <c r="G6" s="193"/>
    </row>
    <row r="7" spans="2:7" s="150" customFormat="1" ht="12.75" customHeight="1">
      <c r="B7" s="159"/>
      <c r="C7" s="166"/>
      <c r="D7" s="167">
        <v>2</v>
      </c>
      <c r="E7" s="168" t="s">
        <v>68</v>
      </c>
      <c r="F7" s="192"/>
      <c r="G7" s="193"/>
    </row>
    <row r="8" spans="2:7" s="150" customFormat="1" ht="12.75" customHeight="1">
      <c r="B8" s="159"/>
      <c r="C8" s="166"/>
      <c r="D8" s="167">
        <v>3</v>
      </c>
      <c r="E8" s="168" t="s">
        <v>69</v>
      </c>
      <c r="F8" s="192"/>
      <c r="G8" s="193"/>
    </row>
    <row r="9" spans="2:7" s="150" customFormat="1" ht="12.75" customHeight="1">
      <c r="B9" s="159"/>
      <c r="C9" s="166"/>
      <c r="D9" s="167">
        <v>4</v>
      </c>
      <c r="E9" s="168" t="s">
        <v>70</v>
      </c>
      <c r="F9" s="192">
        <f>BV!G12</f>
        <v>174933542.63389999</v>
      </c>
      <c r="G9" s="193">
        <v>184406193</v>
      </c>
    </row>
    <row r="10" spans="2:7" s="150" customFormat="1" ht="12.75" customHeight="1">
      <c r="B10" s="159"/>
      <c r="C10" s="166"/>
      <c r="D10" s="167">
        <v>5</v>
      </c>
      <c r="E10" s="168" t="s">
        <v>71</v>
      </c>
      <c r="F10" s="192"/>
      <c r="G10" s="193"/>
    </row>
    <row r="11" spans="2:7" s="150" customFormat="1" ht="12.75" customHeight="1">
      <c r="B11" s="159"/>
      <c r="C11" s="166"/>
      <c r="D11" s="167">
        <v>6</v>
      </c>
      <c r="E11" s="168" t="s">
        <v>72</v>
      </c>
      <c r="F11" s="192"/>
      <c r="G11" s="193"/>
    </row>
    <row r="12" spans="2:7" s="150" customFormat="1" ht="12.75" customHeight="1">
      <c r="B12" s="159"/>
      <c r="C12" s="166"/>
      <c r="D12" s="167">
        <v>7</v>
      </c>
      <c r="E12" s="168" t="s">
        <v>73</v>
      </c>
      <c r="F12" s="192"/>
      <c r="G12" s="193"/>
    </row>
    <row r="13" spans="2:7" s="150" customFormat="1" ht="12.75" customHeight="1">
      <c r="B13" s="159"/>
      <c r="C13" s="166"/>
      <c r="D13" s="167">
        <v>8</v>
      </c>
      <c r="E13" s="168" t="s">
        <v>74</v>
      </c>
      <c r="F13" s="192">
        <f>BV!G14</f>
        <v>4796300</v>
      </c>
      <c r="G13" s="193">
        <v>4311250</v>
      </c>
    </row>
    <row r="14" spans="2:7" s="150" customFormat="1" ht="12.75" customHeight="1">
      <c r="B14" s="159"/>
      <c r="C14" s="166"/>
      <c r="D14" s="167">
        <v>9</v>
      </c>
      <c r="E14" s="168" t="s">
        <v>75</v>
      </c>
      <c r="F14" s="192">
        <f>BV!G16+BV!G19+BV!G20-1</f>
        <v>39140</v>
      </c>
      <c r="G14" s="193">
        <v>8000</v>
      </c>
    </row>
    <row r="15" spans="2:7" s="150" customFormat="1" ht="12.75" customHeight="1">
      <c r="B15" s="159"/>
      <c r="C15" s="166"/>
      <c r="D15" s="167"/>
      <c r="E15" s="168"/>
      <c r="F15" s="192"/>
      <c r="G15" s="193"/>
    </row>
    <row r="16" spans="2:7" s="150" customFormat="1" ht="12.75" customHeight="1">
      <c r="B16" s="159"/>
      <c r="C16" s="162" t="s">
        <v>87</v>
      </c>
      <c r="D16" s="163" t="s">
        <v>76</v>
      </c>
      <c r="E16" s="164"/>
      <c r="F16" s="194"/>
      <c r="G16" s="193"/>
    </row>
    <row r="17" spans="2:7" s="150" customFormat="1" ht="12.75" customHeight="1">
      <c r="B17" s="159"/>
      <c r="C17" s="162" t="s">
        <v>87</v>
      </c>
      <c r="D17" s="163" t="s">
        <v>77</v>
      </c>
      <c r="E17" s="168"/>
      <c r="F17" s="192"/>
      <c r="G17" s="193"/>
    </row>
    <row r="18" spans="2:7" s="150" customFormat="1" ht="12.75" customHeight="1">
      <c r="B18" s="159"/>
      <c r="C18" s="162" t="s">
        <v>87</v>
      </c>
      <c r="D18" s="163" t="s">
        <v>78</v>
      </c>
      <c r="E18" s="168"/>
      <c r="F18" s="192"/>
      <c r="G18" s="193"/>
    </row>
    <row r="19" spans="2:7" s="150" customFormat="1" ht="15.95" customHeight="1">
      <c r="B19" s="159"/>
      <c r="C19" s="214" t="s">
        <v>91</v>
      </c>
      <c r="D19" s="215"/>
      <c r="E19" s="216"/>
      <c r="F19" s="195">
        <f>F5</f>
        <v>179768982.63389999</v>
      </c>
      <c r="G19" s="191">
        <f>G5</f>
        <v>188725443</v>
      </c>
    </row>
    <row r="20" spans="2:7" s="150" customFormat="1" ht="12.75" customHeight="1">
      <c r="B20" s="159"/>
      <c r="C20" s="162" t="s">
        <v>87</v>
      </c>
      <c r="D20" s="163" t="s">
        <v>81</v>
      </c>
      <c r="E20" s="175"/>
      <c r="F20" s="190"/>
      <c r="G20" s="191"/>
    </row>
    <row r="21" spans="2:7" s="150" customFormat="1" ht="12.75" customHeight="1">
      <c r="B21" s="159"/>
      <c r="C21" s="171"/>
      <c r="D21" s="167">
        <v>1</v>
      </c>
      <c r="E21" s="168" t="s">
        <v>67</v>
      </c>
      <c r="F21" s="192"/>
      <c r="G21" s="193"/>
    </row>
    <row r="22" spans="2:7" s="150" customFormat="1" ht="12.75" customHeight="1">
      <c r="B22" s="159"/>
      <c r="C22" s="171"/>
      <c r="D22" s="167">
        <v>2</v>
      </c>
      <c r="E22" s="168" t="s">
        <v>68</v>
      </c>
      <c r="F22" s="192"/>
      <c r="G22" s="193"/>
    </row>
    <row r="23" spans="2:7" s="150" customFormat="1" ht="12.75" customHeight="1">
      <c r="B23" s="159"/>
      <c r="C23" s="171"/>
      <c r="D23" s="167">
        <v>3</v>
      </c>
      <c r="E23" s="168" t="s">
        <v>82</v>
      </c>
      <c r="F23" s="192"/>
      <c r="G23" s="193"/>
    </row>
    <row r="24" spans="2:7" s="150" customFormat="1" ht="12.75" customHeight="1">
      <c r="B24" s="159"/>
      <c r="C24" s="171"/>
      <c r="D24" s="167">
        <v>4</v>
      </c>
      <c r="E24" s="168" t="s">
        <v>70</v>
      </c>
      <c r="F24" s="192"/>
      <c r="G24" s="193"/>
    </row>
    <row r="25" spans="2:7" s="150" customFormat="1" ht="12.75" customHeight="1">
      <c r="B25" s="159"/>
      <c r="C25" s="171"/>
      <c r="D25" s="167">
        <v>5</v>
      </c>
      <c r="E25" s="168" t="s">
        <v>71</v>
      </c>
      <c r="F25" s="192"/>
      <c r="G25" s="193"/>
    </row>
    <row r="26" spans="2:7" s="150" customFormat="1" ht="12.75" customHeight="1">
      <c r="B26" s="159"/>
      <c r="C26" s="171"/>
      <c r="D26" s="167">
        <v>6</v>
      </c>
      <c r="E26" s="168" t="s">
        <v>72</v>
      </c>
      <c r="F26" s="192"/>
      <c r="G26" s="193"/>
    </row>
    <row r="27" spans="2:7" s="150" customFormat="1" ht="12.75" customHeight="1">
      <c r="B27" s="159"/>
      <c r="C27" s="171"/>
      <c r="D27" s="167">
        <v>7</v>
      </c>
      <c r="E27" s="168" t="s">
        <v>73</v>
      </c>
      <c r="F27" s="192"/>
      <c r="G27" s="193"/>
    </row>
    <row r="28" spans="2:7" s="150" customFormat="1" ht="12.75" customHeight="1">
      <c r="B28" s="159"/>
      <c r="C28" s="171"/>
      <c r="D28" s="167">
        <v>8</v>
      </c>
      <c r="E28" s="168" t="s">
        <v>83</v>
      </c>
      <c r="F28" s="192"/>
      <c r="G28" s="193"/>
    </row>
    <row r="29" spans="2:7" s="150" customFormat="1" ht="12.75" customHeight="1">
      <c r="B29" s="159"/>
      <c r="C29" s="171"/>
      <c r="D29" s="167"/>
      <c r="E29" s="168"/>
      <c r="F29" s="192"/>
      <c r="G29" s="193"/>
    </row>
    <row r="30" spans="2:7" s="150" customFormat="1" ht="12.75" customHeight="1">
      <c r="B30" s="159"/>
      <c r="C30" s="162" t="s">
        <v>87</v>
      </c>
      <c r="D30" s="163" t="s">
        <v>84</v>
      </c>
      <c r="E30" s="164"/>
      <c r="F30" s="194"/>
      <c r="G30" s="193"/>
    </row>
    <row r="31" spans="2:7" s="150" customFormat="1" ht="12.75" customHeight="1">
      <c r="B31" s="159"/>
      <c r="C31" s="162" t="s">
        <v>87</v>
      </c>
      <c r="D31" s="163" t="s">
        <v>85</v>
      </c>
      <c r="E31" s="164"/>
      <c r="F31" s="194"/>
      <c r="G31" s="193"/>
    </row>
    <row r="32" spans="2:7" s="150" customFormat="1" ht="12.75" customHeight="1">
      <c r="B32" s="159"/>
      <c r="C32" s="162" t="s">
        <v>87</v>
      </c>
      <c r="D32" s="163" t="s">
        <v>86</v>
      </c>
      <c r="E32" s="164"/>
      <c r="F32" s="194"/>
      <c r="G32" s="193"/>
    </row>
    <row r="33" spans="2:7" s="150" customFormat="1" ht="12.75" customHeight="1">
      <c r="B33" s="159"/>
      <c r="C33" s="166"/>
      <c r="D33" s="167">
        <v>1</v>
      </c>
      <c r="E33" s="168" t="s">
        <v>88</v>
      </c>
      <c r="F33" s="192"/>
      <c r="G33" s="193"/>
    </row>
    <row r="34" spans="2:7" s="150" customFormat="1" ht="12.75" customHeight="1">
      <c r="B34" s="159"/>
      <c r="C34" s="166"/>
      <c r="D34" s="167">
        <v>2</v>
      </c>
      <c r="E34" s="168" t="s">
        <v>89</v>
      </c>
      <c r="F34" s="192"/>
      <c r="G34" s="193"/>
    </row>
    <row r="35" spans="2:7" s="150" customFormat="1" ht="12.75" customHeight="1">
      <c r="B35" s="159"/>
      <c r="C35" s="162" t="s">
        <v>87</v>
      </c>
      <c r="D35" s="163" t="s">
        <v>90</v>
      </c>
      <c r="E35" s="164"/>
      <c r="F35" s="194"/>
      <c r="G35" s="193"/>
    </row>
    <row r="36" spans="2:7" s="150" customFormat="1" ht="12.75" customHeight="1">
      <c r="B36" s="159"/>
      <c r="C36" s="166"/>
      <c r="D36" s="163"/>
      <c r="E36" s="164"/>
      <c r="F36" s="194"/>
      <c r="G36" s="193"/>
    </row>
    <row r="37" spans="2:7" s="150" customFormat="1" ht="15.95" customHeight="1">
      <c r="B37" s="159"/>
      <c r="C37" s="214" t="s">
        <v>92</v>
      </c>
      <c r="D37" s="215"/>
      <c r="E37" s="216"/>
      <c r="F37" s="195"/>
      <c r="G37" s="191"/>
    </row>
    <row r="38" spans="2:7" s="150" customFormat="1" ht="15.95" customHeight="1">
      <c r="B38" s="159"/>
      <c r="C38" s="166"/>
      <c r="D38" s="163"/>
      <c r="E38" s="164"/>
      <c r="F38" s="194"/>
      <c r="G38" s="193"/>
    </row>
    <row r="39" spans="2:7" s="150" customFormat="1" ht="24.75" customHeight="1">
      <c r="B39" s="159"/>
      <c r="C39" s="214" t="s">
        <v>80</v>
      </c>
      <c r="D39" s="215"/>
      <c r="E39" s="216"/>
      <c r="F39" s="195">
        <f>F19</f>
        <v>179768982.63389999</v>
      </c>
      <c r="G39" s="191">
        <v>188725443</v>
      </c>
    </row>
    <row r="40" spans="2:7" s="150" customFormat="1" ht="12.75" customHeight="1">
      <c r="B40" s="159"/>
      <c r="C40" s="162" t="s">
        <v>87</v>
      </c>
      <c r="D40" s="163" t="s">
        <v>93</v>
      </c>
      <c r="E40" s="164"/>
      <c r="F40" s="194"/>
      <c r="G40" s="193"/>
    </row>
    <row r="41" spans="2:7" s="150" customFormat="1" ht="12.75" customHeight="1">
      <c r="B41" s="159"/>
      <c r="C41" s="162" t="s">
        <v>87</v>
      </c>
      <c r="D41" s="163" t="s">
        <v>94</v>
      </c>
      <c r="E41" s="164"/>
      <c r="F41" s="194"/>
      <c r="G41" s="193"/>
    </row>
    <row r="42" spans="2:7" s="150" customFormat="1" ht="12.75" customHeight="1">
      <c r="B42" s="159"/>
      <c r="C42" s="162" t="s">
        <v>87</v>
      </c>
      <c r="D42" s="163" t="s">
        <v>95</v>
      </c>
      <c r="E42" s="164"/>
      <c r="F42" s="194"/>
      <c r="G42" s="193"/>
    </row>
    <row r="43" spans="2:7" s="150" customFormat="1" ht="12.75" customHeight="1">
      <c r="B43" s="159"/>
      <c r="C43" s="162" t="s">
        <v>87</v>
      </c>
      <c r="D43" s="163" t="s">
        <v>96</v>
      </c>
      <c r="E43" s="164"/>
      <c r="F43" s="194"/>
      <c r="G43" s="193"/>
    </row>
    <row r="44" spans="2:7" s="150" customFormat="1" ht="12.75" customHeight="1">
      <c r="B44" s="159"/>
      <c r="C44" s="162" t="s">
        <v>87</v>
      </c>
      <c r="D44" s="163" t="s">
        <v>97</v>
      </c>
      <c r="E44" s="164"/>
      <c r="F44" s="190">
        <f>F45</f>
        <v>181000</v>
      </c>
      <c r="G44" s="191"/>
    </row>
    <row r="45" spans="2:7" s="150" customFormat="1" ht="12.75" customHeight="1">
      <c r="B45" s="159"/>
      <c r="C45" s="196"/>
      <c r="D45" s="167">
        <v>1</v>
      </c>
      <c r="E45" s="168" t="s">
        <v>98</v>
      </c>
      <c r="F45" s="192">
        <f>BV!G8</f>
        <v>181000</v>
      </c>
      <c r="G45" s="193"/>
    </row>
    <row r="46" spans="2:7" s="150" customFormat="1" ht="12.75" customHeight="1">
      <c r="B46" s="159"/>
      <c r="C46" s="196"/>
      <c r="D46" s="167">
        <v>2</v>
      </c>
      <c r="E46" s="168" t="s">
        <v>99</v>
      </c>
      <c r="F46" s="192"/>
      <c r="G46" s="193"/>
    </row>
    <row r="47" spans="2:7" s="150" customFormat="1" ht="12.75" customHeight="1">
      <c r="B47" s="159"/>
      <c r="C47" s="196"/>
      <c r="D47" s="167">
        <v>3</v>
      </c>
      <c r="E47" s="168" t="s">
        <v>97</v>
      </c>
      <c r="F47" s="192"/>
      <c r="G47" s="193">
        <v>5931020</v>
      </c>
    </row>
    <row r="48" spans="2:7" s="150" customFormat="1" ht="12.75" customHeight="1">
      <c r="B48" s="159"/>
      <c r="C48" s="162" t="s">
        <v>87</v>
      </c>
      <c r="D48" s="163" t="s">
        <v>100</v>
      </c>
      <c r="E48" s="164"/>
      <c r="F48" s="194">
        <f>BV!G9</f>
        <v>13638164</v>
      </c>
      <c r="G48" s="193">
        <v>4274081</v>
      </c>
    </row>
    <row r="49" spans="2:7" s="150" customFormat="1" ht="12.75" customHeight="1">
      <c r="B49" s="159"/>
      <c r="C49" s="162" t="s">
        <v>87</v>
      </c>
      <c r="D49" s="163" t="s">
        <v>101</v>
      </c>
      <c r="E49" s="164"/>
      <c r="F49" s="194">
        <f>BV!G10</f>
        <v>3752541.0033399104</v>
      </c>
      <c r="G49" s="193">
        <v>3614063.4364650408</v>
      </c>
    </row>
    <row r="50" spans="2:7" s="150" customFormat="1" ht="12.75" customHeight="1">
      <c r="B50" s="159"/>
      <c r="C50" s="197"/>
      <c r="D50" s="163"/>
      <c r="E50" s="164"/>
      <c r="F50" s="194"/>
      <c r="G50" s="193"/>
    </row>
    <row r="51" spans="2:7" s="150" customFormat="1" ht="15.95" customHeight="1">
      <c r="B51" s="159"/>
      <c r="C51" s="214" t="s">
        <v>102</v>
      </c>
      <c r="D51" s="215"/>
      <c r="E51" s="216"/>
      <c r="F51" s="195">
        <f>F44+F48+F49</f>
        <v>17571705.003339909</v>
      </c>
      <c r="G51" s="191">
        <f>G47+G48+G49</f>
        <v>13819164.43646504</v>
      </c>
    </row>
    <row r="52" spans="2:7" s="150" customFormat="1" ht="15.95" customHeight="1">
      <c r="B52" s="159"/>
      <c r="C52" s="197"/>
      <c r="D52" s="163"/>
      <c r="E52" s="164"/>
      <c r="F52" s="194"/>
      <c r="G52" s="193"/>
    </row>
    <row r="53" spans="2:7" s="150" customFormat="1" ht="24.75" customHeight="1">
      <c r="B53" s="159"/>
      <c r="C53" s="214" t="s">
        <v>103</v>
      </c>
      <c r="D53" s="215"/>
      <c r="E53" s="216"/>
      <c r="F53" s="195">
        <f>F39+F51+1</f>
        <v>197340688.6372399</v>
      </c>
      <c r="G53" s="191">
        <f>G39+G51+1</f>
        <v>202544608.43646502</v>
      </c>
    </row>
    <row r="54" spans="2:7" s="150" customFormat="1" ht="15.95" hidden="1" customHeight="1">
      <c r="B54" s="179"/>
      <c r="C54" s="179"/>
      <c r="D54" s="198"/>
      <c r="E54" s="199"/>
      <c r="F54" s="200">
        <f>Aktivet!F58</f>
        <v>197340688.74743962</v>
      </c>
      <c r="G54" s="200"/>
    </row>
    <row r="55" spans="2:7" s="150" customFormat="1" ht="15.95" hidden="1" customHeight="1">
      <c r="B55" s="179"/>
      <c r="C55" s="179"/>
      <c r="D55" s="198"/>
      <c r="E55" s="199"/>
      <c r="F55" s="200">
        <f>BV!G24</f>
        <v>197340688.6372399</v>
      </c>
      <c r="G55" s="200"/>
    </row>
    <row r="56" spans="2:7" s="150" customFormat="1" ht="15.95" hidden="1" customHeight="1">
      <c r="B56" s="179"/>
      <c r="C56" s="179"/>
      <c r="D56" s="198"/>
      <c r="E56" s="199"/>
      <c r="F56" s="199"/>
      <c r="G56" s="200"/>
    </row>
    <row r="57" spans="2:7" s="150" customFormat="1" ht="15.95" customHeight="1">
      <c r="B57" s="179"/>
      <c r="C57" s="179"/>
      <c r="D57" s="198"/>
      <c r="E57" s="199"/>
      <c r="F57" s="199"/>
      <c r="G57" s="200"/>
    </row>
    <row r="58" spans="2:7" s="150" customFormat="1" ht="15.95" customHeight="1">
      <c r="B58" s="189"/>
      <c r="C58" s="189"/>
      <c r="D58" s="189"/>
      <c r="E58" s="199"/>
      <c r="F58" s="199"/>
      <c r="G58" s="200"/>
    </row>
    <row r="59" spans="2:7" s="150" customFormat="1" ht="15.95" customHeight="1">
      <c r="B59" s="179"/>
      <c r="C59" s="179"/>
      <c r="D59" s="198"/>
      <c r="E59" s="199"/>
      <c r="F59" s="199"/>
      <c r="G59" s="200"/>
    </row>
    <row r="60" spans="2:7" s="150" customFormat="1" ht="15.95" customHeight="1">
      <c r="B60" s="179"/>
      <c r="C60" s="179"/>
      <c r="D60" s="198"/>
      <c r="E60" s="199"/>
      <c r="F60" s="199"/>
      <c r="G60" s="200"/>
    </row>
    <row r="61" spans="2:7" s="150" customFormat="1" ht="15.95" customHeight="1">
      <c r="B61" s="179"/>
      <c r="C61" s="179"/>
      <c r="D61" s="198"/>
      <c r="E61" s="199"/>
      <c r="F61" s="199"/>
      <c r="G61" s="200"/>
    </row>
    <row r="62" spans="2:7" s="150" customFormat="1" ht="15.95" customHeight="1">
      <c r="B62" s="179"/>
      <c r="C62" s="179"/>
      <c r="D62" s="198"/>
      <c r="E62" s="199"/>
      <c r="F62" s="199"/>
      <c r="G62" s="200"/>
    </row>
    <row r="63" spans="2:7" s="150" customFormat="1" ht="15.95" customHeight="1">
      <c r="B63" s="179"/>
      <c r="C63" s="179"/>
      <c r="D63" s="179"/>
      <c r="E63" s="179"/>
      <c r="F63" s="179"/>
      <c r="G63" s="200"/>
    </row>
    <row r="64" spans="2:7">
      <c r="B64" s="201"/>
      <c r="C64" s="201"/>
      <c r="D64" s="202"/>
      <c r="E64" s="203"/>
      <c r="F64" s="203"/>
      <c r="G64" s="204"/>
    </row>
  </sheetData>
  <mergeCells count="7">
    <mergeCell ref="C53:E53"/>
    <mergeCell ref="B2:G2"/>
    <mergeCell ref="C39:E39"/>
    <mergeCell ref="C19:E19"/>
    <mergeCell ref="C37:E37"/>
    <mergeCell ref="C51:E51"/>
    <mergeCell ref="C4:E4"/>
  </mergeCells>
  <phoneticPr fontId="0" type="noConversion"/>
  <printOptions horizontalCentered="1" verticalCentered="1"/>
  <pageMargins left="0" right="0" top="0.4" bottom="0" header="0.4" footer="0.4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54"/>
  <sheetViews>
    <sheetView topLeftCell="B1" workbookViewId="0">
      <selection activeCell="I17" sqref="I17"/>
    </sheetView>
  </sheetViews>
  <sheetFormatPr defaultRowHeight="15"/>
  <cols>
    <col min="1" max="1" width="1.85546875" style="6" hidden="1" customWidth="1"/>
    <col min="2" max="2" width="3.7109375" style="47" customWidth="1"/>
    <col min="3" max="3" width="3.42578125" style="2" customWidth="1"/>
    <col min="4" max="4" width="2.7109375" style="2" customWidth="1"/>
    <col min="5" max="5" width="63.140625" style="6" customWidth="1"/>
    <col min="6" max="6" width="17.28515625" style="6" customWidth="1"/>
    <col min="7" max="7" width="17.28515625" style="56" customWidth="1"/>
    <col min="8" max="8" width="18" style="11" customWidth="1"/>
    <col min="9" max="9" width="9.140625" style="6"/>
    <col min="10" max="10" width="11.7109375" style="6" bestFit="1" customWidth="1"/>
    <col min="11" max="16384" width="9.140625" style="6"/>
  </cols>
  <sheetData>
    <row r="1" spans="2:8" s="9" customFormat="1" ht="7.5" customHeight="1">
      <c r="B1" s="12"/>
      <c r="C1" s="1"/>
      <c r="D1" s="7"/>
      <c r="E1" s="8"/>
      <c r="F1" s="8"/>
      <c r="G1" s="58"/>
      <c r="H1" s="10"/>
    </row>
    <row r="2" spans="2:8" s="9" customFormat="1" ht="17.25" customHeight="1">
      <c r="B2" s="224" t="s">
        <v>104</v>
      </c>
      <c r="C2" s="224"/>
      <c r="D2" s="224"/>
      <c r="E2" s="224"/>
      <c r="F2" s="224"/>
      <c r="G2" s="224"/>
      <c r="H2" s="10"/>
    </row>
    <row r="3" spans="2:8" s="9" customFormat="1" ht="17.25" customHeight="1">
      <c r="B3" s="224" t="s">
        <v>105</v>
      </c>
      <c r="C3" s="224"/>
      <c r="D3" s="224"/>
      <c r="E3" s="224"/>
      <c r="F3" s="224"/>
      <c r="G3" s="224"/>
      <c r="H3" s="10"/>
    </row>
    <row r="4" spans="2:8" s="9" customFormat="1" ht="17.25" customHeight="1">
      <c r="B4" s="227" t="s">
        <v>106</v>
      </c>
      <c r="C4" s="227"/>
      <c r="D4" s="227"/>
      <c r="E4" s="227"/>
      <c r="F4" s="227"/>
      <c r="G4" s="227"/>
      <c r="H4" s="10"/>
    </row>
    <row r="5" spans="2:8" ht="7.5" customHeight="1"/>
    <row r="6" spans="2:8" s="9" customFormat="1" ht="15.95" customHeight="1">
      <c r="B6" s="108" t="s">
        <v>2</v>
      </c>
      <c r="C6" s="228" t="s">
        <v>23</v>
      </c>
      <c r="D6" s="229"/>
      <c r="E6" s="230"/>
      <c r="F6" s="82">
        <v>2018</v>
      </c>
      <c r="G6" s="69">
        <v>2017</v>
      </c>
      <c r="H6" s="10"/>
    </row>
    <row r="7" spans="2:8" s="9" customFormat="1" ht="14.25" customHeight="1">
      <c r="B7" s="104" t="s">
        <v>87</v>
      </c>
      <c r="C7" s="109" t="s">
        <v>107</v>
      </c>
      <c r="D7" s="110"/>
      <c r="E7" s="111"/>
      <c r="F7" s="112">
        <f>BV!G37</f>
        <v>1636824192.7023001</v>
      </c>
      <c r="G7" s="113">
        <v>1932593316.6657</v>
      </c>
      <c r="H7" s="10"/>
    </row>
    <row r="8" spans="2:8" s="9" customFormat="1" ht="14.25" customHeight="1">
      <c r="B8" s="104" t="s">
        <v>87</v>
      </c>
      <c r="C8" s="109" t="s">
        <v>108</v>
      </c>
      <c r="D8" s="110"/>
      <c r="E8" s="111"/>
      <c r="F8" s="114"/>
      <c r="G8" s="113"/>
      <c r="H8" s="10"/>
    </row>
    <row r="9" spans="2:8" s="9" customFormat="1" ht="14.25" customHeight="1">
      <c r="B9" s="104" t="s">
        <v>87</v>
      </c>
      <c r="C9" s="109" t="s">
        <v>109</v>
      </c>
      <c r="D9" s="110"/>
      <c r="E9" s="111"/>
      <c r="F9" s="114"/>
      <c r="G9" s="113"/>
      <c r="H9" s="10"/>
    </row>
    <row r="10" spans="2:8" s="9" customFormat="1" ht="14.25" customHeight="1">
      <c r="B10" s="104" t="s">
        <v>87</v>
      </c>
      <c r="C10" s="109" t="s">
        <v>110</v>
      </c>
      <c r="D10" s="110"/>
      <c r="E10" s="111"/>
      <c r="F10" s="112">
        <f>BV!G38</f>
        <v>23013075</v>
      </c>
      <c r="G10" s="113"/>
      <c r="H10" s="10"/>
    </row>
    <row r="11" spans="2:8" s="9" customFormat="1" ht="14.25" customHeight="1">
      <c r="B11" s="105"/>
      <c r="C11" s="115"/>
      <c r="D11" s="110"/>
      <c r="E11" s="111"/>
      <c r="F11" s="116"/>
      <c r="G11" s="117"/>
      <c r="H11" s="10"/>
    </row>
    <row r="12" spans="2:8" s="9" customFormat="1" ht="14.25" customHeight="1">
      <c r="B12" s="104" t="s">
        <v>87</v>
      </c>
      <c r="C12" s="109" t="s">
        <v>111</v>
      </c>
      <c r="D12" s="110"/>
      <c r="E12" s="111"/>
      <c r="F12" s="114"/>
      <c r="G12" s="113">
        <v>-1923514018.6157999</v>
      </c>
      <c r="H12" s="10"/>
    </row>
    <row r="13" spans="2:8" s="9" customFormat="1" ht="14.25" customHeight="1">
      <c r="B13" s="105"/>
      <c r="C13" s="115"/>
      <c r="D13" s="118">
        <v>1</v>
      </c>
      <c r="E13" s="119" t="s">
        <v>111</v>
      </c>
      <c r="F13" s="120">
        <f>-BV!F27</f>
        <v>-1621563669.8919001</v>
      </c>
      <c r="G13" s="117">
        <v>-1923514018.6157999</v>
      </c>
      <c r="H13" s="10"/>
    </row>
    <row r="14" spans="2:8" s="9" customFormat="1" ht="14.25" customHeight="1">
      <c r="B14" s="106"/>
      <c r="C14" s="115"/>
      <c r="D14" s="121">
        <v>2</v>
      </c>
      <c r="E14" s="119" t="s">
        <v>112</v>
      </c>
      <c r="F14" s="122"/>
      <c r="G14" s="117"/>
      <c r="H14" s="10"/>
    </row>
    <row r="15" spans="2:8" s="9" customFormat="1" ht="14.25" customHeight="1">
      <c r="B15" s="104" t="s">
        <v>87</v>
      </c>
      <c r="C15" s="109" t="s">
        <v>113</v>
      </c>
      <c r="D15" s="110"/>
      <c r="E15" s="111"/>
      <c r="F15" s="112">
        <f>F16+F17</f>
        <v>-700200</v>
      </c>
      <c r="G15" s="113">
        <v>-945270</v>
      </c>
      <c r="H15" s="10"/>
    </row>
    <row r="16" spans="2:8" s="9" customFormat="1" ht="14.25" customHeight="1">
      <c r="B16" s="106"/>
      <c r="C16" s="115"/>
      <c r="D16" s="123">
        <v>1</v>
      </c>
      <c r="E16" s="124" t="s">
        <v>114</v>
      </c>
      <c r="F16" s="125">
        <f>-BV!F33</f>
        <v>-600000</v>
      </c>
      <c r="G16" s="117">
        <v>-810000</v>
      </c>
      <c r="H16" s="10"/>
    </row>
    <row r="17" spans="2:8" s="9" customFormat="1" ht="14.25" customHeight="1">
      <c r="B17" s="106"/>
      <c r="C17" s="115"/>
      <c r="D17" s="123">
        <v>2</v>
      </c>
      <c r="E17" s="124" t="s">
        <v>115</v>
      </c>
      <c r="F17" s="125">
        <f>-BV!F34</f>
        <v>-100200</v>
      </c>
      <c r="G17" s="117">
        <v>-135270</v>
      </c>
      <c r="H17" s="10"/>
    </row>
    <row r="18" spans="2:8" s="9" customFormat="1" ht="14.25" customHeight="1">
      <c r="B18" s="106"/>
      <c r="C18" s="115"/>
      <c r="D18" s="123"/>
      <c r="E18" s="124" t="s">
        <v>116</v>
      </c>
      <c r="F18" s="125"/>
      <c r="G18" s="117"/>
      <c r="H18" s="10"/>
    </row>
    <row r="19" spans="2:8" s="9" customFormat="1" ht="14.25" customHeight="1">
      <c r="B19" s="105"/>
      <c r="C19" s="115"/>
      <c r="D19" s="110"/>
      <c r="E19" s="111"/>
      <c r="F19" s="114"/>
      <c r="G19" s="126"/>
      <c r="H19" s="10"/>
    </row>
    <row r="20" spans="2:8" s="9" customFormat="1" ht="14.25" customHeight="1">
      <c r="B20" s="104" t="s">
        <v>87</v>
      </c>
      <c r="C20" s="109" t="s">
        <v>117</v>
      </c>
      <c r="D20" s="110"/>
      <c r="E20" s="111"/>
      <c r="F20" s="114"/>
      <c r="G20" s="113"/>
      <c r="H20" s="81"/>
    </row>
    <row r="21" spans="2:8" s="9" customFormat="1" ht="14.25" customHeight="1">
      <c r="B21" s="104" t="s">
        <v>87</v>
      </c>
      <c r="C21" s="109" t="s">
        <v>118</v>
      </c>
      <c r="D21" s="110"/>
      <c r="E21" s="111"/>
      <c r="F21" s="114"/>
      <c r="G21" s="113"/>
      <c r="H21" s="80"/>
    </row>
    <row r="22" spans="2:8" s="9" customFormat="1" ht="14.25" customHeight="1">
      <c r="B22" s="104" t="s">
        <v>87</v>
      </c>
      <c r="C22" s="109" t="s">
        <v>119</v>
      </c>
      <c r="D22" s="110"/>
      <c r="E22" s="111"/>
      <c r="F22" s="112">
        <f>-(BV!F28+BV!F29+BV!F30+BV!F31+BV!F32)</f>
        <v>-24003853.629999999</v>
      </c>
      <c r="G22" s="113">
        <v>-1259865.31</v>
      </c>
      <c r="H22" s="81"/>
    </row>
    <row r="23" spans="2:8" s="9" customFormat="1" ht="14.25" customHeight="1">
      <c r="B23" s="105"/>
      <c r="C23" s="115"/>
      <c r="D23" s="110"/>
      <c r="E23" s="111"/>
      <c r="F23" s="114"/>
      <c r="G23" s="126"/>
      <c r="H23" s="10"/>
    </row>
    <row r="24" spans="2:8" s="9" customFormat="1" ht="14.25" customHeight="1">
      <c r="B24" s="104" t="s">
        <v>87</v>
      </c>
      <c r="C24" s="109" t="s">
        <v>120</v>
      </c>
      <c r="D24" s="110"/>
      <c r="E24" s="111"/>
      <c r="F24" s="114">
        <v>0</v>
      </c>
      <c r="G24" s="113">
        <v>0</v>
      </c>
      <c r="H24" s="10"/>
    </row>
    <row r="25" spans="2:8" s="9" customFormat="1" ht="14.25" customHeight="1">
      <c r="B25" s="106"/>
      <c r="C25" s="127"/>
      <c r="D25" s="225">
        <v>1</v>
      </c>
      <c r="E25" s="128" t="s">
        <v>121</v>
      </c>
      <c r="F25" s="125">
        <v>0</v>
      </c>
      <c r="G25" s="231">
        <v>0</v>
      </c>
      <c r="H25" s="10"/>
    </row>
    <row r="26" spans="2:8" s="9" customFormat="1" ht="14.25" customHeight="1">
      <c r="B26" s="107"/>
      <c r="C26" s="129"/>
      <c r="D26" s="226"/>
      <c r="E26" s="130" t="s">
        <v>122</v>
      </c>
      <c r="F26" s="131"/>
      <c r="G26" s="232"/>
      <c r="H26" s="10"/>
    </row>
    <row r="27" spans="2:8" s="9" customFormat="1" ht="14.25" customHeight="1">
      <c r="B27" s="106"/>
      <c r="C27" s="127"/>
      <c r="D27" s="225">
        <v>2</v>
      </c>
      <c r="E27" s="128" t="s">
        <v>123</v>
      </c>
      <c r="F27" s="125"/>
      <c r="G27" s="231"/>
      <c r="H27" s="10"/>
    </row>
    <row r="28" spans="2:8" s="9" customFormat="1" ht="14.25" customHeight="1">
      <c r="B28" s="107"/>
      <c r="C28" s="129"/>
      <c r="D28" s="226"/>
      <c r="E28" s="130" t="s">
        <v>126</v>
      </c>
      <c r="F28" s="131"/>
      <c r="G28" s="232"/>
      <c r="H28" s="10"/>
    </row>
    <row r="29" spans="2:8" s="9" customFormat="1" ht="14.25" customHeight="1">
      <c r="B29" s="106"/>
      <c r="C29" s="127"/>
      <c r="D29" s="225">
        <v>3</v>
      </c>
      <c r="E29" s="128" t="s">
        <v>124</v>
      </c>
      <c r="F29" s="125"/>
      <c r="G29" s="231"/>
      <c r="H29" s="10"/>
    </row>
    <row r="30" spans="2:8" s="9" customFormat="1" ht="14.25" customHeight="1">
      <c r="B30" s="107"/>
      <c r="C30" s="129"/>
      <c r="D30" s="226"/>
      <c r="E30" s="130" t="s">
        <v>125</v>
      </c>
      <c r="F30" s="131"/>
      <c r="G30" s="232"/>
      <c r="H30" s="10"/>
    </row>
    <row r="31" spans="2:8" s="9" customFormat="1" ht="14.25" customHeight="1">
      <c r="B31" s="105"/>
      <c r="C31" s="115"/>
      <c r="D31" s="110"/>
      <c r="E31" s="111"/>
      <c r="F31" s="114"/>
      <c r="G31" s="126"/>
      <c r="H31" s="10"/>
    </row>
    <row r="32" spans="2:8" s="9" customFormat="1" ht="14.25" customHeight="1">
      <c r="B32" s="235" t="s">
        <v>87</v>
      </c>
      <c r="C32" s="132" t="s">
        <v>127</v>
      </c>
      <c r="D32" s="133"/>
      <c r="E32" s="134"/>
      <c r="F32" s="116"/>
      <c r="G32" s="233"/>
      <c r="H32" s="10"/>
    </row>
    <row r="33" spans="2:7" ht="15.75">
      <c r="B33" s="236"/>
      <c r="C33" s="135" t="s">
        <v>128</v>
      </c>
      <c r="D33" s="136"/>
      <c r="E33" s="137"/>
      <c r="F33" s="138"/>
      <c r="G33" s="234"/>
    </row>
    <row r="34" spans="2:7" ht="15.75">
      <c r="B34" s="105"/>
      <c r="C34" s="115"/>
      <c r="D34" s="110"/>
      <c r="E34" s="111"/>
      <c r="F34" s="114"/>
      <c r="G34" s="126"/>
    </row>
    <row r="35" spans="2:7" ht="15.75">
      <c r="B35" s="104" t="s">
        <v>87</v>
      </c>
      <c r="C35" s="109" t="s">
        <v>129</v>
      </c>
      <c r="D35" s="110"/>
      <c r="E35" s="111"/>
      <c r="F35" s="112">
        <f>F38</f>
        <v>-9154618</v>
      </c>
      <c r="G35" s="113">
        <v>-2621842.6970000002</v>
      </c>
    </row>
    <row r="36" spans="2:7" ht="15.75">
      <c r="B36" s="106"/>
      <c r="C36" s="127"/>
      <c r="D36" s="225">
        <v>1</v>
      </c>
      <c r="E36" s="128" t="s">
        <v>131</v>
      </c>
      <c r="F36" s="125"/>
      <c r="G36" s="231"/>
    </row>
    <row r="37" spans="2:7" ht="15.75">
      <c r="B37" s="107"/>
      <c r="C37" s="129"/>
      <c r="D37" s="226"/>
      <c r="E37" s="130" t="s">
        <v>132</v>
      </c>
      <c r="F37" s="131"/>
      <c r="G37" s="232"/>
    </row>
    <row r="38" spans="2:7" ht="15.75">
      <c r="B38" s="105"/>
      <c r="C38" s="115"/>
      <c r="D38" s="139">
        <v>2</v>
      </c>
      <c r="E38" s="140" t="s">
        <v>130</v>
      </c>
      <c r="F38" s="141">
        <f>-(BV!F36+BV!F35)</f>
        <v>-9154618</v>
      </c>
      <c r="G38" s="126">
        <v>-2621842.6970000002</v>
      </c>
    </row>
    <row r="39" spans="2:7" ht="15.75">
      <c r="B39" s="105"/>
      <c r="C39" s="115"/>
      <c r="D39" s="110"/>
      <c r="E39" s="111"/>
      <c r="F39" s="114"/>
      <c r="G39" s="126"/>
    </row>
    <row r="40" spans="2:7" ht="15.75">
      <c r="B40" s="104" t="s">
        <v>87</v>
      </c>
      <c r="C40" s="109" t="s">
        <v>133</v>
      </c>
      <c r="D40" s="110"/>
      <c r="E40" s="111"/>
      <c r="F40" s="114"/>
      <c r="G40" s="113"/>
    </row>
    <row r="41" spans="2:7" ht="15.75">
      <c r="B41" s="105"/>
      <c r="C41" s="109"/>
      <c r="D41" s="110"/>
      <c r="E41" s="111"/>
      <c r="F41" s="114"/>
      <c r="G41" s="126"/>
    </row>
    <row r="42" spans="2:7" ht="15.75">
      <c r="B42" s="104" t="s">
        <v>87</v>
      </c>
      <c r="C42" s="109" t="s">
        <v>134</v>
      </c>
      <c r="D42" s="110"/>
      <c r="E42" s="111"/>
      <c r="F42" s="112">
        <f>F7+F10+F13+F15+F22+F35</f>
        <v>4414926.1804000102</v>
      </c>
      <c r="G42" s="113">
        <v>4252320.0429000538</v>
      </c>
    </row>
    <row r="43" spans="2:7" ht="15.75">
      <c r="B43" s="105"/>
      <c r="C43" s="115"/>
      <c r="D43" s="110"/>
      <c r="E43" s="111" t="s">
        <v>186</v>
      </c>
      <c r="F43" s="114">
        <f>BV!F35</f>
        <v>975</v>
      </c>
      <c r="G43" s="126"/>
    </row>
    <row r="44" spans="2:7" ht="15.75">
      <c r="B44" s="104" t="s">
        <v>87</v>
      </c>
      <c r="C44" s="109" t="s">
        <v>135</v>
      </c>
      <c r="D44" s="110"/>
      <c r="E44" s="111"/>
      <c r="F44" s="112"/>
      <c r="G44" s="113"/>
    </row>
    <row r="45" spans="2:7" ht="15.75">
      <c r="B45" s="105"/>
      <c r="C45" s="115"/>
      <c r="D45" s="139">
        <v>1</v>
      </c>
      <c r="E45" s="140" t="s">
        <v>136</v>
      </c>
      <c r="F45" s="141"/>
      <c r="G45" s="126"/>
    </row>
    <row r="46" spans="2:7" ht="15.75">
      <c r="B46" s="105"/>
      <c r="C46" s="115"/>
      <c r="D46" s="139">
        <v>2</v>
      </c>
      <c r="E46" s="140" t="s">
        <v>137</v>
      </c>
      <c r="F46" s="141"/>
      <c r="G46" s="126"/>
    </row>
    <row r="47" spans="2:7" ht="15.75">
      <c r="B47" s="105"/>
      <c r="C47" s="115"/>
      <c r="D47" s="139">
        <v>3</v>
      </c>
      <c r="E47" s="140" t="s">
        <v>138</v>
      </c>
      <c r="F47" s="141"/>
      <c r="G47" s="126"/>
    </row>
    <row r="48" spans="2:7" ht="15.75">
      <c r="B48" s="105"/>
      <c r="C48" s="115"/>
      <c r="D48" s="110"/>
      <c r="E48" s="111"/>
      <c r="F48" s="114"/>
      <c r="G48" s="126"/>
    </row>
    <row r="49" spans="2:7" ht="15.75">
      <c r="B49" s="104" t="s">
        <v>87</v>
      </c>
      <c r="C49" s="109" t="s">
        <v>139</v>
      </c>
      <c r="D49" s="110"/>
      <c r="E49" s="111"/>
      <c r="F49" s="112">
        <f>F42-F44</f>
        <v>4414926.1804000102</v>
      </c>
      <c r="G49" s="113">
        <v>4252320.0429000538</v>
      </c>
    </row>
    <row r="50" spans="2:7" ht="15.75">
      <c r="B50" s="105"/>
      <c r="C50" s="115"/>
      <c r="D50" s="110"/>
      <c r="E50" s="111" t="s">
        <v>187</v>
      </c>
      <c r="F50" s="114">
        <f>-BV!E49</f>
        <v>-662385.17705998418</v>
      </c>
      <c r="G50" s="126">
        <v>-638256.60643501277</v>
      </c>
    </row>
    <row r="51" spans="2:7" ht="15.75">
      <c r="B51" s="104" t="s">
        <v>87</v>
      </c>
      <c r="C51" s="109" t="s">
        <v>140</v>
      </c>
      <c r="D51" s="110"/>
      <c r="E51" s="111"/>
      <c r="F51" s="112">
        <f>F49+F50</f>
        <v>3752541.0033400259</v>
      </c>
      <c r="G51" s="113">
        <v>3614063.4364650408</v>
      </c>
    </row>
    <row r="52" spans="2:7" ht="15.75">
      <c r="B52" s="105"/>
      <c r="C52" s="115"/>
      <c r="D52" s="110"/>
      <c r="E52" s="140" t="s">
        <v>141</v>
      </c>
      <c r="F52" s="140"/>
      <c r="G52" s="142"/>
    </row>
    <row r="53" spans="2:7" ht="15.75">
      <c r="B53" s="105"/>
      <c r="C53" s="115"/>
      <c r="D53" s="110"/>
      <c r="E53" s="140" t="s">
        <v>142</v>
      </c>
      <c r="F53" s="140"/>
      <c r="G53" s="142"/>
    </row>
    <row r="54" spans="2:7" ht="3.75" customHeight="1">
      <c r="B54" s="53"/>
      <c r="C54" s="54"/>
      <c r="D54" s="54"/>
      <c r="E54" s="55"/>
      <c r="F54" s="55"/>
    </row>
  </sheetData>
  <mergeCells count="14">
    <mergeCell ref="G32:G33"/>
    <mergeCell ref="B32:B33"/>
    <mergeCell ref="D36:D37"/>
    <mergeCell ref="G36:G37"/>
    <mergeCell ref="D25:D26"/>
    <mergeCell ref="B2:G2"/>
    <mergeCell ref="D29:D30"/>
    <mergeCell ref="B4:G4"/>
    <mergeCell ref="D27:D28"/>
    <mergeCell ref="B3:G3"/>
    <mergeCell ref="C6:E6"/>
    <mergeCell ref="G25:G26"/>
    <mergeCell ref="G27:G28"/>
    <mergeCell ref="G29:G30"/>
  </mergeCells>
  <phoneticPr fontId="0" type="noConversion"/>
  <printOptions horizontalCentered="1" verticalCentered="1"/>
  <pageMargins left="0" right="0" top="0" bottom="0" header="0.4" footer="0.4"/>
  <pageSetup scale="9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3"/>
  <sheetViews>
    <sheetView topLeftCell="A13" workbookViewId="0">
      <selection activeCell="O18" sqref="O18"/>
    </sheetView>
  </sheetViews>
  <sheetFormatPr defaultRowHeight="15.75"/>
  <cols>
    <col min="1" max="1" width="2.85546875" style="13" customWidth="1"/>
    <col min="2" max="2" width="44.140625" style="14" customWidth="1"/>
    <col min="3" max="3" width="11.28515625" style="14" bestFit="1" customWidth="1"/>
    <col min="4" max="8" width="3.42578125" style="14" customWidth="1"/>
    <col min="9" max="9" width="11.140625" style="14" customWidth="1"/>
    <col min="10" max="10" width="11.42578125" style="14" customWidth="1"/>
    <col min="11" max="11" width="12.42578125" style="14" bestFit="1" customWidth="1"/>
    <col min="12" max="12" width="2.42578125" style="13" customWidth="1"/>
    <col min="13" max="16384" width="9.140625" style="13"/>
  </cols>
  <sheetData>
    <row r="1" spans="1:11" ht="18.75">
      <c r="B1" s="237" t="s">
        <v>181</v>
      </c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3.5" customHeight="1"/>
    <row r="3" spans="1:11" ht="154.5" customHeight="1">
      <c r="A3" s="15"/>
      <c r="B3" s="16"/>
      <c r="C3" s="17" t="s">
        <v>180</v>
      </c>
      <c r="D3" s="18" t="s">
        <v>95</v>
      </c>
      <c r="E3" s="18" t="s">
        <v>179</v>
      </c>
      <c r="F3" s="18" t="s">
        <v>178</v>
      </c>
      <c r="G3" s="18" t="s">
        <v>177</v>
      </c>
      <c r="H3" s="18" t="s">
        <v>97</v>
      </c>
      <c r="I3" s="18" t="s">
        <v>176</v>
      </c>
      <c r="J3" s="18" t="s">
        <v>167</v>
      </c>
      <c r="K3" s="18" t="s">
        <v>25</v>
      </c>
    </row>
    <row r="4" spans="1:11" ht="32.25" customHeight="1">
      <c r="A4" s="19" t="s">
        <v>87</v>
      </c>
      <c r="B4" s="20" t="s">
        <v>294</v>
      </c>
      <c r="C4" s="59">
        <v>1592000</v>
      </c>
      <c r="D4" s="59"/>
      <c r="E4" s="59"/>
      <c r="F4" s="59"/>
      <c r="G4" s="59"/>
      <c r="H4" s="59"/>
      <c r="I4" s="97">
        <f>Pasivet!G48</f>
        <v>4274081</v>
      </c>
      <c r="J4" s="59">
        <v>5931020</v>
      </c>
      <c r="K4" s="59">
        <f>SUM(C4:J4)</f>
        <v>11797101</v>
      </c>
    </row>
    <row r="5" spans="1:11" ht="19.5" customHeight="1">
      <c r="A5" s="15"/>
      <c r="B5" s="21" t="s">
        <v>175</v>
      </c>
      <c r="C5" s="60"/>
      <c r="D5" s="60"/>
      <c r="E5" s="60"/>
      <c r="F5" s="60"/>
      <c r="G5" s="60"/>
      <c r="H5" s="60"/>
      <c r="I5" s="60"/>
      <c r="J5" s="60"/>
      <c r="K5" s="60"/>
    </row>
    <row r="6" spans="1:11" ht="31.5">
      <c r="A6" s="19" t="s">
        <v>87</v>
      </c>
      <c r="B6" s="20" t="s">
        <v>252</v>
      </c>
      <c r="C6" s="59">
        <v>1592000</v>
      </c>
      <c r="D6" s="59"/>
      <c r="E6" s="59"/>
      <c r="F6" s="59"/>
      <c r="G6" s="59"/>
      <c r="H6" s="59"/>
      <c r="I6" s="59">
        <f>I4+J4</f>
        <v>10205101</v>
      </c>
      <c r="J6" s="59"/>
      <c r="K6" s="59">
        <f>SUM(C6:J6)</f>
        <v>11797101</v>
      </c>
    </row>
    <row r="7" spans="1:11" ht="31.5">
      <c r="A7" s="15"/>
      <c r="B7" s="20" t="s">
        <v>171</v>
      </c>
      <c r="C7" s="60"/>
      <c r="D7" s="60"/>
      <c r="E7" s="60"/>
      <c r="F7" s="60"/>
      <c r="G7" s="60"/>
      <c r="H7" s="60"/>
      <c r="I7" s="60"/>
      <c r="J7" s="60"/>
      <c r="K7" s="60"/>
    </row>
    <row r="8" spans="1:11" ht="19.5" customHeight="1">
      <c r="A8" s="15"/>
      <c r="B8" s="21" t="s">
        <v>173</v>
      </c>
      <c r="C8" s="60"/>
      <c r="D8" s="60"/>
      <c r="E8" s="60"/>
      <c r="F8" s="60"/>
      <c r="G8" s="60"/>
      <c r="H8" s="60"/>
      <c r="I8" s="60"/>
      <c r="J8" s="60">
        <v>3614063</v>
      </c>
      <c r="K8" s="60">
        <f>J8</f>
        <v>3614063</v>
      </c>
    </row>
    <row r="9" spans="1:11" ht="20.25" customHeight="1">
      <c r="A9" s="15"/>
      <c r="B9" s="20" t="s">
        <v>172</v>
      </c>
      <c r="C9" s="60"/>
      <c r="D9" s="60"/>
      <c r="E9" s="60"/>
      <c r="F9" s="60"/>
      <c r="G9" s="60"/>
      <c r="H9" s="60"/>
      <c r="I9" s="60"/>
      <c r="J9" s="60"/>
      <c r="K9" s="60"/>
    </row>
    <row r="10" spans="1:11" ht="31.5">
      <c r="A10" s="15"/>
      <c r="B10" s="20" t="s">
        <v>174</v>
      </c>
      <c r="C10" s="59"/>
      <c r="D10" s="59"/>
      <c r="E10" s="59"/>
      <c r="F10" s="59"/>
      <c r="G10" s="59"/>
      <c r="H10" s="59"/>
      <c r="I10" s="59"/>
      <c r="J10" s="59"/>
      <c r="K10" s="59"/>
    </row>
    <row r="11" spans="1:11" ht="31.5">
      <c r="A11" s="15"/>
      <c r="B11" s="20" t="s">
        <v>170</v>
      </c>
      <c r="C11" s="60">
        <f>-C6</f>
        <v>-1592000</v>
      </c>
      <c r="D11" s="60"/>
      <c r="E11" s="60"/>
      <c r="F11" s="60"/>
      <c r="G11" s="60"/>
      <c r="H11" s="60"/>
      <c r="I11" s="60"/>
      <c r="J11" s="60"/>
      <c r="K11" s="60">
        <f>C11</f>
        <v>-1592000</v>
      </c>
    </row>
    <row r="12" spans="1:11" ht="21.75" customHeight="1">
      <c r="A12" s="15"/>
      <c r="B12" s="21" t="s">
        <v>169</v>
      </c>
      <c r="C12" s="60"/>
      <c r="D12" s="60"/>
      <c r="E12" s="60"/>
      <c r="F12" s="60"/>
      <c r="G12" s="60"/>
      <c r="H12" s="60"/>
      <c r="I12" s="60"/>
      <c r="J12" s="60"/>
      <c r="K12" s="60"/>
    </row>
    <row r="13" spans="1:11" ht="18" customHeight="1">
      <c r="A13" s="15"/>
      <c r="B13" s="21" t="s">
        <v>163</v>
      </c>
      <c r="C13" s="60"/>
      <c r="D13" s="60"/>
      <c r="E13" s="60"/>
      <c r="F13" s="60"/>
      <c r="G13" s="60"/>
      <c r="H13" s="60"/>
      <c r="I13" s="60"/>
      <c r="J13" s="60"/>
      <c r="K13" s="60"/>
    </row>
    <row r="14" spans="1:11" ht="31.5">
      <c r="A14" s="15"/>
      <c r="B14" s="20" t="s">
        <v>168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1:11">
      <c r="A15" s="15"/>
      <c r="B15" s="20"/>
      <c r="C15" s="59"/>
      <c r="D15" s="59"/>
      <c r="E15" s="59"/>
      <c r="F15" s="59"/>
      <c r="G15" s="59"/>
      <c r="H15" s="59"/>
      <c r="I15" s="59"/>
      <c r="J15" s="59"/>
      <c r="K15" s="59"/>
    </row>
    <row r="16" spans="1:11" ht="31.5">
      <c r="A16" s="19" t="s">
        <v>87</v>
      </c>
      <c r="B16" s="20" t="s">
        <v>295</v>
      </c>
      <c r="C16" s="59"/>
      <c r="D16" s="59"/>
      <c r="E16" s="59"/>
      <c r="F16" s="59"/>
      <c r="G16" s="59"/>
      <c r="H16" s="59"/>
      <c r="I16" s="59">
        <f>I6</f>
        <v>10205101</v>
      </c>
      <c r="J16" s="59">
        <f>J8</f>
        <v>3614063</v>
      </c>
      <c r="K16" s="59">
        <f>SUM(I16:J16)</f>
        <v>13819164</v>
      </c>
    </row>
    <row r="17" spans="1:11">
      <c r="A17" s="15"/>
      <c r="B17" s="21"/>
      <c r="C17" s="60"/>
      <c r="D17" s="60"/>
      <c r="E17" s="60"/>
      <c r="F17" s="60"/>
      <c r="G17" s="60"/>
      <c r="H17" s="60"/>
      <c r="I17" s="60"/>
      <c r="J17" s="60"/>
      <c r="K17" s="60"/>
    </row>
    <row r="18" spans="1:11" ht="31.5">
      <c r="A18" s="19" t="s">
        <v>87</v>
      </c>
      <c r="B18" s="20" t="s">
        <v>296</v>
      </c>
      <c r="C18" s="60"/>
      <c r="D18" s="59"/>
      <c r="E18" s="59"/>
      <c r="F18" s="59"/>
      <c r="G18" s="59"/>
      <c r="H18" s="59"/>
      <c r="I18" s="59">
        <f>I16+J16</f>
        <v>13819164</v>
      </c>
      <c r="J18" s="59"/>
      <c r="K18" s="59">
        <f>K16</f>
        <v>13819164</v>
      </c>
    </row>
    <row r="19" spans="1:11" ht="31.5">
      <c r="A19" s="15"/>
      <c r="B19" s="20" t="s">
        <v>174</v>
      </c>
      <c r="C19" s="60"/>
      <c r="D19" s="60"/>
      <c r="E19" s="60"/>
      <c r="F19" s="60"/>
      <c r="G19" s="60"/>
      <c r="H19" s="60"/>
      <c r="I19" s="60"/>
      <c r="J19" s="60"/>
      <c r="K19" s="60"/>
    </row>
    <row r="20" spans="1:11" ht="20.25" customHeight="1">
      <c r="A20" s="15"/>
      <c r="B20" s="21" t="s">
        <v>173</v>
      </c>
      <c r="C20" s="60"/>
      <c r="D20" s="60"/>
      <c r="E20" s="60"/>
      <c r="F20" s="60"/>
      <c r="G20" s="60"/>
      <c r="H20" s="60"/>
      <c r="I20" s="60"/>
      <c r="J20" s="60">
        <f>Pasivet!F49</f>
        <v>3752541.0033399104</v>
      </c>
      <c r="K20" s="60"/>
    </row>
    <row r="21" spans="1:11" ht="21" customHeight="1">
      <c r="A21" s="15"/>
      <c r="B21" s="20" t="s">
        <v>172</v>
      </c>
      <c r="C21" s="60"/>
      <c r="D21" s="60"/>
      <c r="E21" s="60"/>
      <c r="F21" s="60"/>
      <c r="G21" s="60"/>
      <c r="H21" s="60"/>
      <c r="I21" s="60"/>
      <c r="J21" s="60"/>
      <c r="K21" s="60"/>
    </row>
    <row r="22" spans="1:11" ht="31.5">
      <c r="A22" s="15"/>
      <c r="B22" s="20" t="s">
        <v>171</v>
      </c>
      <c r="C22" s="59"/>
      <c r="D22" s="59"/>
      <c r="E22" s="59"/>
      <c r="F22" s="59"/>
      <c r="G22" s="59"/>
      <c r="H22" s="59"/>
      <c r="I22" s="59"/>
      <c r="J22" s="59"/>
      <c r="K22" s="59"/>
    </row>
    <row r="23" spans="1:11" ht="36.75" customHeight="1">
      <c r="A23" s="15"/>
      <c r="B23" s="20" t="s">
        <v>170</v>
      </c>
      <c r="C23" s="60"/>
      <c r="D23" s="60"/>
      <c r="E23" s="60"/>
      <c r="F23" s="60"/>
      <c r="G23" s="60"/>
      <c r="H23" s="60"/>
      <c r="I23" s="60"/>
      <c r="J23" s="60"/>
      <c r="K23" s="60"/>
    </row>
    <row r="24" spans="1:11" ht="21" customHeight="1">
      <c r="A24" s="15"/>
      <c r="B24" s="21" t="s">
        <v>169</v>
      </c>
      <c r="C24" s="60"/>
      <c r="D24" s="60"/>
      <c r="E24" s="60"/>
      <c r="F24" s="60"/>
      <c r="G24" s="60"/>
      <c r="H24" s="60"/>
      <c r="I24" s="60"/>
      <c r="J24" s="60"/>
      <c r="K24" s="60"/>
    </row>
    <row r="25" spans="1:11" ht="20.25" customHeight="1">
      <c r="A25" s="15"/>
      <c r="B25" s="21" t="s">
        <v>163</v>
      </c>
      <c r="C25" s="60"/>
      <c r="D25" s="60"/>
      <c r="E25" s="60"/>
      <c r="F25" s="60"/>
      <c r="G25" s="60"/>
      <c r="H25" s="60"/>
      <c r="I25" s="60"/>
      <c r="J25" s="60"/>
      <c r="K25" s="60"/>
    </row>
    <row r="26" spans="1:11" ht="32.25" customHeight="1">
      <c r="A26" s="15"/>
      <c r="B26" s="20" t="s">
        <v>168</v>
      </c>
      <c r="C26" s="59"/>
      <c r="D26" s="59"/>
      <c r="E26" s="59"/>
      <c r="F26" s="59"/>
      <c r="G26" s="59"/>
      <c r="H26" s="59"/>
      <c r="I26" s="59"/>
      <c r="J26" s="59"/>
      <c r="K26" s="59"/>
    </row>
    <row r="27" spans="1:11" s="98" customFormat="1" ht="27" customHeight="1">
      <c r="A27" s="19" t="s">
        <v>87</v>
      </c>
      <c r="B27" s="20" t="s">
        <v>297</v>
      </c>
      <c r="C27" s="59">
        <f>C18+C26</f>
        <v>0</v>
      </c>
      <c r="D27" s="59"/>
      <c r="E27" s="59"/>
      <c r="F27" s="59"/>
      <c r="G27" s="59"/>
      <c r="H27" s="59"/>
      <c r="I27" s="59">
        <f>I18</f>
        <v>13819164</v>
      </c>
      <c r="J27" s="59">
        <f>J20</f>
        <v>3752541.0033399104</v>
      </c>
      <c r="K27" s="59">
        <f>I27+J27</f>
        <v>17571705.003339909</v>
      </c>
    </row>
    <row r="29" spans="1:11">
      <c r="A29" s="239" t="s">
        <v>182</v>
      </c>
      <c r="B29" s="239"/>
      <c r="C29" s="239"/>
      <c r="D29" s="239"/>
      <c r="E29" s="239"/>
      <c r="F29" s="52"/>
      <c r="G29" s="22"/>
      <c r="H29" s="239" t="s">
        <v>12</v>
      </c>
      <c r="I29" s="239"/>
      <c r="J29" s="239"/>
      <c r="K29" s="239"/>
    </row>
    <row r="30" spans="1:11">
      <c r="A30" s="238" t="s">
        <v>253</v>
      </c>
      <c r="B30" s="238"/>
      <c r="C30" s="238"/>
      <c r="D30" s="238"/>
      <c r="E30" s="238"/>
      <c r="F30" s="52"/>
      <c r="G30" s="22"/>
      <c r="H30" s="238" t="s">
        <v>193</v>
      </c>
      <c r="I30" s="238"/>
      <c r="J30" s="238"/>
      <c r="K30" s="238"/>
    </row>
    <row r="33" spans="10:10">
      <c r="J33" s="49"/>
    </row>
  </sheetData>
  <mergeCells count="5">
    <mergeCell ref="B1:K1"/>
    <mergeCell ref="H30:K30"/>
    <mergeCell ref="A29:E29"/>
    <mergeCell ref="A30:E30"/>
    <mergeCell ref="H29:K29"/>
  </mergeCells>
  <printOptions horizontalCentered="1"/>
  <pageMargins left="0" right="0" top="0.19685039370078741" bottom="0" header="0.31496062992125984" footer="0.31496062992125984"/>
  <pageSetup scale="85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B1:J48"/>
  <sheetViews>
    <sheetView tabSelected="1" topLeftCell="A22" workbookViewId="0">
      <selection activeCell="G45" sqref="G45"/>
    </sheetView>
  </sheetViews>
  <sheetFormatPr defaultRowHeight="15.75"/>
  <cols>
    <col min="1" max="1" width="4.5703125" style="61" customWidth="1"/>
    <col min="2" max="3" width="3.7109375" style="62" customWidth="1"/>
    <col min="4" max="4" width="66.28515625" style="61" customWidth="1"/>
    <col min="5" max="5" width="13.140625" style="61" customWidth="1"/>
    <col min="6" max="6" width="13.140625" style="63" customWidth="1"/>
    <col min="7" max="7" width="17.140625" style="64" customWidth="1"/>
    <col min="8" max="8" width="1.42578125" style="61" customWidth="1"/>
    <col min="9" max="9" width="11.7109375" style="61" bestFit="1" customWidth="1"/>
    <col min="10" max="10" width="12" style="61" customWidth="1"/>
    <col min="11" max="16384" width="9.140625" style="61"/>
  </cols>
  <sheetData>
    <row r="1" spans="2:7" ht="8.25" customHeight="1"/>
    <row r="2" spans="2:7" ht="18" customHeight="1">
      <c r="B2" s="240" t="s">
        <v>143</v>
      </c>
      <c r="C2" s="240"/>
      <c r="D2" s="240"/>
      <c r="E2" s="240"/>
      <c r="F2" s="240"/>
    </row>
    <row r="3" spans="2:7" ht="18" customHeight="1">
      <c r="B3" s="241" t="s">
        <v>238</v>
      </c>
      <c r="C3" s="241"/>
      <c r="D3" s="241"/>
      <c r="E3" s="241"/>
      <c r="F3" s="241"/>
    </row>
    <row r="4" spans="2:7" ht="12" customHeight="1"/>
    <row r="5" spans="2:7" s="65" customFormat="1" ht="21" customHeight="1">
      <c r="B5" s="66"/>
      <c r="C5" s="67"/>
      <c r="D5" s="68"/>
      <c r="E5" s="82">
        <v>2018</v>
      </c>
      <c r="F5" s="69">
        <v>2017</v>
      </c>
      <c r="G5" s="70"/>
    </row>
    <row r="6" spans="2:7" s="65" customFormat="1" ht="18" customHeight="1">
      <c r="B6" s="71" t="s">
        <v>87</v>
      </c>
      <c r="C6" s="67" t="s">
        <v>144</v>
      </c>
      <c r="D6" s="72"/>
      <c r="E6" s="72"/>
      <c r="F6" s="73"/>
      <c r="G6" s="74"/>
    </row>
    <row r="7" spans="2:7" s="65" customFormat="1" ht="18.75" customHeight="1">
      <c r="B7" s="75"/>
      <c r="C7" s="67"/>
      <c r="D7" s="72" t="s">
        <v>167</v>
      </c>
      <c r="E7" s="100">
        <v>3752541.0033399104</v>
      </c>
      <c r="F7" s="101">
        <v>3614063.4364650408</v>
      </c>
      <c r="G7" s="76"/>
    </row>
    <row r="8" spans="2:7" s="65" customFormat="1" ht="18.75" customHeight="1">
      <c r="B8" s="75"/>
      <c r="C8" s="67"/>
      <c r="D8" s="72" t="s">
        <v>239</v>
      </c>
      <c r="E8" s="100"/>
      <c r="F8" s="101"/>
      <c r="G8" s="76"/>
    </row>
    <row r="9" spans="2:7" s="65" customFormat="1" ht="18.75" customHeight="1">
      <c r="B9" s="75"/>
      <c r="C9" s="67"/>
      <c r="D9" s="72" t="s">
        <v>240</v>
      </c>
      <c r="E9" s="100">
        <v>9154618</v>
      </c>
      <c r="F9" s="101">
        <v>2621842.6970000002</v>
      </c>
      <c r="G9" s="76"/>
    </row>
    <row r="10" spans="2:7" s="65" customFormat="1" ht="18.75" customHeight="1">
      <c r="B10" s="75"/>
      <c r="C10" s="67"/>
      <c r="D10" s="72" t="s">
        <v>241</v>
      </c>
      <c r="E10" s="100"/>
      <c r="F10" s="101"/>
      <c r="G10" s="76"/>
    </row>
    <row r="11" spans="2:7" s="65" customFormat="1" ht="18.75" customHeight="1">
      <c r="B11" s="75"/>
      <c r="C11" s="67"/>
      <c r="D11" s="72" t="s">
        <v>118</v>
      </c>
      <c r="E11" s="205"/>
      <c r="F11" s="101"/>
      <c r="G11" s="76"/>
    </row>
    <row r="12" spans="2:7" s="65" customFormat="1" ht="18.75" customHeight="1">
      <c r="B12" s="75"/>
      <c r="C12" s="67"/>
      <c r="D12" s="72" t="s">
        <v>117</v>
      </c>
      <c r="E12" s="100"/>
      <c r="F12" s="101"/>
      <c r="G12" s="76"/>
    </row>
    <row r="13" spans="2:7" s="65" customFormat="1" ht="18.75" customHeight="1">
      <c r="B13" s="75"/>
      <c r="C13" s="67"/>
      <c r="D13" s="72" t="s">
        <v>242</v>
      </c>
      <c r="E13" s="100"/>
      <c r="F13" s="101"/>
      <c r="G13" s="76"/>
    </row>
    <row r="14" spans="2:7" s="65" customFormat="1" ht="18.75" customHeight="1">
      <c r="B14" s="75"/>
      <c r="C14" s="67"/>
      <c r="D14" s="72" t="s">
        <v>243</v>
      </c>
      <c r="E14" s="100"/>
      <c r="F14" s="101"/>
      <c r="G14" s="76"/>
    </row>
    <row r="15" spans="2:7" s="65" customFormat="1" ht="18.75" customHeight="1">
      <c r="B15" s="75"/>
      <c r="C15" s="67"/>
      <c r="D15" s="72" t="s">
        <v>244</v>
      </c>
      <c r="E15" s="100"/>
      <c r="F15" s="101"/>
      <c r="G15" s="76"/>
    </row>
    <row r="16" spans="2:7" s="65" customFormat="1" ht="18.75" customHeight="1">
      <c r="B16" s="75"/>
      <c r="C16" s="67"/>
      <c r="D16" s="72" t="s">
        <v>245</v>
      </c>
      <c r="E16" s="100">
        <v>6008156.8925251067</v>
      </c>
      <c r="F16" s="101">
        <v>67613664.706435025</v>
      </c>
      <c r="G16" s="76"/>
    </row>
    <row r="17" spans="2:10" s="65" customFormat="1" ht="15.75" customHeight="1">
      <c r="B17" s="75"/>
      <c r="C17" s="67"/>
      <c r="D17" s="72" t="s">
        <v>246</v>
      </c>
      <c r="E17" s="100"/>
      <c r="F17" s="101"/>
      <c r="G17" s="76"/>
    </row>
    <row r="18" spans="2:10" s="65" customFormat="1" ht="15.75" customHeight="1">
      <c r="B18" s="75"/>
      <c r="C18" s="67"/>
      <c r="D18" s="72" t="s">
        <v>247</v>
      </c>
      <c r="E18" s="100">
        <v>-9472650.3661000133</v>
      </c>
      <c r="F18" s="101">
        <v>-71731852.539999992</v>
      </c>
      <c r="G18" s="76"/>
    </row>
    <row r="19" spans="2:10" s="65" customFormat="1" ht="15.75" customHeight="1">
      <c r="B19" s="75"/>
      <c r="C19" s="67"/>
      <c r="D19" s="72" t="s">
        <v>248</v>
      </c>
      <c r="E19" s="100">
        <v>516190</v>
      </c>
      <c r="F19" s="101">
        <v>648509</v>
      </c>
      <c r="G19" s="76"/>
      <c r="I19" s="77"/>
      <c r="J19" s="77"/>
    </row>
    <row r="20" spans="2:10" s="65" customFormat="1" ht="15.75" customHeight="1">
      <c r="B20" s="75"/>
      <c r="C20" s="67" t="s">
        <v>146</v>
      </c>
      <c r="D20" s="72"/>
      <c r="E20" s="100">
        <v>9958855.5297650024</v>
      </c>
      <c r="F20" s="102">
        <v>2766227.2999000698</v>
      </c>
      <c r="G20" s="78"/>
      <c r="I20" s="77"/>
      <c r="J20" s="77"/>
    </row>
    <row r="21" spans="2:10" s="65" customFormat="1" ht="15.75" customHeight="1">
      <c r="B21" s="71" t="s">
        <v>87</v>
      </c>
      <c r="C21" s="67" t="s">
        <v>147</v>
      </c>
      <c r="D21" s="72"/>
      <c r="E21" s="100"/>
      <c r="F21" s="101"/>
      <c r="G21" s="74"/>
    </row>
    <row r="22" spans="2:10" s="65" customFormat="1" ht="15.75" customHeight="1">
      <c r="B22" s="75"/>
      <c r="C22" s="67"/>
      <c r="D22" s="72" t="s">
        <v>249</v>
      </c>
      <c r="E22" s="100"/>
      <c r="F22" s="101"/>
      <c r="G22" s="76"/>
      <c r="I22" s="77"/>
    </row>
    <row r="23" spans="2:10" s="65" customFormat="1" ht="15.75" customHeight="1">
      <c r="B23" s="75"/>
      <c r="C23" s="67"/>
      <c r="D23" s="72" t="s">
        <v>148</v>
      </c>
      <c r="E23" s="100"/>
      <c r="F23" s="101"/>
      <c r="G23" s="76"/>
    </row>
    <row r="24" spans="2:10" s="65" customFormat="1" ht="15.75" customHeight="1">
      <c r="B24" s="75"/>
      <c r="C24" s="67"/>
      <c r="D24" s="72" t="s">
        <v>149</v>
      </c>
      <c r="E24" s="100"/>
      <c r="F24" s="101"/>
      <c r="G24" s="76"/>
      <c r="I24" s="77"/>
    </row>
    <row r="25" spans="2:10" s="65" customFormat="1" ht="15.75" customHeight="1">
      <c r="B25" s="75"/>
      <c r="C25" s="67"/>
      <c r="D25" s="72" t="s">
        <v>150</v>
      </c>
      <c r="E25" s="100"/>
      <c r="F25" s="101"/>
      <c r="G25" s="76"/>
      <c r="I25" s="77"/>
    </row>
    <row r="26" spans="2:10" s="65" customFormat="1" ht="15.75" customHeight="1">
      <c r="B26" s="75"/>
      <c r="C26" s="67"/>
      <c r="D26" s="72" t="s">
        <v>151</v>
      </c>
      <c r="E26" s="100"/>
      <c r="F26" s="101"/>
      <c r="G26" s="76"/>
      <c r="I26" s="77"/>
    </row>
    <row r="27" spans="2:10" s="65" customFormat="1" ht="15.75" customHeight="1">
      <c r="B27" s="75"/>
      <c r="C27" s="67"/>
      <c r="D27" s="72" t="s">
        <v>152</v>
      </c>
      <c r="E27" s="100"/>
      <c r="F27" s="101"/>
      <c r="G27" s="76"/>
    </row>
    <row r="28" spans="2:10" s="65" customFormat="1" ht="15.75" customHeight="1">
      <c r="B28" s="75"/>
      <c r="C28" s="67"/>
      <c r="D28" s="72" t="s">
        <v>250</v>
      </c>
      <c r="E28" s="100"/>
      <c r="F28" s="101"/>
      <c r="G28" s="76"/>
    </row>
    <row r="29" spans="2:10" s="65" customFormat="1" ht="15.75" customHeight="1">
      <c r="B29" s="75"/>
      <c r="C29" s="67" t="s">
        <v>153</v>
      </c>
      <c r="D29" s="72"/>
      <c r="E29" s="100"/>
      <c r="F29" s="102"/>
      <c r="H29" s="77"/>
      <c r="I29" s="77"/>
      <c r="J29" s="77"/>
    </row>
    <row r="30" spans="2:10" s="65" customFormat="1" ht="15.75" customHeight="1">
      <c r="B30" s="71" t="s">
        <v>87</v>
      </c>
      <c r="C30" s="67" t="s">
        <v>154</v>
      </c>
      <c r="D30" s="72"/>
      <c r="E30" s="100"/>
      <c r="F30" s="101"/>
    </row>
    <row r="31" spans="2:10" s="65" customFormat="1" ht="15.75" customHeight="1">
      <c r="B31" s="75"/>
      <c r="C31" s="67"/>
      <c r="D31" s="72" t="s">
        <v>155</v>
      </c>
      <c r="E31" s="100"/>
      <c r="F31" s="101"/>
    </row>
    <row r="32" spans="2:10" s="65" customFormat="1" ht="15.75" customHeight="1">
      <c r="B32" s="75"/>
      <c r="C32" s="67"/>
      <c r="D32" s="72" t="s">
        <v>156</v>
      </c>
      <c r="E32" s="100"/>
      <c r="F32" s="101"/>
    </row>
    <row r="33" spans="2:10" s="65" customFormat="1" ht="18" customHeight="1">
      <c r="B33" s="75"/>
      <c r="C33" s="67"/>
      <c r="D33" s="72" t="s">
        <v>157</v>
      </c>
      <c r="E33" s="100"/>
      <c r="F33" s="101"/>
    </row>
    <row r="34" spans="2:10" s="65" customFormat="1" ht="17.25" customHeight="1">
      <c r="B34" s="75"/>
      <c r="C34" s="67"/>
      <c r="D34" s="72" t="s">
        <v>158</v>
      </c>
      <c r="E34" s="100"/>
      <c r="F34" s="101"/>
      <c r="G34" s="76"/>
    </row>
    <row r="35" spans="2:10" s="65" customFormat="1" ht="17.25" customHeight="1">
      <c r="B35" s="75"/>
      <c r="C35" s="67"/>
      <c r="D35" s="72" t="s">
        <v>159</v>
      </c>
      <c r="E35" s="100"/>
      <c r="F35" s="101"/>
      <c r="G35" s="76"/>
    </row>
    <row r="36" spans="2:10" s="65" customFormat="1" ht="17.25" customHeight="1">
      <c r="B36" s="75"/>
      <c r="C36" s="67"/>
      <c r="D36" s="72" t="s">
        <v>160</v>
      </c>
      <c r="E36" s="100"/>
      <c r="F36" s="101"/>
      <c r="G36" s="76"/>
    </row>
    <row r="37" spans="2:10" s="65" customFormat="1" ht="17.25" customHeight="1">
      <c r="B37" s="75"/>
      <c r="C37" s="67"/>
      <c r="D37" s="72" t="s">
        <v>161</v>
      </c>
      <c r="E37" s="100"/>
      <c r="F37" s="101"/>
      <c r="G37" s="76"/>
    </row>
    <row r="38" spans="2:10" s="65" customFormat="1" ht="17.25" customHeight="1">
      <c r="B38" s="75"/>
      <c r="C38" s="67"/>
      <c r="D38" s="72" t="s">
        <v>162</v>
      </c>
      <c r="E38" s="100"/>
      <c r="F38" s="101"/>
      <c r="G38" s="76"/>
      <c r="I38" s="77"/>
    </row>
    <row r="39" spans="2:10" s="65" customFormat="1" ht="17.25" customHeight="1">
      <c r="B39" s="75"/>
      <c r="C39" s="67"/>
      <c r="D39" s="72" t="s">
        <v>145</v>
      </c>
      <c r="E39" s="100"/>
      <c r="F39" s="101"/>
      <c r="G39" s="76"/>
      <c r="I39" s="77"/>
    </row>
    <row r="40" spans="2:10" s="65" customFormat="1">
      <c r="B40" s="75"/>
      <c r="C40" s="67"/>
      <c r="D40" s="72" t="s">
        <v>251</v>
      </c>
      <c r="E40" s="100"/>
      <c r="F40" s="101"/>
      <c r="G40" s="76"/>
    </row>
    <row r="41" spans="2:10" s="65" customFormat="1">
      <c r="B41" s="75"/>
      <c r="C41" s="67" t="s">
        <v>164</v>
      </c>
      <c r="D41" s="72"/>
      <c r="E41" s="100">
        <v>0</v>
      </c>
      <c r="F41" s="102"/>
      <c r="G41" s="78"/>
    </row>
    <row r="42" spans="2:10" s="65" customFormat="1">
      <c r="B42" s="75"/>
      <c r="C42" s="67"/>
      <c r="D42" s="72"/>
      <c r="E42" s="100"/>
      <c r="F42" s="101"/>
      <c r="G42" s="74"/>
    </row>
    <row r="43" spans="2:10" s="65" customFormat="1">
      <c r="B43" s="75"/>
      <c r="C43" s="67" t="s">
        <v>165</v>
      </c>
      <c r="D43" s="72"/>
      <c r="E43" s="100">
        <v>9958855.5297650024</v>
      </c>
      <c r="F43" s="100">
        <v>2766227.2999000698</v>
      </c>
      <c r="G43" s="78"/>
      <c r="I43" s="77"/>
      <c r="J43" s="77"/>
    </row>
    <row r="44" spans="2:10" s="65" customFormat="1">
      <c r="B44" s="75"/>
      <c r="C44" s="67" t="s">
        <v>300</v>
      </c>
      <c r="D44" s="72"/>
      <c r="E44" s="100">
        <v>248083.28290006967</v>
      </c>
      <c r="F44" s="101">
        <v>103698.68</v>
      </c>
      <c r="G44" s="76"/>
      <c r="I44" s="79"/>
    </row>
    <row r="45" spans="2:10" s="65" customFormat="1">
      <c r="B45" s="75"/>
      <c r="C45" s="67"/>
      <c r="D45" s="72" t="s">
        <v>166</v>
      </c>
      <c r="E45" s="100">
        <v>-9154618</v>
      </c>
      <c r="F45" s="101">
        <v>-2621843</v>
      </c>
      <c r="G45" s="76"/>
    </row>
    <row r="46" spans="2:10" s="65" customFormat="1">
      <c r="B46" s="75"/>
      <c r="C46" s="67" t="s">
        <v>301</v>
      </c>
      <c r="D46" s="72"/>
      <c r="E46" s="103">
        <v>1052320.8126650713</v>
      </c>
      <c r="F46" s="102">
        <v>248083.28290006967</v>
      </c>
      <c r="G46" s="78"/>
      <c r="J46" s="77"/>
    </row>
    <row r="48" spans="2:10">
      <c r="E48" s="99"/>
    </row>
  </sheetData>
  <mergeCells count="2">
    <mergeCell ref="B2:F2"/>
    <mergeCell ref="B3:F3"/>
  </mergeCells>
  <phoneticPr fontId="0" type="noConversion"/>
  <printOptions horizontalCentered="1" verticalCentered="1"/>
  <pageMargins left="0" right="0" top="0" bottom="0" header="0.51181102362204722" footer="0.51181102362204722"/>
  <pageSetup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65"/>
  <sheetViews>
    <sheetView topLeftCell="A66" workbookViewId="0">
      <selection activeCell="F93" sqref="F92:F93"/>
    </sheetView>
  </sheetViews>
  <sheetFormatPr defaultRowHeight="12.75"/>
  <cols>
    <col min="1" max="1" width="9.140625" style="83"/>
    <col min="2" max="2" width="34.7109375" style="83" customWidth="1"/>
    <col min="3" max="7" width="19.42578125" style="83" customWidth="1"/>
    <col min="8" max="16384" width="9.140625" style="83"/>
  </cols>
  <sheetData>
    <row r="1" spans="1:7" hidden="1"/>
    <row r="2" spans="1:7" hidden="1"/>
    <row r="3" spans="1:7" hidden="1"/>
    <row r="4" spans="1:7" hidden="1"/>
    <row r="5" spans="1:7" hidden="1"/>
    <row r="6" spans="1:7" ht="15.75" hidden="1">
      <c r="A6" s="243" t="s">
        <v>194</v>
      </c>
      <c r="B6" s="243" t="s">
        <v>195</v>
      </c>
      <c r="C6" s="244" t="s">
        <v>262</v>
      </c>
      <c r="D6" s="242" t="s">
        <v>263</v>
      </c>
      <c r="E6" s="242"/>
      <c r="F6" s="243" t="s">
        <v>264</v>
      </c>
      <c r="G6" s="243"/>
    </row>
    <row r="7" spans="1:7" ht="15.75" hidden="1">
      <c r="A7" s="243"/>
      <c r="B7" s="243"/>
      <c r="C7" s="244"/>
      <c r="D7" s="84" t="s">
        <v>196</v>
      </c>
      <c r="E7" s="84" t="s">
        <v>197</v>
      </c>
      <c r="F7" s="85" t="s">
        <v>265</v>
      </c>
      <c r="G7" s="85" t="s">
        <v>266</v>
      </c>
    </row>
    <row r="8" spans="1:7" ht="15.75" hidden="1">
      <c r="A8" s="86" t="s">
        <v>267</v>
      </c>
      <c r="B8" s="86" t="s">
        <v>268</v>
      </c>
      <c r="C8" s="87">
        <v>0</v>
      </c>
      <c r="D8" s="87">
        <v>0</v>
      </c>
      <c r="E8" s="87">
        <v>181000</v>
      </c>
      <c r="F8" s="88"/>
      <c r="G8" s="89">
        <v>181000</v>
      </c>
    </row>
    <row r="9" spans="1:7" ht="15.75" hidden="1">
      <c r="A9" s="86" t="s">
        <v>198</v>
      </c>
      <c r="B9" s="86" t="s">
        <v>199</v>
      </c>
      <c r="C9" s="87">
        <v>0</v>
      </c>
      <c r="D9" s="87">
        <v>0</v>
      </c>
      <c r="E9" s="87">
        <v>13638164</v>
      </c>
      <c r="F9" s="88"/>
      <c r="G9" s="89">
        <v>13638164</v>
      </c>
    </row>
    <row r="10" spans="1:7" ht="15.75" hidden="1">
      <c r="A10" s="86" t="s">
        <v>254</v>
      </c>
      <c r="B10" s="86" t="s">
        <v>255</v>
      </c>
      <c r="C10" s="87">
        <v>-13819164</v>
      </c>
      <c r="D10" s="87">
        <v>13819164</v>
      </c>
      <c r="E10" s="87">
        <v>0</v>
      </c>
      <c r="F10" s="89">
        <v>0</v>
      </c>
      <c r="G10" s="90">
        <f>E50</f>
        <v>3752541.0033399104</v>
      </c>
    </row>
    <row r="11" spans="1:7" ht="15.75" hidden="1">
      <c r="A11" s="86" t="s">
        <v>269</v>
      </c>
      <c r="B11" s="86" t="s">
        <v>270</v>
      </c>
      <c r="C11" s="87">
        <v>0</v>
      </c>
      <c r="D11" s="87">
        <v>1725507880.421</v>
      </c>
      <c r="E11" s="87">
        <v>1725507880.4210002</v>
      </c>
      <c r="F11" s="89">
        <v>-1.7881393432617188E-7</v>
      </c>
      <c r="G11" s="88"/>
    </row>
    <row r="12" spans="1:7" ht="15.75" hidden="1">
      <c r="A12" s="86" t="s">
        <v>200</v>
      </c>
      <c r="B12" s="86" t="s">
        <v>201</v>
      </c>
      <c r="C12" s="87">
        <v>-184406193.98199999</v>
      </c>
      <c r="D12" s="87">
        <v>1656306542.24</v>
      </c>
      <c r="E12" s="87">
        <v>1646833890.8919001</v>
      </c>
      <c r="F12" s="88"/>
      <c r="G12" s="89">
        <v>174933542.63389999</v>
      </c>
    </row>
    <row r="13" spans="1:7" ht="15.75" hidden="1">
      <c r="A13" s="86" t="s">
        <v>202</v>
      </c>
      <c r="B13" s="86" t="s">
        <v>203</v>
      </c>
      <c r="C13" s="87">
        <v>201477046.95100001</v>
      </c>
      <c r="D13" s="87">
        <v>1659837267.7023003</v>
      </c>
      <c r="E13" s="87">
        <v>1665183038.9752002</v>
      </c>
      <c r="F13" s="89">
        <v>196131275.67809987</v>
      </c>
      <c r="G13" s="88"/>
    </row>
    <row r="14" spans="1:7" ht="15.75" hidden="1">
      <c r="A14" s="86" t="s">
        <v>204</v>
      </c>
      <c r="B14" s="86" t="s">
        <v>205</v>
      </c>
      <c r="C14" s="87">
        <v>-4294700</v>
      </c>
      <c r="D14" s="87">
        <v>98400</v>
      </c>
      <c r="E14" s="87">
        <v>600000</v>
      </c>
      <c r="F14" s="88"/>
      <c r="G14" s="89">
        <v>4796300</v>
      </c>
    </row>
    <row r="15" spans="1:7" ht="15.75" hidden="1">
      <c r="A15" s="86" t="s">
        <v>206</v>
      </c>
      <c r="B15" s="86" t="s">
        <v>207</v>
      </c>
      <c r="C15" s="87">
        <v>-13950</v>
      </c>
      <c r="D15" s="87">
        <v>182497</v>
      </c>
      <c r="E15" s="87">
        <v>167400</v>
      </c>
      <c r="F15" s="89"/>
      <c r="G15" s="88"/>
    </row>
    <row r="16" spans="1:7" ht="15.75" hidden="1">
      <c r="A16" s="86" t="s">
        <v>208</v>
      </c>
      <c r="B16" s="86" t="s">
        <v>209</v>
      </c>
      <c r="C16" s="87">
        <v>-2600</v>
      </c>
      <c r="D16" s="87">
        <v>0</v>
      </c>
      <c r="E16" s="87">
        <v>31200</v>
      </c>
      <c r="F16" s="89"/>
      <c r="G16" s="90">
        <v>32641</v>
      </c>
    </row>
    <row r="17" spans="1:7" ht="15.75" hidden="1">
      <c r="A17" s="86" t="s">
        <v>210</v>
      </c>
      <c r="B17" s="86" t="s">
        <v>211</v>
      </c>
      <c r="C17" s="87">
        <v>819476</v>
      </c>
      <c r="D17" s="87">
        <v>0</v>
      </c>
      <c r="E17" s="87">
        <f>F57</f>
        <v>662385.17705998418</v>
      </c>
      <c r="F17" s="89">
        <f>C17-E17</f>
        <v>157090.82294001582</v>
      </c>
      <c r="G17" s="90"/>
    </row>
    <row r="18" spans="1:7" ht="15.75" hidden="1">
      <c r="A18" s="86" t="s">
        <v>212</v>
      </c>
      <c r="B18" s="86" t="s">
        <v>213</v>
      </c>
      <c r="C18" s="87">
        <v>0</v>
      </c>
      <c r="D18" s="87">
        <v>0</v>
      </c>
      <c r="E18" s="87">
        <v>0</v>
      </c>
      <c r="F18" s="89">
        <v>0</v>
      </c>
      <c r="G18" s="88"/>
    </row>
    <row r="19" spans="1:7" ht="15.75" hidden="1">
      <c r="A19" s="86" t="s">
        <v>214</v>
      </c>
      <c r="B19" s="86" t="s">
        <v>215</v>
      </c>
      <c r="C19" s="87">
        <v>-3000</v>
      </c>
      <c r="D19" s="87">
        <v>10500</v>
      </c>
      <c r="E19" s="87">
        <v>9000</v>
      </c>
      <c r="F19" s="89"/>
      <c r="G19" s="89">
        <v>1500</v>
      </c>
    </row>
    <row r="20" spans="1:7" ht="15.75" hidden="1">
      <c r="A20" s="86" t="s">
        <v>216</v>
      </c>
      <c r="B20" s="86" t="s">
        <v>217</v>
      </c>
      <c r="C20" s="87">
        <v>-5000</v>
      </c>
      <c r="D20" s="87">
        <v>0</v>
      </c>
      <c r="E20" s="87">
        <v>0</v>
      </c>
      <c r="F20" s="89"/>
      <c r="G20" s="89">
        <v>5000</v>
      </c>
    </row>
    <row r="21" spans="1:7" ht="15.75" hidden="1">
      <c r="A21" s="86" t="s">
        <v>218</v>
      </c>
      <c r="B21" s="86" t="s">
        <v>219</v>
      </c>
      <c r="C21" s="87">
        <v>17756.29</v>
      </c>
      <c r="D21" s="87">
        <v>1467830.65</v>
      </c>
      <c r="E21" s="87">
        <v>1401720.94</v>
      </c>
      <c r="F21" s="91">
        <v>83866.000000000087</v>
      </c>
      <c r="G21" s="88"/>
    </row>
    <row r="22" spans="1:7" ht="15.75" hidden="1">
      <c r="A22" s="86" t="s">
        <v>220</v>
      </c>
      <c r="B22" s="86" t="s">
        <v>221</v>
      </c>
      <c r="C22" s="87">
        <v>-664.75800000000004</v>
      </c>
      <c r="D22" s="87">
        <v>6992.09</v>
      </c>
      <c r="E22" s="87">
        <v>7571.51</v>
      </c>
      <c r="F22" s="91">
        <v>-1244.1780000000001</v>
      </c>
      <c r="G22" s="88"/>
    </row>
    <row r="23" spans="1:7" ht="15.75" hidden="1">
      <c r="A23" s="86" t="s">
        <v>222</v>
      </c>
      <c r="B23" s="86" t="s">
        <v>223</v>
      </c>
      <c r="C23" s="87">
        <v>230982.46100000001</v>
      </c>
      <c r="D23" s="87">
        <v>1658905366.355</v>
      </c>
      <c r="E23" s="87">
        <v>1658166648.3916004</v>
      </c>
      <c r="F23" s="91">
        <v>969700.42439992493</v>
      </c>
      <c r="G23" s="88">
        <v>0</v>
      </c>
    </row>
    <row r="24" spans="1:7" ht="15.75" hidden="1">
      <c r="A24" s="86"/>
      <c r="B24" s="86" t="s">
        <v>271</v>
      </c>
      <c r="C24" s="89">
        <f>SUM(C8:C23)</f>
        <v>-11.037999988300726</v>
      </c>
      <c r="D24" s="89">
        <f>SUM(D8:D23)</f>
        <v>6716142440.4582996</v>
      </c>
      <c r="E24" s="89">
        <f>SUM(E8:E23)</f>
        <v>6712389900.3067617</v>
      </c>
      <c r="F24" s="89">
        <f>SUM(F8:F23)</f>
        <v>197340688.74743962</v>
      </c>
      <c r="G24" s="90">
        <f>SUM(G8:G23)</f>
        <v>197340688.6372399</v>
      </c>
    </row>
    <row r="25" spans="1:7" ht="15.75" hidden="1">
      <c r="A25" s="86"/>
      <c r="B25" s="86"/>
      <c r="C25" s="87"/>
      <c r="D25" s="87"/>
      <c r="E25" s="87"/>
      <c r="F25" s="87"/>
      <c r="G25" s="90">
        <f>F24-G24</f>
        <v>0.11019971966743469</v>
      </c>
    </row>
    <row r="26" spans="1:7" ht="15.75" hidden="1">
      <c r="A26" s="86" t="s">
        <v>272</v>
      </c>
      <c r="B26" s="86" t="s">
        <v>273</v>
      </c>
      <c r="C26" s="87">
        <v>0</v>
      </c>
      <c r="D26" s="87">
        <v>1725507880.4210002</v>
      </c>
      <c r="E26" s="87">
        <v>1725507880.4210007</v>
      </c>
      <c r="F26" s="87"/>
    </row>
    <row r="27" spans="1:7" ht="15.75" hidden="1">
      <c r="A27" s="86" t="s">
        <v>274</v>
      </c>
      <c r="B27" s="86" t="s">
        <v>275</v>
      </c>
      <c r="C27" s="87">
        <v>0</v>
      </c>
      <c r="D27" s="87">
        <v>1621563669.8919001</v>
      </c>
      <c r="E27" s="87">
        <v>0</v>
      </c>
      <c r="F27" s="89">
        <v>1621563669.8919001</v>
      </c>
    </row>
    <row r="28" spans="1:7" ht="15.75" hidden="1">
      <c r="A28" s="86" t="s">
        <v>224</v>
      </c>
      <c r="B28" s="86" t="s">
        <v>225</v>
      </c>
      <c r="C28" s="87">
        <v>0</v>
      </c>
      <c r="D28" s="87">
        <v>120000</v>
      </c>
      <c r="E28" s="87">
        <v>0</v>
      </c>
      <c r="F28" s="89">
        <v>120000</v>
      </c>
    </row>
    <row r="29" spans="1:7" ht="15.75" hidden="1">
      <c r="A29" s="86" t="s">
        <v>226</v>
      </c>
      <c r="B29" s="86" t="s">
        <v>227</v>
      </c>
      <c r="C29" s="87">
        <v>0</v>
      </c>
      <c r="D29" s="87">
        <v>1041000</v>
      </c>
      <c r="E29" s="87">
        <v>0</v>
      </c>
      <c r="F29" s="89">
        <v>1041000</v>
      </c>
    </row>
    <row r="30" spans="1:7" ht="15.75" hidden="1">
      <c r="A30" s="86" t="s">
        <v>276</v>
      </c>
      <c r="B30" s="86" t="s">
        <v>277</v>
      </c>
      <c r="C30" s="87">
        <v>0</v>
      </c>
      <c r="D30" s="87">
        <v>22655989.5</v>
      </c>
      <c r="E30" s="87">
        <v>0</v>
      </c>
      <c r="F30" s="89">
        <v>22655989.5</v>
      </c>
    </row>
    <row r="31" spans="1:7" ht="15.75" hidden="1">
      <c r="A31" s="86" t="s">
        <v>228</v>
      </c>
      <c r="B31" s="86" t="s">
        <v>229</v>
      </c>
      <c r="C31" s="87">
        <v>0</v>
      </c>
      <c r="D31" s="87">
        <v>55864.13</v>
      </c>
      <c r="E31" s="87">
        <v>0</v>
      </c>
      <c r="F31" s="89">
        <v>55864.13</v>
      </c>
    </row>
    <row r="32" spans="1:7" ht="15.75" hidden="1">
      <c r="A32" s="86" t="s">
        <v>278</v>
      </c>
      <c r="B32" s="86" t="s">
        <v>279</v>
      </c>
      <c r="C32" s="87">
        <v>0</v>
      </c>
      <c r="D32" s="87">
        <v>131000</v>
      </c>
      <c r="E32" s="87">
        <v>0</v>
      </c>
      <c r="F32" s="89">
        <v>131000</v>
      </c>
    </row>
    <row r="33" spans="1:7" ht="15.75" hidden="1">
      <c r="A33" s="86" t="s">
        <v>230</v>
      </c>
      <c r="B33" s="86" t="s">
        <v>231</v>
      </c>
      <c r="C33" s="87">
        <v>0</v>
      </c>
      <c r="D33" s="87">
        <v>600000</v>
      </c>
      <c r="E33" s="87">
        <v>0</v>
      </c>
      <c r="F33" s="89">
        <v>600000</v>
      </c>
    </row>
    <row r="34" spans="1:7" ht="15.75" hidden="1">
      <c r="A34" s="86" t="s">
        <v>232</v>
      </c>
      <c r="B34" s="86" t="s">
        <v>233</v>
      </c>
      <c r="C34" s="87">
        <v>0</v>
      </c>
      <c r="D34" s="87">
        <v>100200</v>
      </c>
      <c r="E34" s="87">
        <v>0</v>
      </c>
      <c r="F34" s="89">
        <v>100200</v>
      </c>
    </row>
    <row r="35" spans="1:7" ht="15.75" hidden="1">
      <c r="A35" s="86" t="s">
        <v>234</v>
      </c>
      <c r="B35" s="86" t="s">
        <v>235</v>
      </c>
      <c r="C35" s="87">
        <v>0</v>
      </c>
      <c r="D35" s="87">
        <v>975</v>
      </c>
      <c r="E35" s="87">
        <v>0</v>
      </c>
      <c r="F35" s="89">
        <v>975</v>
      </c>
    </row>
    <row r="36" spans="1:7" ht="15.75" hidden="1">
      <c r="A36" s="86" t="s">
        <v>236</v>
      </c>
      <c r="B36" s="86" t="s">
        <v>280</v>
      </c>
      <c r="C36" s="87">
        <v>0</v>
      </c>
      <c r="D36" s="87">
        <v>9153643</v>
      </c>
      <c r="E36" s="87">
        <v>0</v>
      </c>
      <c r="F36" s="89">
        <v>9153643</v>
      </c>
    </row>
    <row r="37" spans="1:7" ht="15.75" hidden="1">
      <c r="A37" s="86" t="s">
        <v>281</v>
      </c>
      <c r="B37" s="86" t="s">
        <v>282</v>
      </c>
      <c r="C37" s="87">
        <v>0</v>
      </c>
      <c r="D37" s="87">
        <v>0</v>
      </c>
      <c r="E37" s="87">
        <v>1636824192.7022998</v>
      </c>
      <c r="F37" s="87"/>
      <c r="G37" s="89">
        <v>1636824192.7023001</v>
      </c>
    </row>
    <row r="38" spans="1:7" ht="15.75" hidden="1">
      <c r="A38" s="86" t="s">
        <v>237</v>
      </c>
      <c r="B38" s="86" t="s">
        <v>283</v>
      </c>
      <c r="C38" s="87">
        <v>-1.0999999999999999E-2</v>
      </c>
      <c r="D38" s="87">
        <v>0</v>
      </c>
      <c r="E38" s="87">
        <v>23013075.000000004</v>
      </c>
      <c r="F38" s="87"/>
      <c r="G38" s="89">
        <v>23013075</v>
      </c>
    </row>
    <row r="39" spans="1:7" ht="15.75" hidden="1">
      <c r="A39" s="86"/>
      <c r="B39" s="86" t="s">
        <v>271</v>
      </c>
      <c r="C39" s="87"/>
      <c r="D39" s="87"/>
      <c r="E39" s="87"/>
      <c r="F39" s="87">
        <f>SUM(F27:F38)</f>
        <v>1655422341.5219002</v>
      </c>
      <c r="G39" s="92">
        <f>SUM(G37:G38)</f>
        <v>1659837267.7023001</v>
      </c>
    </row>
    <row r="40" spans="1:7" ht="15.75" hidden="1">
      <c r="A40" s="93"/>
      <c r="B40" s="93"/>
      <c r="C40" s="94"/>
      <c r="D40" s="94"/>
      <c r="E40" s="94"/>
      <c r="F40" s="94"/>
    </row>
    <row r="41" spans="1:7" ht="15.75" hidden="1">
      <c r="A41" s="93"/>
      <c r="B41" s="93"/>
      <c r="C41" s="89">
        <v>-7.5809580835084489E-10</v>
      </c>
      <c r="D41" s="89">
        <v>10097085204.4212</v>
      </c>
      <c r="E41" s="89">
        <v>10097085204.403002</v>
      </c>
      <c r="F41" s="89">
        <v>1.8200507104397801E-2</v>
      </c>
      <c r="G41" s="92">
        <f>G39-F39</f>
        <v>4414926.1803998947</v>
      </c>
    </row>
    <row r="42" spans="1:7" ht="15.75" hidden="1">
      <c r="A42" s="93"/>
      <c r="B42" s="93"/>
      <c r="C42" s="93"/>
      <c r="D42" s="93"/>
      <c r="E42" s="93"/>
      <c r="F42" s="93"/>
    </row>
    <row r="43" spans="1:7" hidden="1"/>
    <row r="44" spans="1:7" ht="15" hidden="1">
      <c r="C44" s="95" t="s">
        <v>284</v>
      </c>
    </row>
    <row r="45" spans="1:7" hidden="1"/>
    <row r="46" spans="1:7" ht="15" hidden="1">
      <c r="C46" s="95" t="s">
        <v>256</v>
      </c>
      <c r="E46" s="96">
        <f>G41</f>
        <v>4414926.1803998947</v>
      </c>
    </row>
    <row r="47" spans="1:7" ht="15" hidden="1">
      <c r="C47" s="95" t="s">
        <v>285</v>
      </c>
      <c r="E47" s="96">
        <v>975</v>
      </c>
    </row>
    <row r="48" spans="1:7" ht="15" hidden="1">
      <c r="C48" s="95" t="s">
        <v>286</v>
      </c>
      <c r="E48" s="96">
        <f>SUM(E46:E47)</f>
        <v>4415901.1803998947</v>
      </c>
    </row>
    <row r="49" spans="3:6" ht="15" hidden="1">
      <c r="C49" s="95" t="s">
        <v>287</v>
      </c>
      <c r="E49" s="96">
        <f>E48*0.15</f>
        <v>662385.17705998418</v>
      </c>
    </row>
    <row r="50" spans="3:6" ht="15" hidden="1">
      <c r="C50" s="95" t="s">
        <v>288</v>
      </c>
      <c r="E50" s="92">
        <f>E46-E49</f>
        <v>3752541.0033399104</v>
      </c>
    </row>
    <row r="51" spans="3:6" hidden="1"/>
    <row r="52" spans="3:6" ht="15" hidden="1">
      <c r="D52" s="95" t="s">
        <v>289</v>
      </c>
    </row>
    <row r="53" spans="3:6" ht="15" hidden="1">
      <c r="E53" s="95" t="s">
        <v>196</v>
      </c>
      <c r="F53" s="95" t="s">
        <v>197</v>
      </c>
    </row>
    <row r="54" spans="3:6" hidden="1"/>
    <row r="55" spans="3:6" ht="15" hidden="1">
      <c r="C55" s="95" t="s">
        <v>290</v>
      </c>
      <c r="E55" s="92">
        <f>G39</f>
        <v>1659837267.7023001</v>
      </c>
      <c r="F55" s="92">
        <f>F39</f>
        <v>1655422341.5219002</v>
      </c>
    </row>
    <row r="56" spans="3:6" ht="15" hidden="1">
      <c r="C56" s="95" t="s">
        <v>291</v>
      </c>
      <c r="F56" s="92">
        <f>G41</f>
        <v>4414926.1803998947</v>
      </c>
    </row>
    <row r="57" spans="3:6" ht="15" hidden="1">
      <c r="C57" s="95" t="s">
        <v>292</v>
      </c>
      <c r="D57" s="95" t="s">
        <v>293</v>
      </c>
      <c r="E57" s="92">
        <f>E49</f>
        <v>662385.17705998418</v>
      </c>
      <c r="F57" s="92">
        <f>E49</f>
        <v>662385.17705998418</v>
      </c>
    </row>
    <row r="58" spans="3:6" hidden="1">
      <c r="F58" s="92"/>
    </row>
    <row r="59" spans="3:6" hidden="1"/>
    <row r="60" spans="3:6" hidden="1"/>
    <row r="61" spans="3:6" hidden="1"/>
    <row r="62" spans="3:6" hidden="1"/>
    <row r="63" spans="3:6" hidden="1"/>
    <row r="64" spans="3:6" hidden="1"/>
    <row r="65" hidden="1"/>
  </sheetData>
  <mergeCells count="5">
    <mergeCell ref="D6:E6"/>
    <mergeCell ref="F6:G6"/>
    <mergeCell ref="A6:A7"/>
    <mergeCell ref="B6:B7"/>
    <mergeCell ref="C6:C7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Kop.</vt:lpstr>
      <vt:lpstr>Aktivet</vt:lpstr>
      <vt:lpstr>Pasivet</vt:lpstr>
      <vt:lpstr>PASH 1</vt:lpstr>
      <vt:lpstr>Kapitali 1</vt:lpstr>
      <vt:lpstr>Fluksi 1</vt:lpstr>
      <vt:lpstr>BV</vt:lpstr>
      <vt:lpstr>Sheet1</vt:lpstr>
    </vt:vector>
  </TitlesOfParts>
  <Company>..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GERMAN</cp:lastModifiedBy>
  <cp:lastPrinted>2019-03-29T09:05:48Z</cp:lastPrinted>
  <dcterms:created xsi:type="dcterms:W3CDTF">2002-02-16T18:16:52Z</dcterms:created>
  <dcterms:modified xsi:type="dcterms:W3CDTF">2019-03-29T14:32:45Z</dcterms:modified>
</cp:coreProperties>
</file>