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cbsal-my.sharepoint.com/personal/eva_cocacola_al/Documents/docs/1. COCA COLA/BILANCI VJETOR CCBS/FS 2022/QKB e-Albania/"/>
    </mc:Choice>
  </mc:AlternateContent>
  <xr:revisionPtr revIDLastSave="5" documentId="8_{B23A698E-F3B4-4F33-876B-BD4ADE17F40B}" xr6:coauthVersionLast="47" xr6:coauthVersionMax="47" xr10:uidLastSave="{16CFE1F7-30FB-488D-AEEF-27C39B067F97}"/>
  <bookViews>
    <workbookView xWindow="-120" yWindow="-120" windowWidth="29040" windowHeight="15840" xr2:uid="{00000000-000D-0000-FFFF-FFFF00000000}"/>
  </bookViews>
  <sheets>
    <sheet name="Pasqyra e rezultatit" sheetId="12" r:id="rId1"/>
    <sheet name="AAM 2020" sheetId="28" state="hidden" r:id="rId2"/>
  </sheets>
  <definedNames>
    <definedName name="OLE_LINK12" localSheetId="0">'Pasqyra e rezultatit'!$D$10</definedName>
    <definedName name="OLE_LINK13" localSheetId="0">'Pasqyra e rezultatit'!$D$11</definedName>
    <definedName name="_xlnm.Print_Area" localSheetId="1">'AAM 2020'!$B$2:$H$54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8" i="12" l="1"/>
  <c r="D18" i="12"/>
  <c r="D12" i="12"/>
  <c r="F24" i="12"/>
  <c r="F12" i="12"/>
  <c r="D20" i="12" l="1"/>
  <c r="F20" i="12"/>
  <c r="F26" i="12" s="1"/>
  <c r="F30" i="12" s="1"/>
  <c r="F33" i="12" s="1"/>
  <c r="E33" i="28" l="1"/>
  <c r="E41" i="28"/>
  <c r="H41" i="28" s="1"/>
  <c r="E42" i="28"/>
  <c r="E43" i="28"/>
  <c r="H43" i="28" s="1"/>
  <c r="E44" i="28"/>
  <c r="E45" i="28"/>
  <c r="E46" i="28"/>
  <c r="E47" i="28"/>
  <c r="E49" i="28" s="1"/>
  <c r="E48" i="28"/>
  <c r="E40" i="28"/>
  <c r="G34" i="28"/>
  <c r="H28" i="28"/>
  <c r="G44" i="28"/>
  <c r="H9" i="28"/>
  <c r="H10" i="28"/>
  <c r="F11" i="28"/>
  <c r="H11" i="28" s="1"/>
  <c r="F12" i="28"/>
  <c r="H12" i="28"/>
  <c r="H13" i="28"/>
  <c r="H14" i="28"/>
  <c r="H15" i="28"/>
  <c r="G16" i="28"/>
  <c r="G18" i="28" s="1"/>
  <c r="F17" i="28"/>
  <c r="H17" i="28" s="1"/>
  <c r="G17" i="28"/>
  <c r="E18" i="28"/>
  <c r="H24" i="28"/>
  <c r="H25" i="28"/>
  <c r="H26" i="28"/>
  <c r="H27" i="28"/>
  <c r="F29" i="28"/>
  <c r="G29" i="28"/>
  <c r="H29" i="28"/>
  <c r="H30" i="28"/>
  <c r="G31" i="28"/>
  <c r="H31" i="28" s="1"/>
  <c r="H32" i="28"/>
  <c r="F33" i="28"/>
  <c r="F34" i="28"/>
  <c r="H40" i="28"/>
  <c r="F40" i="28"/>
  <c r="G40" i="28"/>
  <c r="F41" i="28"/>
  <c r="G41" i="28"/>
  <c r="H42" i="28"/>
  <c r="F42" i="28"/>
  <c r="G42" i="28"/>
  <c r="F43" i="28"/>
  <c r="G43" i="28"/>
  <c r="F44" i="28"/>
  <c r="F45" i="28"/>
  <c r="G45" i="28"/>
  <c r="H45" i="28"/>
  <c r="H46" i="28"/>
  <c r="F46" i="28"/>
  <c r="G46" i="28"/>
  <c r="F47" i="28"/>
  <c r="H48" i="28"/>
  <c r="F48" i="28"/>
  <c r="G48" i="28"/>
  <c r="F49" i="28"/>
  <c r="H44" i="28" l="1"/>
  <c r="H33" i="28"/>
  <c r="G33" i="28"/>
  <c r="F18" i="28"/>
  <c r="H16" i="28"/>
  <c r="H18" i="28" s="1"/>
  <c r="G47" i="28"/>
  <c r="G49" i="28" l="1"/>
  <c r="H49" i="28" s="1"/>
  <c r="H47" i="28"/>
  <c r="D24" i="12" l="1"/>
  <c r="D26" i="12" s="1"/>
  <c r="D30" i="12" s="1"/>
  <c r="D33" i="12" s="1"/>
</calcChain>
</file>

<file path=xl/sharedStrings.xml><?xml version="1.0" encoding="utf-8"?>
<sst xmlns="http://schemas.openxmlformats.org/spreadsheetml/2006/main" count="80" uniqueCount="43">
  <si>
    <t>Fitimi bruto</t>
  </si>
  <si>
    <t>Fitimi para tatimit</t>
  </si>
  <si>
    <t>Tatimi mbi fitimin</t>
  </si>
  <si>
    <t>Coca- Cola Bottling Shqiperia SHPK</t>
  </si>
  <si>
    <t>Të ardhurat nga shitjet</t>
  </si>
  <si>
    <t>Shpenzime financiare</t>
  </si>
  <si>
    <t>Coca-Cola Bottling Shqiperia SHPK</t>
  </si>
  <si>
    <t>NIPT: J61901061H</t>
  </si>
  <si>
    <t>Kostoja e mallrave të shitura</t>
  </si>
  <si>
    <t>Të ardhura të tjera</t>
  </si>
  <si>
    <t xml:space="preserve">Të ardhura financiare </t>
  </si>
  <si>
    <t xml:space="preserve">Fitimi neto i vitit </t>
  </si>
  <si>
    <t>Përgatitur konform Standardeve Ndërkombëtare të Raportimit Financiar</t>
  </si>
  <si>
    <t>PASQYRA E TË ARDHURAVE PËRMBLEDHËSE</t>
  </si>
  <si>
    <t>Nr</t>
  </si>
  <si>
    <t>Emertimi</t>
  </si>
  <si>
    <t>Sasia</t>
  </si>
  <si>
    <t>Gjendje</t>
  </si>
  <si>
    <t>Shtesa</t>
  </si>
  <si>
    <t>Pakesime</t>
  </si>
  <si>
    <t>Terreni</t>
  </si>
  <si>
    <t>E drejta e Perdorimit te Tokes</t>
  </si>
  <si>
    <t>Ndertesa</t>
  </si>
  <si>
    <t>Mjete transporti</t>
  </si>
  <si>
    <t>Pajisje zyre (kompjuterike)</t>
  </si>
  <si>
    <t>Mobilje zyre</t>
  </si>
  <si>
    <t>Inventar ekonomik dhe aktive ne proces</t>
  </si>
  <si>
    <t xml:space="preserve">             TOTALI</t>
  </si>
  <si>
    <t>Ambalazh i Rikthyeshem, Frigorifere, Pajisje Publicitare</t>
  </si>
  <si>
    <t>Makineri,pajisje prodhimi</t>
  </si>
  <si>
    <t>Shpenzime financiare neto</t>
  </si>
  <si>
    <t>Të ardhura të tjera gjithpërfshirëse</t>
  </si>
  <si>
    <t>Totali I të ardhura gjithpërfshirëse të vitit</t>
  </si>
  <si>
    <t>Shpenzime te pergjithshme dhe administrative</t>
  </si>
  <si>
    <t>Humbje te tjera, neto</t>
  </si>
  <si>
    <t xml:space="preserve">Fitimi operativ </t>
  </si>
  <si>
    <t>Shenimi</t>
  </si>
  <si>
    <t>Kosto të shpërndarjes</t>
  </si>
  <si>
    <t>Vlera Kontabel Neto e A.A.Materiale  2020</t>
  </si>
  <si>
    <t>Amortizimi A.A.Materiale   2020</t>
  </si>
  <si>
    <t>Aktivet Afatgjata Materiale  me vlere fillestare   2020</t>
  </si>
  <si>
    <t>Viti 2022</t>
  </si>
  <si>
    <t>Viti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</si>
</sst>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-* #,##0_-;\-* #,##0_-;_-* &quot;-&quot;_-;_-@_-"/>
    <numFmt numFmtId="43" formatCode="_-* #,##0.00_-;\-* #,##0.00_-;_-* &quot;-&quot;??_-;_-@_-"/>
    <numFmt numFmtId="164" formatCode="_(* #,##0_);_(* \(#,##0\);_(* &quot;-&quot;_);_(@_)"/>
    <numFmt numFmtId="165" formatCode="_(* #,##0.00_);_(* \(#,##0.00\);_(* &quot;-&quot;??_);_(@_)"/>
    <numFmt numFmtId="166" formatCode="_-* #,##0_-;\-* #,##0_-;_-* &quot;-&quot;??_-;_-@_-"/>
    <numFmt numFmtId="167" formatCode="_-* #,##0_L_e_k_-;\-* #,##0_L_e_k_-;_-* &quot;-&quot;??_L_e_k_-;_-@_-"/>
    <numFmt numFmtId="168" formatCode="0.0"/>
  </numFmts>
  <fonts count="27" x14ac:knownFonts="1">
    <font>
      <sz val="10"/>
      <name val="Arial"/>
    </font>
    <font>
      <sz val="10"/>
      <name val="Arial"/>
      <family val="2"/>
    </font>
    <font>
      <sz val="11"/>
      <name val="Times New Roman"/>
      <family val="1"/>
    </font>
    <font>
      <b/>
      <sz val="11"/>
      <name val="Times New Roman"/>
      <family val="1"/>
    </font>
    <font>
      <sz val="11"/>
      <name val="Tms Rmn"/>
    </font>
    <font>
      <sz val="10"/>
      <name val="Times New Roman"/>
      <family val="1"/>
    </font>
    <font>
      <b/>
      <sz val="10"/>
      <name val="Times New Roman"/>
      <family val="1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b/>
      <sz val="12"/>
      <name val="Times New Roman"/>
      <family val="1"/>
    </font>
    <font>
      <b/>
      <sz val="14"/>
      <color theme="0"/>
      <name val="Calibri"/>
      <family val="2"/>
      <scheme val="minor"/>
    </font>
    <font>
      <b/>
      <sz val="14"/>
      <color rgb="FFC00000"/>
      <name val="Times New Roman"/>
      <family val="1"/>
    </font>
    <font>
      <sz val="10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sz val="18"/>
      <name val="Times New Roman"/>
      <family val="1"/>
    </font>
    <font>
      <b/>
      <sz val="13"/>
      <name val="Times New Roman"/>
      <family val="1"/>
    </font>
    <font>
      <b/>
      <i/>
      <sz val="12"/>
      <name val="Times New Roman"/>
      <family val="1"/>
    </font>
    <font>
      <i/>
      <sz val="12"/>
      <name val="Times New Roman"/>
      <family val="1"/>
    </font>
    <font>
      <sz val="11"/>
      <color indexed="8"/>
      <name val="Arial"/>
      <family val="2"/>
    </font>
    <font>
      <sz val="10"/>
      <color indexed="8"/>
      <name val="Arial"/>
      <family val="2"/>
    </font>
    <font>
      <b/>
      <sz val="12"/>
      <name val="Arial"/>
      <family val="2"/>
    </font>
    <font>
      <b/>
      <u/>
      <sz val="12"/>
      <name val="Arial"/>
      <family val="2"/>
    </font>
    <font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indexed="26"/>
      </patternFill>
    </fill>
  </fills>
  <borders count="1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ck">
        <color rgb="FFC00000"/>
      </left>
      <right/>
      <top style="thick">
        <color rgb="FFC00000"/>
      </top>
      <bottom/>
      <diagonal/>
    </border>
    <border>
      <left/>
      <right/>
      <top style="thick">
        <color rgb="FFC00000"/>
      </top>
      <bottom/>
      <diagonal/>
    </border>
    <border>
      <left/>
      <right style="thick">
        <color rgb="FFC00000"/>
      </right>
      <top style="thick">
        <color rgb="FFC00000"/>
      </top>
      <bottom/>
      <diagonal/>
    </border>
    <border>
      <left style="thick">
        <color rgb="FFC00000"/>
      </left>
      <right/>
      <top/>
      <bottom/>
      <diagonal/>
    </border>
    <border>
      <left/>
      <right style="thick">
        <color rgb="FFC00000"/>
      </right>
      <top/>
      <bottom/>
      <diagonal/>
    </border>
    <border>
      <left style="thick">
        <color rgb="FFC00000"/>
      </left>
      <right/>
      <top/>
      <bottom style="thick">
        <color rgb="FFC00000"/>
      </bottom>
      <diagonal/>
    </border>
    <border>
      <left/>
      <right/>
      <top/>
      <bottom style="thick">
        <color rgb="FFC00000"/>
      </bottom>
      <diagonal/>
    </border>
    <border>
      <left/>
      <right style="thick">
        <color rgb="FFC00000"/>
      </right>
      <top/>
      <bottom style="thick">
        <color rgb="FFC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2">
    <xf numFmtId="0" fontId="0" fillId="0" borderId="0"/>
    <xf numFmtId="0" fontId="7" fillId="2" borderId="0" applyNumberFormat="0" applyBorder="0" applyAlignment="0" applyProtection="0"/>
    <xf numFmtId="0" fontId="4" fillId="0" borderId="0"/>
    <xf numFmtId="43" fontId="14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7" fillId="0" borderId="0" applyFont="0" applyFill="0" applyBorder="0" applyAlignment="0" applyProtection="0"/>
    <xf numFmtId="38" fontId="18" fillId="0" borderId="0"/>
    <xf numFmtId="38" fontId="19" fillId="0" borderId="0"/>
    <xf numFmtId="38" fontId="20" fillId="0" borderId="0"/>
    <xf numFmtId="38" fontId="21" fillId="0" borderId="0"/>
    <xf numFmtId="0" fontId="2" fillId="0" borderId="0"/>
    <xf numFmtId="0" fontId="2" fillId="0" borderId="0"/>
    <xf numFmtId="0" fontId="22" fillId="0" borderId="0"/>
    <xf numFmtId="0" fontId="17" fillId="0" borderId="0"/>
    <xf numFmtId="0" fontId="17" fillId="0" borderId="0"/>
    <xf numFmtId="0" fontId="1" fillId="0" borderId="0"/>
    <xf numFmtId="0" fontId="17" fillId="5" borderId="14" applyNumberFormat="0" applyFont="0" applyAlignment="0" applyProtection="0"/>
    <xf numFmtId="9" fontId="17" fillId="0" borderId="0" applyFont="0" applyFill="0" applyBorder="0" applyAlignment="0" applyProtection="0"/>
    <xf numFmtId="0" fontId="23" fillId="0" borderId="0">
      <alignment vertical="top"/>
    </xf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98">
    <xf numFmtId="0" fontId="0" fillId="0" borderId="0" xfId="0"/>
    <xf numFmtId="0" fontId="0" fillId="3" borderId="0" xfId="0" applyFill="1"/>
    <xf numFmtId="0" fontId="6" fillId="3" borderId="0" xfId="2" applyFont="1" applyFill="1"/>
    <xf numFmtId="0" fontId="0" fillId="4" borderId="8" xfId="0" applyFill="1" applyBorder="1"/>
    <xf numFmtId="0" fontId="0" fillId="4" borderId="9" xfId="0" applyFill="1" applyBorder="1"/>
    <xf numFmtId="0" fontId="0" fillId="4" borderId="10" xfId="0" applyFill="1" applyBorder="1"/>
    <xf numFmtId="0" fontId="0" fillId="3" borderId="6" xfId="0" applyFill="1" applyBorder="1"/>
    <xf numFmtId="0" fontId="0" fillId="3" borderId="7" xfId="0" applyFill="1" applyBorder="1"/>
    <xf numFmtId="0" fontId="11" fillId="3" borderId="0" xfId="2" applyFont="1" applyFill="1"/>
    <xf numFmtId="0" fontId="13" fillId="3" borderId="0" xfId="2" applyFont="1" applyFill="1"/>
    <xf numFmtId="0" fontId="8" fillId="3" borderId="6" xfId="1" applyFont="1" applyFill="1" applyBorder="1" applyAlignment="1">
      <alignment horizontal="center"/>
    </xf>
    <xf numFmtId="0" fontId="8" fillId="3" borderId="0" xfId="1" applyFont="1" applyFill="1" applyBorder="1" applyAlignment="1">
      <alignment horizontal="center"/>
    </xf>
    <xf numFmtId="0" fontId="3" fillId="3" borderId="6" xfId="0" applyFont="1" applyFill="1" applyBorder="1" applyAlignment="1">
      <alignment vertical="center" wrapText="1"/>
    </xf>
    <xf numFmtId="0" fontId="2" fillId="3" borderId="0" xfId="0" applyFont="1" applyFill="1" applyAlignment="1">
      <alignment horizontal="center" vertical="center" wrapText="1"/>
    </xf>
    <xf numFmtId="0" fontId="2" fillId="3" borderId="6" xfId="0" applyFont="1" applyFill="1" applyBorder="1" applyAlignment="1">
      <alignment vertical="center" wrapText="1"/>
    </xf>
    <xf numFmtId="0" fontId="3" fillId="3" borderId="0" xfId="0" applyFont="1" applyFill="1" applyAlignment="1">
      <alignment horizontal="center" vertical="center" wrapText="1"/>
    </xf>
    <xf numFmtId="0" fontId="3" fillId="3" borderId="6" xfId="0" applyFont="1" applyFill="1" applyBorder="1" applyAlignment="1">
      <alignment horizontal="left" vertical="center" wrapText="1"/>
    </xf>
    <xf numFmtId="0" fontId="2" fillId="3" borderId="6" xfId="0" applyFont="1" applyFill="1" applyBorder="1" applyAlignment="1">
      <alignment horizontal="right" vertical="center" wrapText="1"/>
    </xf>
    <xf numFmtId="0" fontId="3" fillId="3" borderId="6" xfId="0" applyFont="1" applyFill="1" applyBorder="1" applyAlignment="1">
      <alignment horizontal="justify" vertical="center" wrapText="1"/>
    </xf>
    <xf numFmtId="166" fontId="2" fillId="3" borderId="0" xfId="3" applyNumberFormat="1" applyFont="1" applyFill="1"/>
    <xf numFmtId="166" fontId="3" fillId="3" borderId="0" xfId="3" applyNumberFormat="1" applyFont="1" applyFill="1" applyBorder="1" applyAlignment="1">
      <alignment horizontal="right" vertical="center" wrapText="1"/>
    </xf>
    <xf numFmtId="166" fontId="2" fillId="3" borderId="0" xfId="3" applyNumberFormat="1" applyFont="1" applyFill="1" applyBorder="1" applyAlignment="1">
      <alignment horizontal="right" vertical="center" wrapText="1"/>
    </xf>
    <xf numFmtId="166" fontId="0" fillId="3" borderId="0" xfId="3" applyNumberFormat="1" applyFont="1" applyFill="1"/>
    <xf numFmtId="0" fontId="15" fillId="3" borderId="0" xfId="0" applyFont="1" applyFill="1"/>
    <xf numFmtId="0" fontId="16" fillId="3" borderId="0" xfId="0" applyFont="1" applyFill="1"/>
    <xf numFmtId="0" fontId="0" fillId="3" borderId="12" xfId="0" applyFill="1" applyBorder="1"/>
    <xf numFmtId="0" fontId="1" fillId="3" borderId="12" xfId="0" applyFont="1" applyFill="1" applyBorder="1"/>
    <xf numFmtId="14" fontId="16" fillId="3" borderId="13" xfId="0" applyNumberFormat="1" applyFont="1" applyFill="1" applyBorder="1" applyAlignment="1">
      <alignment horizontal="center"/>
    </xf>
    <xf numFmtId="0" fontId="0" fillId="3" borderId="12" xfId="0" applyFill="1" applyBorder="1" applyAlignment="1">
      <alignment horizontal="center"/>
    </xf>
    <xf numFmtId="3" fontId="1" fillId="3" borderId="12" xfId="19" applyNumberFormat="1" applyFill="1" applyBorder="1"/>
    <xf numFmtId="3" fontId="0" fillId="3" borderId="0" xfId="0" applyNumberFormat="1" applyFill="1"/>
    <xf numFmtId="166" fontId="8" fillId="3" borderId="0" xfId="3" applyNumberFormat="1" applyFont="1" applyFill="1" applyBorder="1" applyAlignment="1">
      <alignment horizontal="center"/>
    </xf>
    <xf numFmtId="0" fontId="2" fillId="0" borderId="6" xfId="0" applyFont="1" applyBorder="1" applyAlignment="1">
      <alignment vertical="center" wrapText="1"/>
    </xf>
    <xf numFmtId="49" fontId="0" fillId="3" borderId="12" xfId="0" applyNumberFormat="1" applyFill="1" applyBorder="1" applyAlignment="1">
      <alignment horizontal="center"/>
    </xf>
    <xf numFmtId="3" fontId="6" fillId="0" borderId="0" xfId="0" applyNumberFormat="1" applyFont="1"/>
    <xf numFmtId="166" fontId="0" fillId="3" borderId="0" xfId="0" applyNumberFormat="1" applyFill="1"/>
    <xf numFmtId="41" fontId="0" fillId="3" borderId="0" xfId="0" applyNumberFormat="1" applyFill="1"/>
    <xf numFmtId="0" fontId="16" fillId="3" borderId="11" xfId="0" applyFont="1" applyFill="1" applyBorder="1" applyAlignment="1">
      <alignment horizontal="center"/>
    </xf>
    <xf numFmtId="49" fontId="16" fillId="3" borderId="15" xfId="0" applyNumberFormat="1" applyFont="1" applyFill="1" applyBorder="1" applyAlignment="1">
      <alignment horizontal="center"/>
    </xf>
    <xf numFmtId="0" fontId="16" fillId="3" borderId="16" xfId="0" applyFont="1" applyFill="1" applyBorder="1"/>
    <xf numFmtId="0" fontId="16" fillId="3" borderId="16" xfId="0" applyFont="1" applyFill="1" applyBorder="1" applyAlignment="1">
      <alignment horizontal="center"/>
    </xf>
    <xf numFmtId="3" fontId="16" fillId="3" borderId="16" xfId="19" applyNumberFormat="1" applyFont="1" applyFill="1" applyBorder="1"/>
    <xf numFmtId="3" fontId="16" fillId="3" borderId="17" xfId="19" applyNumberFormat="1" applyFont="1" applyFill="1" applyBorder="1"/>
    <xf numFmtId="3" fontId="1" fillId="0" borderId="12" xfId="19" applyNumberFormat="1" applyFill="1" applyBorder="1"/>
    <xf numFmtId="0" fontId="0" fillId="0" borderId="12" xfId="0" applyBorder="1" applyAlignment="1">
      <alignment horizontal="center"/>
    </xf>
    <xf numFmtId="0" fontId="1" fillId="0" borderId="12" xfId="0" applyFont="1" applyBorder="1"/>
    <xf numFmtId="0" fontId="0" fillId="0" borderId="12" xfId="0" applyBorder="1"/>
    <xf numFmtId="49" fontId="0" fillId="0" borderId="12" xfId="0" applyNumberFormat="1" applyBorder="1" applyAlignment="1">
      <alignment horizontal="center"/>
    </xf>
    <xf numFmtId="166" fontId="3" fillId="3" borderId="0" xfId="3" quotePrefix="1" applyNumberFormat="1" applyFont="1" applyFill="1" applyBorder="1" applyAlignment="1">
      <alignment horizontal="right" vertical="center" wrapText="1"/>
    </xf>
    <xf numFmtId="166" fontId="0" fillId="3" borderId="0" xfId="3" applyNumberFormat="1" applyFont="1" applyFill="1" applyBorder="1"/>
    <xf numFmtId="166" fontId="0" fillId="4" borderId="9" xfId="3" applyNumberFormat="1" applyFont="1" applyFill="1" applyBorder="1"/>
    <xf numFmtId="43" fontId="0" fillId="3" borderId="0" xfId="21" applyFont="1" applyFill="1" applyAlignment="1"/>
    <xf numFmtId="166" fontId="0" fillId="3" borderId="0" xfId="21" applyNumberFormat="1" applyFont="1" applyFill="1" applyAlignment="1"/>
    <xf numFmtId="167" fontId="0" fillId="3" borderId="0" xfId="21" applyNumberFormat="1" applyFont="1" applyFill="1"/>
    <xf numFmtId="167" fontId="0" fillId="3" borderId="0" xfId="21" applyNumberFormat="1" applyFont="1" applyFill="1" applyBorder="1"/>
    <xf numFmtId="43" fontId="0" fillId="3" borderId="0" xfId="21" applyFont="1" applyFill="1" applyBorder="1" applyAlignment="1"/>
    <xf numFmtId="166" fontId="0" fillId="3" borderId="0" xfId="21" applyNumberFormat="1" applyFont="1" applyFill="1" applyBorder="1" applyAlignment="1"/>
    <xf numFmtId="166" fontId="16" fillId="3" borderId="0" xfId="21" applyNumberFormat="1" applyFont="1" applyFill="1" applyAlignment="1"/>
    <xf numFmtId="166" fontId="1" fillId="0" borderId="12" xfId="21" applyNumberFormat="1" applyFont="1" applyFill="1" applyBorder="1"/>
    <xf numFmtId="43" fontId="16" fillId="3" borderId="0" xfId="21" applyFont="1" applyFill="1" applyAlignment="1"/>
    <xf numFmtId="167" fontId="16" fillId="3" borderId="0" xfId="21" applyNumberFormat="1" applyFont="1" applyFill="1"/>
    <xf numFmtId="3" fontId="1" fillId="3" borderId="11" xfId="19" applyNumberFormat="1" applyFill="1" applyBorder="1"/>
    <xf numFmtId="0" fontId="0" fillId="3" borderId="11" xfId="0" applyFill="1" applyBorder="1" applyAlignment="1">
      <alignment horizontal="center"/>
    </xf>
    <xf numFmtId="0" fontId="0" fillId="3" borderId="11" xfId="0" applyFill="1" applyBorder="1"/>
    <xf numFmtId="49" fontId="0" fillId="3" borderId="11" xfId="0" applyNumberFormat="1" applyFill="1" applyBorder="1" applyAlignment="1">
      <alignment horizontal="center"/>
    </xf>
    <xf numFmtId="3" fontId="5" fillId="0" borderId="0" xfId="0" applyNumberFormat="1" applyFont="1"/>
    <xf numFmtId="166" fontId="6" fillId="0" borderId="0" xfId="21" applyNumberFormat="1" applyFont="1"/>
    <xf numFmtId="164" fontId="9" fillId="0" borderId="0" xfId="3" applyNumberFormat="1" applyFont="1" applyAlignment="1">
      <alignment horizontal="right" vertical="center" wrapText="1"/>
    </xf>
    <xf numFmtId="164" fontId="9" fillId="0" borderId="1" xfId="3" applyNumberFormat="1" applyFont="1" applyBorder="1" applyAlignment="1">
      <alignment horizontal="right" vertical="center" wrapText="1"/>
    </xf>
    <xf numFmtId="164" fontId="10" fillId="0" borderId="1" xfId="3" applyNumberFormat="1" applyFont="1" applyBorder="1" applyAlignment="1">
      <alignment horizontal="right" vertical="center" wrapText="1"/>
    </xf>
    <xf numFmtId="164" fontId="2" fillId="0" borderId="0" xfId="3" applyNumberFormat="1" applyFont="1" applyAlignment="1">
      <alignment horizontal="right" vertical="center" wrapText="1"/>
    </xf>
    <xf numFmtId="164" fontId="9" fillId="0" borderId="0" xfId="3" applyNumberFormat="1" applyFont="1" applyFill="1" applyAlignment="1">
      <alignment horizontal="right" vertical="center" wrapText="1"/>
    </xf>
    <xf numFmtId="164" fontId="9" fillId="0" borderId="1" xfId="3" applyNumberFormat="1" applyFont="1" applyFill="1" applyBorder="1" applyAlignment="1">
      <alignment horizontal="right" vertical="center" wrapText="1"/>
    </xf>
    <xf numFmtId="164" fontId="10" fillId="0" borderId="1" xfId="3" applyNumberFormat="1" applyFont="1" applyFill="1" applyBorder="1" applyAlignment="1">
      <alignment horizontal="right" vertical="center" wrapText="1"/>
    </xf>
    <xf numFmtId="164" fontId="10" fillId="0" borderId="0" xfId="3" applyNumberFormat="1" applyFont="1" applyAlignment="1">
      <alignment horizontal="right" vertical="center" wrapText="1"/>
    </xf>
    <xf numFmtId="164" fontId="9" fillId="0" borderId="0" xfId="0" applyNumberFormat="1" applyFont="1" applyAlignment="1">
      <alignment horizontal="right" vertical="center" wrapText="1"/>
    </xf>
    <xf numFmtId="164" fontId="9" fillId="0" borderId="0" xfId="3" applyNumberFormat="1" applyFont="1" applyBorder="1" applyAlignment="1">
      <alignment horizontal="right" vertical="center" wrapText="1"/>
    </xf>
    <xf numFmtId="164" fontId="10" fillId="0" borderId="2" xfId="3" applyNumberFormat="1" applyFont="1" applyBorder="1" applyAlignment="1">
      <alignment horizontal="right" vertical="center" wrapText="1"/>
    </xf>
    <xf numFmtId="164" fontId="3" fillId="0" borderId="0" xfId="3" applyNumberFormat="1" applyFont="1" applyAlignment="1">
      <alignment horizontal="right" vertical="center" wrapText="1"/>
    </xf>
    <xf numFmtId="164" fontId="9" fillId="0" borderId="0" xfId="0" applyNumberFormat="1" applyFont="1"/>
    <xf numFmtId="164" fontId="2" fillId="0" borderId="1" xfId="3" applyNumberFormat="1" applyFont="1" applyBorder="1" applyAlignment="1">
      <alignment horizontal="right" vertical="center" wrapText="1"/>
    </xf>
    <xf numFmtId="164" fontId="3" fillId="0" borderId="1" xfId="3" applyNumberFormat="1" applyFont="1" applyBorder="1" applyAlignment="1">
      <alignment horizontal="right" vertical="center" wrapText="1"/>
    </xf>
    <xf numFmtId="0" fontId="12" fillId="4" borderId="3" xfId="1" applyFont="1" applyFill="1" applyBorder="1" applyAlignment="1">
      <alignment horizontal="center"/>
    </xf>
    <xf numFmtId="0" fontId="12" fillId="4" borderId="4" xfId="1" applyFont="1" applyFill="1" applyBorder="1" applyAlignment="1">
      <alignment horizontal="center"/>
    </xf>
    <xf numFmtId="0" fontId="12" fillId="4" borderId="5" xfId="1" applyFont="1" applyFill="1" applyBorder="1" applyAlignment="1">
      <alignment horizontal="center"/>
    </xf>
    <xf numFmtId="0" fontId="25" fillId="3" borderId="0" xfId="0" applyFont="1" applyFill="1" applyAlignment="1">
      <alignment horizontal="center"/>
    </xf>
    <xf numFmtId="0" fontId="1" fillId="3" borderId="11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26" fillId="3" borderId="11" xfId="0" applyFont="1" applyFill="1" applyBorder="1" applyAlignment="1">
      <alignment horizontal="center" vertical="center"/>
    </xf>
    <xf numFmtId="0" fontId="26" fillId="3" borderId="13" xfId="0" applyFont="1" applyFill="1" applyBorder="1" applyAlignment="1">
      <alignment horizontal="center" vertical="center"/>
    </xf>
    <xf numFmtId="0" fontId="16" fillId="3" borderId="11" xfId="0" applyFont="1" applyFill="1" applyBorder="1" applyAlignment="1">
      <alignment horizontal="center" vertical="center"/>
    </xf>
    <xf numFmtId="0" fontId="16" fillId="3" borderId="13" xfId="0" applyFont="1" applyFill="1" applyBorder="1" applyAlignment="1">
      <alignment horizontal="center" vertical="center"/>
    </xf>
    <xf numFmtId="49" fontId="1" fillId="3" borderId="11" xfId="0" applyNumberFormat="1" applyFont="1" applyFill="1" applyBorder="1" applyAlignment="1">
      <alignment horizontal="center" vertical="center"/>
    </xf>
    <xf numFmtId="49" fontId="1" fillId="3" borderId="13" xfId="0" applyNumberFormat="1" applyFont="1" applyFill="1" applyBorder="1" applyAlignment="1">
      <alignment horizontal="center" vertical="center"/>
    </xf>
    <xf numFmtId="49" fontId="16" fillId="3" borderId="11" xfId="0" applyNumberFormat="1" applyFont="1" applyFill="1" applyBorder="1" applyAlignment="1">
      <alignment horizontal="center" vertical="center"/>
    </xf>
    <xf numFmtId="49" fontId="16" fillId="3" borderId="13" xfId="0" applyNumberFormat="1" applyFont="1" applyFill="1" applyBorder="1" applyAlignment="1">
      <alignment horizontal="center" vertical="center"/>
    </xf>
    <xf numFmtId="0" fontId="24" fillId="3" borderId="11" xfId="0" applyFont="1" applyFill="1" applyBorder="1" applyAlignment="1">
      <alignment horizontal="center" vertical="center"/>
    </xf>
    <xf numFmtId="0" fontId="24" fillId="3" borderId="13" xfId="0" applyFont="1" applyFill="1" applyBorder="1" applyAlignment="1">
      <alignment horizontal="center" vertical="center"/>
    </xf>
  </cellXfs>
  <cellStyles count="22">
    <cellStyle name="Accent1" xfId="1" builtinId="29"/>
    <cellStyle name="Comma" xfId="3" builtinId="3"/>
    <cellStyle name="Comma [0] 2" xfId="4" xr:uid="{00000000-0005-0000-0000-000002000000}"/>
    <cellStyle name="Comma 2" xfId="5" xr:uid="{00000000-0005-0000-0000-000003000000}"/>
    <cellStyle name="Comma 2 2" xfId="20" xr:uid="{B7A0183D-0599-4ACD-8D1D-1A7D56F5E4DE}"/>
    <cellStyle name="Comma 3" xfId="21" xr:uid="{C3998310-3C0C-4602-912F-DC60253A5499}"/>
    <cellStyle name="Comma_21.Aktivet Afatgjata Materiale  09" xfId="19" xr:uid="{00000000-0005-0000-0000-000004000000}"/>
    <cellStyle name="KPMG Heading 1" xfId="6" xr:uid="{00000000-0005-0000-0000-000005000000}"/>
    <cellStyle name="KPMG Heading 2" xfId="7" xr:uid="{00000000-0005-0000-0000-000006000000}"/>
    <cellStyle name="KPMG Heading 3" xfId="8" xr:uid="{00000000-0005-0000-0000-000007000000}"/>
    <cellStyle name="KPMG Heading 4" xfId="9" xr:uid="{00000000-0005-0000-0000-000008000000}"/>
    <cellStyle name="KPMG Normal" xfId="10" xr:uid="{00000000-0005-0000-0000-000009000000}"/>
    <cellStyle name="KPMG Normal Text" xfId="11" xr:uid="{00000000-0005-0000-0000-00000A000000}"/>
    <cellStyle name="Normal" xfId="0" builtinId="0"/>
    <cellStyle name="Normal 2" xfId="12" xr:uid="{00000000-0005-0000-0000-00000C000000}"/>
    <cellStyle name="Normal 2 2" xfId="13" xr:uid="{00000000-0005-0000-0000-00000D000000}"/>
    <cellStyle name="Normal 3" xfId="14" xr:uid="{00000000-0005-0000-0000-00000E000000}"/>
    <cellStyle name="Normal 4" xfId="15" xr:uid="{00000000-0005-0000-0000-00000F000000}"/>
    <cellStyle name="Normal_FS Eurotech 2005" xfId="2" xr:uid="{00000000-0005-0000-0000-000010000000}"/>
    <cellStyle name="Note 2" xfId="16" xr:uid="{00000000-0005-0000-0000-000011000000}"/>
    <cellStyle name="Percent 2" xfId="17" xr:uid="{00000000-0005-0000-0000-000012000000}"/>
    <cellStyle name="Style 1" xfId="18" xr:uid="{00000000-0005-0000-0000-000013000000}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3" tint="-0.249977111117893"/>
    <pageSetUpPr fitToPage="1"/>
  </sheetPr>
  <dimension ref="A1:G36"/>
  <sheetViews>
    <sheetView showGridLines="0" tabSelected="1" zoomScale="90" zoomScaleNormal="90" workbookViewId="0">
      <selection activeCell="F9" sqref="F9"/>
    </sheetView>
  </sheetViews>
  <sheetFormatPr defaultColWidth="9.140625" defaultRowHeight="12.75" x14ac:dyDescent="0.2"/>
  <cols>
    <col min="1" max="1" width="9.140625" style="1"/>
    <col min="2" max="2" width="48.7109375" style="1" customWidth="1"/>
    <col min="3" max="3" width="12" style="1" customWidth="1"/>
    <col min="4" max="4" width="18.42578125" style="22" bestFit="1" customWidth="1"/>
    <col min="5" max="5" width="4.140625" style="22" customWidth="1"/>
    <col min="6" max="6" width="18.42578125" style="22" bestFit="1" customWidth="1"/>
    <col min="7" max="7" width="3.28515625" style="1" customWidth="1"/>
    <col min="8" max="8" width="9.140625" style="1"/>
    <col min="9" max="9" width="13.140625" style="1" bestFit="1" customWidth="1"/>
    <col min="10" max="16384" width="9.140625" style="1"/>
  </cols>
  <sheetData>
    <row r="1" spans="1:7" ht="23.25" customHeight="1" x14ac:dyDescent="0.3">
      <c r="B1" s="9" t="s">
        <v>6</v>
      </c>
    </row>
    <row r="2" spans="1:7" ht="18" customHeight="1" x14ac:dyDescent="0.25">
      <c r="A2" s="2"/>
      <c r="B2" s="8" t="s">
        <v>7</v>
      </c>
    </row>
    <row r="3" spans="1:7" ht="23.25" customHeight="1" x14ac:dyDescent="0.25">
      <c r="B3" s="8" t="s">
        <v>13</v>
      </c>
      <c r="D3" s="19"/>
      <c r="E3" s="19"/>
      <c r="F3" s="19"/>
    </row>
    <row r="4" spans="1:7" ht="23.25" customHeight="1" x14ac:dyDescent="0.25">
      <c r="B4" s="8" t="s">
        <v>12</v>
      </c>
      <c r="D4" s="19"/>
      <c r="E4" s="19"/>
      <c r="F4" s="19"/>
    </row>
    <row r="5" spans="1:7" ht="18" customHeight="1" thickBot="1" x14ac:dyDescent="0.25">
      <c r="A5" s="2"/>
      <c r="B5" s="2"/>
    </row>
    <row r="6" spans="1:7" ht="21.75" customHeight="1" thickTop="1" x14ac:dyDescent="0.3">
      <c r="B6" s="82" t="s">
        <v>13</v>
      </c>
      <c r="C6" s="83"/>
      <c r="D6" s="83"/>
      <c r="E6" s="83"/>
      <c r="F6" s="83"/>
      <c r="G6" s="84"/>
    </row>
    <row r="7" spans="1:7" ht="15" x14ac:dyDescent="0.25">
      <c r="B7" s="10"/>
      <c r="C7" s="11"/>
      <c r="D7" s="31"/>
      <c r="E7" s="31"/>
      <c r="F7" s="31"/>
      <c r="G7" s="7"/>
    </row>
    <row r="8" spans="1:7" ht="15" x14ac:dyDescent="0.2">
      <c r="B8" s="17"/>
      <c r="C8" s="15" t="s">
        <v>36</v>
      </c>
      <c r="D8" s="48" t="s">
        <v>41</v>
      </c>
      <c r="E8" s="20"/>
      <c r="F8" s="48" t="s">
        <v>42</v>
      </c>
      <c r="G8" s="7"/>
    </row>
    <row r="9" spans="1:7" ht="15" x14ac:dyDescent="0.2">
      <c r="B9" s="18"/>
      <c r="C9" s="13"/>
      <c r="D9" s="21"/>
      <c r="E9" s="21"/>
      <c r="F9" s="21"/>
      <c r="G9" s="7"/>
    </row>
    <row r="10" spans="1:7" ht="15" customHeight="1" x14ac:dyDescent="0.2">
      <c r="B10" s="14" t="s">
        <v>4</v>
      </c>
      <c r="C10" s="13">
        <v>21</v>
      </c>
      <c r="D10" s="67">
        <v>5113064398</v>
      </c>
      <c r="E10" s="67"/>
      <c r="F10" s="67">
        <v>4252126327</v>
      </c>
      <c r="G10" s="7"/>
    </row>
    <row r="11" spans="1:7" ht="15" customHeight="1" thickBot="1" x14ac:dyDescent="0.25">
      <c r="B11" s="14" t="s">
        <v>8</v>
      </c>
      <c r="C11" s="13">
        <v>23</v>
      </c>
      <c r="D11" s="68">
        <v>-3178918978</v>
      </c>
      <c r="E11" s="68"/>
      <c r="F11" s="68">
        <v>-2510732528</v>
      </c>
      <c r="G11" s="7"/>
    </row>
    <row r="12" spans="1:7" ht="15" customHeight="1" thickBot="1" x14ac:dyDescent="0.25">
      <c r="B12" s="12" t="s">
        <v>0</v>
      </c>
      <c r="C12" s="13"/>
      <c r="D12" s="69">
        <f>SUM(D10:D11)</f>
        <v>1934145420</v>
      </c>
      <c r="E12" s="69"/>
      <c r="F12" s="69">
        <f>SUM(F10:F11)</f>
        <v>1741393799</v>
      </c>
      <c r="G12" s="7"/>
    </row>
    <row r="13" spans="1:7" ht="15" customHeight="1" x14ac:dyDescent="0.2">
      <c r="B13" s="14"/>
      <c r="C13" s="13"/>
      <c r="D13" s="70"/>
      <c r="E13" s="70"/>
      <c r="F13" s="70"/>
      <c r="G13" s="7"/>
    </row>
    <row r="14" spans="1:7" ht="15" customHeight="1" x14ac:dyDescent="0.2">
      <c r="B14" s="14" t="s">
        <v>9</v>
      </c>
      <c r="C14" s="13">
        <v>22</v>
      </c>
      <c r="D14" s="67">
        <v>161890794</v>
      </c>
      <c r="E14" s="71"/>
      <c r="F14" s="67">
        <v>256183270</v>
      </c>
      <c r="G14" s="7"/>
    </row>
    <row r="15" spans="1:7" ht="15" customHeight="1" x14ac:dyDescent="0.2">
      <c r="B15" s="32" t="s">
        <v>37</v>
      </c>
      <c r="C15" s="13">
        <v>23</v>
      </c>
      <c r="D15" s="67">
        <v>-790159525</v>
      </c>
      <c r="E15" s="71"/>
      <c r="F15" s="67">
        <v>-760697293</v>
      </c>
      <c r="G15" s="7"/>
    </row>
    <row r="16" spans="1:7" ht="15" customHeight="1" x14ac:dyDescent="0.2">
      <c r="B16" s="14" t="s">
        <v>33</v>
      </c>
      <c r="C16" s="13">
        <v>23</v>
      </c>
      <c r="D16" s="67">
        <v>-351935853</v>
      </c>
      <c r="E16" s="71"/>
      <c r="F16" s="67">
        <v>-410487185</v>
      </c>
      <c r="G16" s="7"/>
    </row>
    <row r="17" spans="2:7" ht="15" customHeight="1" thickBot="1" x14ac:dyDescent="0.25">
      <c r="B17" s="14" t="s">
        <v>34</v>
      </c>
      <c r="C17" s="13">
        <v>24</v>
      </c>
      <c r="D17" s="68">
        <v>-22261724</v>
      </c>
      <c r="E17" s="72"/>
      <c r="F17" s="68">
        <v>-15560400</v>
      </c>
      <c r="G17" s="7"/>
    </row>
    <row r="18" spans="2:7" ht="15" customHeight="1" thickBot="1" x14ac:dyDescent="0.25">
      <c r="B18" s="14"/>
      <c r="C18" s="13"/>
      <c r="D18" s="73">
        <f>SUM(D14:D17)</f>
        <v>-1002466308</v>
      </c>
      <c r="E18" s="73"/>
      <c r="F18" s="73">
        <f>SUM(F14:F17)</f>
        <v>-930561608</v>
      </c>
      <c r="G18" s="7"/>
    </row>
    <row r="19" spans="2:7" ht="15" customHeight="1" x14ac:dyDescent="0.2">
      <c r="B19" s="16"/>
      <c r="C19" s="15"/>
      <c r="D19" s="70"/>
      <c r="E19" s="70"/>
      <c r="F19" s="70"/>
      <c r="G19" s="7"/>
    </row>
    <row r="20" spans="2:7" ht="15" customHeight="1" x14ac:dyDescent="0.2">
      <c r="B20" s="16" t="s">
        <v>35</v>
      </c>
      <c r="C20" s="15"/>
      <c r="D20" s="74">
        <f>+D12+D18</f>
        <v>931679112</v>
      </c>
      <c r="E20" s="74"/>
      <c r="F20" s="74">
        <f>+F12+F18</f>
        <v>810832191</v>
      </c>
      <c r="G20" s="7"/>
    </row>
    <row r="21" spans="2:7" ht="15" customHeight="1" x14ac:dyDescent="0.2">
      <c r="B21" s="14"/>
      <c r="C21" s="15"/>
      <c r="D21" s="70"/>
      <c r="E21" s="70"/>
      <c r="F21" s="70"/>
      <c r="G21" s="7"/>
    </row>
    <row r="22" spans="2:7" ht="15" customHeight="1" x14ac:dyDescent="0.2">
      <c r="B22" s="14" t="s">
        <v>5</v>
      </c>
      <c r="C22" s="13">
        <v>25</v>
      </c>
      <c r="D22" s="75">
        <v>64996528</v>
      </c>
      <c r="E22" s="76"/>
      <c r="F22" s="75">
        <v>32293573</v>
      </c>
      <c r="G22" s="7"/>
    </row>
    <row r="23" spans="2:7" ht="15" customHeight="1" thickBot="1" x14ac:dyDescent="0.25">
      <c r="B23" s="14" t="s">
        <v>10</v>
      </c>
      <c r="C23" s="13">
        <v>25</v>
      </c>
      <c r="D23" s="75">
        <v>-22979203</v>
      </c>
      <c r="E23" s="67"/>
      <c r="F23" s="75">
        <v>-18188995</v>
      </c>
      <c r="G23" s="7"/>
    </row>
    <row r="24" spans="2:7" ht="15" customHeight="1" thickBot="1" x14ac:dyDescent="0.25">
      <c r="B24" s="12" t="s">
        <v>30</v>
      </c>
      <c r="C24" s="13"/>
      <c r="D24" s="77">
        <f>SUM(D22:D23)</f>
        <v>42017325</v>
      </c>
      <c r="E24" s="77"/>
      <c r="F24" s="77">
        <f>SUM(F22:F23)</f>
        <v>14104578</v>
      </c>
      <c r="G24" s="7"/>
    </row>
    <row r="25" spans="2:7" ht="15" customHeight="1" x14ac:dyDescent="0.2">
      <c r="B25" s="14"/>
      <c r="C25" s="15"/>
      <c r="D25" s="70"/>
      <c r="E25" s="70"/>
      <c r="F25" s="70"/>
      <c r="G25" s="7"/>
    </row>
    <row r="26" spans="2:7" ht="15" customHeight="1" x14ac:dyDescent="0.2">
      <c r="B26" s="14" t="s">
        <v>1</v>
      </c>
      <c r="C26" s="15"/>
      <c r="D26" s="78">
        <f>+D20+D24</f>
        <v>973696437</v>
      </c>
      <c r="E26" s="78"/>
      <c r="F26" s="78">
        <f>+F20+F24</f>
        <v>824936769</v>
      </c>
      <c r="G26" s="7"/>
    </row>
    <row r="27" spans="2:7" ht="15" customHeight="1" x14ac:dyDescent="0.2">
      <c r="B27" s="14"/>
      <c r="C27" s="15"/>
      <c r="D27" s="70"/>
      <c r="E27" s="70"/>
      <c r="F27" s="70"/>
      <c r="G27" s="7"/>
    </row>
    <row r="28" spans="2:7" ht="15" customHeight="1" x14ac:dyDescent="0.25">
      <c r="B28" s="14" t="s">
        <v>2</v>
      </c>
      <c r="C28" s="13">
        <v>26</v>
      </c>
      <c r="D28" s="79">
        <v>-150700745</v>
      </c>
      <c r="E28" s="76"/>
      <c r="F28" s="79">
        <v>-126355010</v>
      </c>
      <c r="G28" s="7"/>
    </row>
    <row r="29" spans="2:7" ht="15" customHeight="1" thickBot="1" x14ac:dyDescent="0.25">
      <c r="B29" s="14"/>
      <c r="C29" s="15"/>
      <c r="D29" s="80"/>
      <c r="E29" s="80"/>
      <c r="F29" s="80"/>
      <c r="G29" s="7"/>
    </row>
    <row r="30" spans="2:7" ht="15" customHeight="1" thickBot="1" x14ac:dyDescent="0.25">
      <c r="B30" s="12" t="s">
        <v>11</v>
      </c>
      <c r="C30" s="15"/>
      <c r="D30" s="81">
        <f>SUM(D25:D29)</f>
        <v>822995692</v>
      </c>
      <c r="E30" s="81"/>
      <c r="F30" s="81">
        <f>SUM(F25:F29)</f>
        <v>698581759</v>
      </c>
      <c r="G30" s="7"/>
    </row>
    <row r="31" spans="2:7" ht="15" customHeight="1" x14ac:dyDescent="0.2">
      <c r="B31" s="12"/>
      <c r="C31" s="15"/>
      <c r="D31" s="70"/>
      <c r="E31" s="70"/>
      <c r="F31" s="70"/>
      <c r="G31" s="7"/>
    </row>
    <row r="32" spans="2:7" ht="15.75" thickBot="1" x14ac:dyDescent="0.25">
      <c r="B32" s="12" t="s">
        <v>31</v>
      </c>
      <c r="C32" s="15"/>
      <c r="D32" s="80">
        <v>0</v>
      </c>
      <c r="E32" s="80"/>
      <c r="F32" s="80">
        <v>0</v>
      </c>
      <c r="G32" s="7"/>
    </row>
    <row r="33" spans="2:7" ht="25.15" customHeight="1" thickBot="1" x14ac:dyDescent="0.25">
      <c r="B33" s="12" t="s">
        <v>32</v>
      </c>
      <c r="C33" s="15"/>
      <c r="D33" s="81">
        <f>+D30+D32</f>
        <v>822995692</v>
      </c>
      <c r="E33" s="81"/>
      <c r="F33" s="81">
        <f>+F30+F32</f>
        <v>698581759</v>
      </c>
      <c r="G33" s="7"/>
    </row>
    <row r="34" spans="2:7" x14ac:dyDescent="0.2">
      <c r="B34" s="6"/>
      <c r="D34" s="49"/>
      <c r="E34" s="49"/>
      <c r="F34" s="49"/>
      <c r="G34" s="7"/>
    </row>
    <row r="35" spans="2:7" ht="22.5" customHeight="1" thickBot="1" x14ac:dyDescent="0.25">
      <c r="B35" s="3"/>
      <c r="C35" s="4"/>
      <c r="D35" s="50"/>
      <c r="E35" s="50"/>
      <c r="F35" s="50"/>
      <c r="G35" s="5"/>
    </row>
    <row r="36" spans="2:7" ht="13.5" thickTop="1" x14ac:dyDescent="0.2"/>
  </sheetData>
  <sheetProtection selectLockedCells="1" selectUnlockedCells="1"/>
  <mergeCells count="1">
    <mergeCell ref="B6:G6"/>
  </mergeCells>
  <pageMargins left="0.53" right="0.57999999999999996" top="0.87" bottom="0.75" header="0.3" footer="0.3"/>
  <pageSetup paperSize="9" scale="83" orientation="portrait" horizontalDpi="4294967293" r:id="rId1"/>
  <ignoredErrors>
    <ignoredError sqref="E8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0369DB-247A-4EBE-8BB4-788DCA27E0DC}">
  <sheetPr>
    <tabColor rgb="FF002060"/>
    <pageSetUpPr fitToPage="1"/>
  </sheetPr>
  <dimension ref="A2:O54"/>
  <sheetViews>
    <sheetView zoomScale="90" zoomScaleNormal="90" workbookViewId="0">
      <selection activeCell="K32" sqref="K32"/>
    </sheetView>
  </sheetViews>
  <sheetFormatPr defaultRowHeight="12.75" x14ac:dyDescent="0.2"/>
  <cols>
    <col min="1" max="1" width="4.5703125" style="1" customWidth="1"/>
    <col min="2" max="2" width="10.140625" style="1" customWidth="1"/>
    <col min="3" max="3" width="38.28515625" style="1" customWidth="1"/>
    <col min="4" max="4" width="5.7109375" style="1" hidden="1" customWidth="1"/>
    <col min="5" max="5" width="15.140625" style="1" customWidth="1"/>
    <col min="6" max="6" width="15.42578125" style="1" customWidth="1"/>
    <col min="7" max="7" width="14.42578125" style="1" customWidth="1"/>
    <col min="8" max="8" width="15.42578125" style="1" customWidth="1"/>
    <col min="9" max="9" width="17" style="53" bestFit="1" customWidth="1"/>
    <col min="10" max="11" width="15.140625" style="52" bestFit="1" customWidth="1"/>
    <col min="12" max="12" width="8.85546875" style="52"/>
    <col min="13" max="13" width="15.140625" style="52" bestFit="1" customWidth="1"/>
    <col min="14" max="14" width="19.85546875" style="52" customWidth="1"/>
    <col min="15" max="15" width="8.85546875" style="51"/>
    <col min="16" max="169" width="8.85546875" style="1"/>
    <col min="170" max="170" width="10.85546875" style="1" customWidth="1"/>
    <col min="171" max="171" width="37.5703125" style="1" customWidth="1"/>
    <col min="172" max="172" width="0" style="1" hidden="1" customWidth="1"/>
    <col min="173" max="173" width="13.7109375" style="1" customWidth="1"/>
    <col min="174" max="174" width="15.42578125" style="1" customWidth="1"/>
    <col min="175" max="175" width="12" style="1" customWidth="1"/>
    <col min="176" max="176" width="14.28515625" style="1" customWidth="1"/>
    <col min="177" max="177" width="19.7109375" style="1" bestFit="1" customWidth="1"/>
    <col min="178" max="178" width="16" style="1" bestFit="1" customWidth="1"/>
    <col min="179" max="179" width="8.85546875" style="1"/>
    <col min="180" max="180" width="12.28515625" style="1" customWidth="1"/>
    <col min="181" max="425" width="8.85546875" style="1"/>
    <col min="426" max="426" width="10.85546875" style="1" customWidth="1"/>
    <col min="427" max="427" width="37.5703125" style="1" customWidth="1"/>
    <col min="428" max="428" width="0" style="1" hidden="1" customWidth="1"/>
    <col min="429" max="429" width="13.7109375" style="1" customWidth="1"/>
    <col min="430" max="430" width="15.42578125" style="1" customWidth="1"/>
    <col min="431" max="431" width="12" style="1" customWidth="1"/>
    <col min="432" max="432" width="14.28515625" style="1" customWidth="1"/>
    <col min="433" max="433" width="19.7109375" style="1" bestFit="1" customWidth="1"/>
    <col min="434" max="434" width="16" style="1" bestFit="1" customWidth="1"/>
    <col min="435" max="435" width="8.85546875" style="1"/>
    <col min="436" max="436" width="12.28515625" style="1" customWidth="1"/>
    <col min="437" max="681" width="8.85546875" style="1"/>
    <col min="682" max="682" width="10.85546875" style="1" customWidth="1"/>
    <col min="683" max="683" width="37.5703125" style="1" customWidth="1"/>
    <col min="684" max="684" width="0" style="1" hidden="1" customWidth="1"/>
    <col min="685" max="685" width="13.7109375" style="1" customWidth="1"/>
    <col min="686" max="686" width="15.42578125" style="1" customWidth="1"/>
    <col min="687" max="687" width="12" style="1" customWidth="1"/>
    <col min="688" max="688" width="14.28515625" style="1" customWidth="1"/>
    <col min="689" max="689" width="19.7109375" style="1" bestFit="1" customWidth="1"/>
    <col min="690" max="690" width="16" style="1" bestFit="1" customWidth="1"/>
    <col min="691" max="691" width="8.85546875" style="1"/>
    <col min="692" max="692" width="12.28515625" style="1" customWidth="1"/>
    <col min="693" max="937" width="8.85546875" style="1"/>
    <col min="938" max="938" width="10.85546875" style="1" customWidth="1"/>
    <col min="939" max="939" width="37.5703125" style="1" customWidth="1"/>
    <col min="940" max="940" width="0" style="1" hidden="1" customWidth="1"/>
    <col min="941" max="941" width="13.7109375" style="1" customWidth="1"/>
    <col min="942" max="942" width="15.42578125" style="1" customWidth="1"/>
    <col min="943" max="943" width="12" style="1" customWidth="1"/>
    <col min="944" max="944" width="14.28515625" style="1" customWidth="1"/>
    <col min="945" max="945" width="19.7109375" style="1" bestFit="1" customWidth="1"/>
    <col min="946" max="946" width="16" style="1" bestFit="1" customWidth="1"/>
    <col min="947" max="947" width="8.85546875" style="1"/>
    <col min="948" max="948" width="12.28515625" style="1" customWidth="1"/>
    <col min="949" max="1193" width="8.85546875" style="1"/>
    <col min="1194" max="1194" width="10.85546875" style="1" customWidth="1"/>
    <col min="1195" max="1195" width="37.5703125" style="1" customWidth="1"/>
    <col min="1196" max="1196" width="0" style="1" hidden="1" customWidth="1"/>
    <col min="1197" max="1197" width="13.7109375" style="1" customWidth="1"/>
    <col min="1198" max="1198" width="15.42578125" style="1" customWidth="1"/>
    <col min="1199" max="1199" width="12" style="1" customWidth="1"/>
    <col min="1200" max="1200" width="14.28515625" style="1" customWidth="1"/>
    <col min="1201" max="1201" width="19.7109375" style="1" bestFit="1" customWidth="1"/>
    <col min="1202" max="1202" width="16" style="1" bestFit="1" customWidth="1"/>
    <col min="1203" max="1203" width="8.85546875" style="1"/>
    <col min="1204" max="1204" width="12.28515625" style="1" customWidth="1"/>
    <col min="1205" max="1449" width="8.85546875" style="1"/>
    <col min="1450" max="1450" width="10.85546875" style="1" customWidth="1"/>
    <col min="1451" max="1451" width="37.5703125" style="1" customWidth="1"/>
    <col min="1452" max="1452" width="0" style="1" hidden="1" customWidth="1"/>
    <col min="1453" max="1453" width="13.7109375" style="1" customWidth="1"/>
    <col min="1454" max="1454" width="15.42578125" style="1" customWidth="1"/>
    <col min="1455" max="1455" width="12" style="1" customWidth="1"/>
    <col min="1456" max="1456" width="14.28515625" style="1" customWidth="1"/>
    <col min="1457" max="1457" width="19.7109375" style="1" bestFit="1" customWidth="1"/>
    <col min="1458" max="1458" width="16" style="1" bestFit="1" customWidth="1"/>
    <col min="1459" max="1459" width="8.85546875" style="1"/>
    <col min="1460" max="1460" width="12.28515625" style="1" customWidth="1"/>
    <col min="1461" max="1705" width="8.85546875" style="1"/>
    <col min="1706" max="1706" width="10.85546875" style="1" customWidth="1"/>
    <col min="1707" max="1707" width="37.5703125" style="1" customWidth="1"/>
    <col min="1708" max="1708" width="0" style="1" hidden="1" customWidth="1"/>
    <col min="1709" max="1709" width="13.7109375" style="1" customWidth="1"/>
    <col min="1710" max="1710" width="15.42578125" style="1" customWidth="1"/>
    <col min="1711" max="1711" width="12" style="1" customWidth="1"/>
    <col min="1712" max="1712" width="14.28515625" style="1" customWidth="1"/>
    <col min="1713" max="1713" width="19.7109375" style="1" bestFit="1" customWidth="1"/>
    <col min="1714" max="1714" width="16" style="1" bestFit="1" customWidth="1"/>
    <col min="1715" max="1715" width="8.85546875" style="1"/>
    <col min="1716" max="1716" width="12.28515625" style="1" customWidth="1"/>
    <col min="1717" max="1961" width="8.85546875" style="1"/>
    <col min="1962" max="1962" width="10.85546875" style="1" customWidth="1"/>
    <col min="1963" max="1963" width="37.5703125" style="1" customWidth="1"/>
    <col min="1964" max="1964" width="0" style="1" hidden="1" customWidth="1"/>
    <col min="1965" max="1965" width="13.7109375" style="1" customWidth="1"/>
    <col min="1966" max="1966" width="15.42578125" style="1" customWidth="1"/>
    <col min="1967" max="1967" width="12" style="1" customWidth="1"/>
    <col min="1968" max="1968" width="14.28515625" style="1" customWidth="1"/>
    <col min="1969" max="1969" width="19.7109375" style="1" bestFit="1" customWidth="1"/>
    <col min="1970" max="1970" width="16" style="1" bestFit="1" customWidth="1"/>
    <col min="1971" max="1971" width="8.85546875" style="1"/>
    <col min="1972" max="1972" width="12.28515625" style="1" customWidth="1"/>
    <col min="1973" max="2217" width="8.85546875" style="1"/>
    <col min="2218" max="2218" width="10.85546875" style="1" customWidth="1"/>
    <col min="2219" max="2219" width="37.5703125" style="1" customWidth="1"/>
    <col min="2220" max="2220" width="0" style="1" hidden="1" customWidth="1"/>
    <col min="2221" max="2221" width="13.7109375" style="1" customWidth="1"/>
    <col min="2222" max="2222" width="15.42578125" style="1" customWidth="1"/>
    <col min="2223" max="2223" width="12" style="1" customWidth="1"/>
    <col min="2224" max="2224" width="14.28515625" style="1" customWidth="1"/>
    <col min="2225" max="2225" width="19.7109375" style="1" bestFit="1" customWidth="1"/>
    <col min="2226" max="2226" width="16" style="1" bestFit="1" customWidth="1"/>
    <col min="2227" max="2227" width="8.85546875" style="1"/>
    <col min="2228" max="2228" width="12.28515625" style="1" customWidth="1"/>
    <col min="2229" max="2473" width="8.85546875" style="1"/>
    <col min="2474" max="2474" width="10.85546875" style="1" customWidth="1"/>
    <col min="2475" max="2475" width="37.5703125" style="1" customWidth="1"/>
    <col min="2476" max="2476" width="0" style="1" hidden="1" customWidth="1"/>
    <col min="2477" max="2477" width="13.7109375" style="1" customWidth="1"/>
    <col min="2478" max="2478" width="15.42578125" style="1" customWidth="1"/>
    <col min="2479" max="2479" width="12" style="1" customWidth="1"/>
    <col min="2480" max="2480" width="14.28515625" style="1" customWidth="1"/>
    <col min="2481" max="2481" width="19.7109375" style="1" bestFit="1" customWidth="1"/>
    <col min="2482" max="2482" width="16" style="1" bestFit="1" customWidth="1"/>
    <col min="2483" max="2483" width="8.85546875" style="1"/>
    <col min="2484" max="2484" width="12.28515625" style="1" customWidth="1"/>
    <col min="2485" max="2729" width="8.85546875" style="1"/>
    <col min="2730" max="2730" width="10.85546875" style="1" customWidth="1"/>
    <col min="2731" max="2731" width="37.5703125" style="1" customWidth="1"/>
    <col min="2732" max="2732" width="0" style="1" hidden="1" customWidth="1"/>
    <col min="2733" max="2733" width="13.7109375" style="1" customWidth="1"/>
    <col min="2734" max="2734" width="15.42578125" style="1" customWidth="1"/>
    <col min="2735" max="2735" width="12" style="1" customWidth="1"/>
    <col min="2736" max="2736" width="14.28515625" style="1" customWidth="1"/>
    <col min="2737" max="2737" width="19.7109375" style="1" bestFit="1" customWidth="1"/>
    <col min="2738" max="2738" width="16" style="1" bestFit="1" customWidth="1"/>
    <col min="2739" max="2739" width="8.85546875" style="1"/>
    <col min="2740" max="2740" width="12.28515625" style="1" customWidth="1"/>
    <col min="2741" max="2985" width="8.85546875" style="1"/>
    <col min="2986" max="2986" width="10.85546875" style="1" customWidth="1"/>
    <col min="2987" max="2987" width="37.5703125" style="1" customWidth="1"/>
    <col min="2988" max="2988" width="0" style="1" hidden="1" customWidth="1"/>
    <col min="2989" max="2989" width="13.7109375" style="1" customWidth="1"/>
    <col min="2990" max="2990" width="15.42578125" style="1" customWidth="1"/>
    <col min="2991" max="2991" width="12" style="1" customWidth="1"/>
    <col min="2992" max="2992" width="14.28515625" style="1" customWidth="1"/>
    <col min="2993" max="2993" width="19.7109375" style="1" bestFit="1" customWidth="1"/>
    <col min="2994" max="2994" width="16" style="1" bestFit="1" customWidth="1"/>
    <col min="2995" max="2995" width="8.85546875" style="1"/>
    <col min="2996" max="2996" width="12.28515625" style="1" customWidth="1"/>
    <col min="2997" max="3241" width="8.85546875" style="1"/>
    <col min="3242" max="3242" width="10.85546875" style="1" customWidth="1"/>
    <col min="3243" max="3243" width="37.5703125" style="1" customWidth="1"/>
    <col min="3244" max="3244" width="0" style="1" hidden="1" customWidth="1"/>
    <col min="3245" max="3245" width="13.7109375" style="1" customWidth="1"/>
    <col min="3246" max="3246" width="15.42578125" style="1" customWidth="1"/>
    <col min="3247" max="3247" width="12" style="1" customWidth="1"/>
    <col min="3248" max="3248" width="14.28515625" style="1" customWidth="1"/>
    <col min="3249" max="3249" width="19.7109375" style="1" bestFit="1" customWidth="1"/>
    <col min="3250" max="3250" width="16" style="1" bestFit="1" customWidth="1"/>
    <col min="3251" max="3251" width="8.85546875" style="1"/>
    <col min="3252" max="3252" width="12.28515625" style="1" customWidth="1"/>
    <col min="3253" max="3497" width="8.85546875" style="1"/>
    <col min="3498" max="3498" width="10.85546875" style="1" customWidth="1"/>
    <col min="3499" max="3499" width="37.5703125" style="1" customWidth="1"/>
    <col min="3500" max="3500" width="0" style="1" hidden="1" customWidth="1"/>
    <col min="3501" max="3501" width="13.7109375" style="1" customWidth="1"/>
    <col min="3502" max="3502" width="15.42578125" style="1" customWidth="1"/>
    <col min="3503" max="3503" width="12" style="1" customWidth="1"/>
    <col min="3504" max="3504" width="14.28515625" style="1" customWidth="1"/>
    <col min="3505" max="3505" width="19.7109375" style="1" bestFit="1" customWidth="1"/>
    <col min="3506" max="3506" width="16" style="1" bestFit="1" customWidth="1"/>
    <col min="3507" max="3507" width="8.85546875" style="1"/>
    <col min="3508" max="3508" width="12.28515625" style="1" customWidth="1"/>
    <col min="3509" max="3753" width="8.85546875" style="1"/>
    <col min="3754" max="3754" width="10.85546875" style="1" customWidth="1"/>
    <col min="3755" max="3755" width="37.5703125" style="1" customWidth="1"/>
    <col min="3756" max="3756" width="0" style="1" hidden="1" customWidth="1"/>
    <col min="3757" max="3757" width="13.7109375" style="1" customWidth="1"/>
    <col min="3758" max="3758" width="15.42578125" style="1" customWidth="1"/>
    <col min="3759" max="3759" width="12" style="1" customWidth="1"/>
    <col min="3760" max="3760" width="14.28515625" style="1" customWidth="1"/>
    <col min="3761" max="3761" width="19.7109375" style="1" bestFit="1" customWidth="1"/>
    <col min="3762" max="3762" width="16" style="1" bestFit="1" customWidth="1"/>
    <col min="3763" max="3763" width="8.85546875" style="1"/>
    <col min="3764" max="3764" width="12.28515625" style="1" customWidth="1"/>
    <col min="3765" max="4009" width="8.85546875" style="1"/>
    <col min="4010" max="4010" width="10.85546875" style="1" customWidth="1"/>
    <col min="4011" max="4011" width="37.5703125" style="1" customWidth="1"/>
    <col min="4012" max="4012" width="0" style="1" hidden="1" customWidth="1"/>
    <col min="4013" max="4013" width="13.7109375" style="1" customWidth="1"/>
    <col min="4014" max="4014" width="15.42578125" style="1" customWidth="1"/>
    <col min="4015" max="4015" width="12" style="1" customWidth="1"/>
    <col min="4016" max="4016" width="14.28515625" style="1" customWidth="1"/>
    <col min="4017" max="4017" width="19.7109375" style="1" bestFit="1" customWidth="1"/>
    <col min="4018" max="4018" width="16" style="1" bestFit="1" customWidth="1"/>
    <col min="4019" max="4019" width="8.85546875" style="1"/>
    <col min="4020" max="4020" width="12.28515625" style="1" customWidth="1"/>
    <col min="4021" max="4265" width="8.85546875" style="1"/>
    <col min="4266" max="4266" width="10.85546875" style="1" customWidth="1"/>
    <col min="4267" max="4267" width="37.5703125" style="1" customWidth="1"/>
    <col min="4268" max="4268" width="0" style="1" hidden="1" customWidth="1"/>
    <col min="4269" max="4269" width="13.7109375" style="1" customWidth="1"/>
    <col min="4270" max="4270" width="15.42578125" style="1" customWidth="1"/>
    <col min="4271" max="4271" width="12" style="1" customWidth="1"/>
    <col min="4272" max="4272" width="14.28515625" style="1" customWidth="1"/>
    <col min="4273" max="4273" width="19.7109375" style="1" bestFit="1" customWidth="1"/>
    <col min="4274" max="4274" width="16" style="1" bestFit="1" customWidth="1"/>
    <col min="4275" max="4275" width="8.85546875" style="1"/>
    <col min="4276" max="4276" width="12.28515625" style="1" customWidth="1"/>
    <col min="4277" max="4521" width="8.85546875" style="1"/>
    <col min="4522" max="4522" width="10.85546875" style="1" customWidth="1"/>
    <col min="4523" max="4523" width="37.5703125" style="1" customWidth="1"/>
    <col min="4524" max="4524" width="0" style="1" hidden="1" customWidth="1"/>
    <col min="4525" max="4525" width="13.7109375" style="1" customWidth="1"/>
    <col min="4526" max="4526" width="15.42578125" style="1" customWidth="1"/>
    <col min="4527" max="4527" width="12" style="1" customWidth="1"/>
    <col min="4528" max="4528" width="14.28515625" style="1" customWidth="1"/>
    <col min="4529" max="4529" width="19.7109375" style="1" bestFit="1" customWidth="1"/>
    <col min="4530" max="4530" width="16" style="1" bestFit="1" customWidth="1"/>
    <col min="4531" max="4531" width="8.85546875" style="1"/>
    <col min="4532" max="4532" width="12.28515625" style="1" customWidth="1"/>
    <col min="4533" max="4777" width="8.85546875" style="1"/>
    <col min="4778" max="4778" width="10.85546875" style="1" customWidth="1"/>
    <col min="4779" max="4779" width="37.5703125" style="1" customWidth="1"/>
    <col min="4780" max="4780" width="0" style="1" hidden="1" customWidth="1"/>
    <col min="4781" max="4781" width="13.7109375" style="1" customWidth="1"/>
    <col min="4782" max="4782" width="15.42578125" style="1" customWidth="1"/>
    <col min="4783" max="4783" width="12" style="1" customWidth="1"/>
    <col min="4784" max="4784" width="14.28515625" style="1" customWidth="1"/>
    <col min="4785" max="4785" width="19.7109375" style="1" bestFit="1" customWidth="1"/>
    <col min="4786" max="4786" width="16" style="1" bestFit="1" customWidth="1"/>
    <col min="4787" max="4787" width="8.85546875" style="1"/>
    <col min="4788" max="4788" width="12.28515625" style="1" customWidth="1"/>
    <col min="4789" max="5033" width="8.85546875" style="1"/>
    <col min="5034" max="5034" width="10.85546875" style="1" customWidth="1"/>
    <col min="5035" max="5035" width="37.5703125" style="1" customWidth="1"/>
    <col min="5036" max="5036" width="0" style="1" hidden="1" customWidth="1"/>
    <col min="5037" max="5037" width="13.7109375" style="1" customWidth="1"/>
    <col min="5038" max="5038" width="15.42578125" style="1" customWidth="1"/>
    <col min="5039" max="5039" width="12" style="1" customWidth="1"/>
    <col min="5040" max="5040" width="14.28515625" style="1" customWidth="1"/>
    <col min="5041" max="5041" width="19.7109375" style="1" bestFit="1" customWidth="1"/>
    <col min="5042" max="5042" width="16" style="1" bestFit="1" customWidth="1"/>
    <col min="5043" max="5043" width="8.85546875" style="1"/>
    <col min="5044" max="5044" width="12.28515625" style="1" customWidth="1"/>
    <col min="5045" max="5289" width="8.85546875" style="1"/>
    <col min="5290" max="5290" width="10.85546875" style="1" customWidth="1"/>
    <col min="5291" max="5291" width="37.5703125" style="1" customWidth="1"/>
    <col min="5292" max="5292" width="0" style="1" hidden="1" customWidth="1"/>
    <col min="5293" max="5293" width="13.7109375" style="1" customWidth="1"/>
    <col min="5294" max="5294" width="15.42578125" style="1" customWidth="1"/>
    <col min="5295" max="5295" width="12" style="1" customWidth="1"/>
    <col min="5296" max="5296" width="14.28515625" style="1" customWidth="1"/>
    <col min="5297" max="5297" width="19.7109375" style="1" bestFit="1" customWidth="1"/>
    <col min="5298" max="5298" width="16" style="1" bestFit="1" customWidth="1"/>
    <col min="5299" max="5299" width="8.85546875" style="1"/>
    <col min="5300" max="5300" width="12.28515625" style="1" customWidth="1"/>
    <col min="5301" max="5545" width="8.85546875" style="1"/>
    <col min="5546" max="5546" width="10.85546875" style="1" customWidth="1"/>
    <col min="5547" max="5547" width="37.5703125" style="1" customWidth="1"/>
    <col min="5548" max="5548" width="0" style="1" hidden="1" customWidth="1"/>
    <col min="5549" max="5549" width="13.7109375" style="1" customWidth="1"/>
    <col min="5550" max="5550" width="15.42578125" style="1" customWidth="1"/>
    <col min="5551" max="5551" width="12" style="1" customWidth="1"/>
    <col min="5552" max="5552" width="14.28515625" style="1" customWidth="1"/>
    <col min="5553" max="5553" width="19.7109375" style="1" bestFit="1" customWidth="1"/>
    <col min="5554" max="5554" width="16" style="1" bestFit="1" customWidth="1"/>
    <col min="5555" max="5555" width="8.85546875" style="1"/>
    <col min="5556" max="5556" width="12.28515625" style="1" customWidth="1"/>
    <col min="5557" max="5801" width="8.85546875" style="1"/>
    <col min="5802" max="5802" width="10.85546875" style="1" customWidth="1"/>
    <col min="5803" max="5803" width="37.5703125" style="1" customWidth="1"/>
    <col min="5804" max="5804" width="0" style="1" hidden="1" customWidth="1"/>
    <col min="5805" max="5805" width="13.7109375" style="1" customWidth="1"/>
    <col min="5806" max="5806" width="15.42578125" style="1" customWidth="1"/>
    <col min="5807" max="5807" width="12" style="1" customWidth="1"/>
    <col min="5808" max="5808" width="14.28515625" style="1" customWidth="1"/>
    <col min="5809" max="5809" width="19.7109375" style="1" bestFit="1" customWidth="1"/>
    <col min="5810" max="5810" width="16" style="1" bestFit="1" customWidth="1"/>
    <col min="5811" max="5811" width="8.85546875" style="1"/>
    <col min="5812" max="5812" width="12.28515625" style="1" customWidth="1"/>
    <col min="5813" max="6057" width="8.85546875" style="1"/>
    <col min="6058" max="6058" width="10.85546875" style="1" customWidth="1"/>
    <col min="6059" max="6059" width="37.5703125" style="1" customWidth="1"/>
    <col min="6060" max="6060" width="0" style="1" hidden="1" customWidth="1"/>
    <col min="6061" max="6061" width="13.7109375" style="1" customWidth="1"/>
    <col min="6062" max="6062" width="15.42578125" style="1" customWidth="1"/>
    <col min="6063" max="6063" width="12" style="1" customWidth="1"/>
    <col min="6064" max="6064" width="14.28515625" style="1" customWidth="1"/>
    <col min="6065" max="6065" width="19.7109375" style="1" bestFit="1" customWidth="1"/>
    <col min="6066" max="6066" width="16" style="1" bestFit="1" customWidth="1"/>
    <col min="6067" max="6067" width="8.85546875" style="1"/>
    <col min="6068" max="6068" width="12.28515625" style="1" customWidth="1"/>
    <col min="6069" max="6313" width="8.85546875" style="1"/>
    <col min="6314" max="6314" width="10.85546875" style="1" customWidth="1"/>
    <col min="6315" max="6315" width="37.5703125" style="1" customWidth="1"/>
    <col min="6316" max="6316" width="0" style="1" hidden="1" customWidth="1"/>
    <col min="6317" max="6317" width="13.7109375" style="1" customWidth="1"/>
    <col min="6318" max="6318" width="15.42578125" style="1" customWidth="1"/>
    <col min="6319" max="6319" width="12" style="1" customWidth="1"/>
    <col min="6320" max="6320" width="14.28515625" style="1" customWidth="1"/>
    <col min="6321" max="6321" width="19.7109375" style="1" bestFit="1" customWidth="1"/>
    <col min="6322" max="6322" width="16" style="1" bestFit="1" customWidth="1"/>
    <col min="6323" max="6323" width="8.85546875" style="1"/>
    <col min="6324" max="6324" width="12.28515625" style="1" customWidth="1"/>
    <col min="6325" max="6569" width="8.85546875" style="1"/>
    <col min="6570" max="6570" width="10.85546875" style="1" customWidth="1"/>
    <col min="6571" max="6571" width="37.5703125" style="1" customWidth="1"/>
    <col min="6572" max="6572" width="0" style="1" hidden="1" customWidth="1"/>
    <col min="6573" max="6573" width="13.7109375" style="1" customWidth="1"/>
    <col min="6574" max="6574" width="15.42578125" style="1" customWidth="1"/>
    <col min="6575" max="6575" width="12" style="1" customWidth="1"/>
    <col min="6576" max="6576" width="14.28515625" style="1" customWidth="1"/>
    <col min="6577" max="6577" width="19.7109375" style="1" bestFit="1" customWidth="1"/>
    <col min="6578" max="6578" width="16" style="1" bestFit="1" customWidth="1"/>
    <col min="6579" max="6579" width="8.85546875" style="1"/>
    <col min="6580" max="6580" width="12.28515625" style="1" customWidth="1"/>
    <col min="6581" max="6825" width="8.85546875" style="1"/>
    <col min="6826" max="6826" width="10.85546875" style="1" customWidth="1"/>
    <col min="6827" max="6827" width="37.5703125" style="1" customWidth="1"/>
    <col min="6828" max="6828" width="0" style="1" hidden="1" customWidth="1"/>
    <col min="6829" max="6829" width="13.7109375" style="1" customWidth="1"/>
    <col min="6830" max="6830" width="15.42578125" style="1" customWidth="1"/>
    <col min="6831" max="6831" width="12" style="1" customWidth="1"/>
    <col min="6832" max="6832" width="14.28515625" style="1" customWidth="1"/>
    <col min="6833" max="6833" width="19.7109375" style="1" bestFit="1" customWidth="1"/>
    <col min="6834" max="6834" width="16" style="1" bestFit="1" customWidth="1"/>
    <col min="6835" max="6835" width="8.85546875" style="1"/>
    <col min="6836" max="6836" width="12.28515625" style="1" customWidth="1"/>
    <col min="6837" max="7081" width="8.85546875" style="1"/>
    <col min="7082" max="7082" width="10.85546875" style="1" customWidth="1"/>
    <col min="7083" max="7083" width="37.5703125" style="1" customWidth="1"/>
    <col min="7084" max="7084" width="0" style="1" hidden="1" customWidth="1"/>
    <col min="7085" max="7085" width="13.7109375" style="1" customWidth="1"/>
    <col min="7086" max="7086" width="15.42578125" style="1" customWidth="1"/>
    <col min="7087" max="7087" width="12" style="1" customWidth="1"/>
    <col min="7088" max="7088" width="14.28515625" style="1" customWidth="1"/>
    <col min="7089" max="7089" width="19.7109375" style="1" bestFit="1" customWidth="1"/>
    <col min="7090" max="7090" width="16" style="1" bestFit="1" customWidth="1"/>
    <col min="7091" max="7091" width="8.85546875" style="1"/>
    <col min="7092" max="7092" width="12.28515625" style="1" customWidth="1"/>
    <col min="7093" max="7337" width="8.85546875" style="1"/>
    <col min="7338" max="7338" width="10.85546875" style="1" customWidth="1"/>
    <col min="7339" max="7339" width="37.5703125" style="1" customWidth="1"/>
    <col min="7340" max="7340" width="0" style="1" hidden="1" customWidth="1"/>
    <col min="7341" max="7341" width="13.7109375" style="1" customWidth="1"/>
    <col min="7342" max="7342" width="15.42578125" style="1" customWidth="1"/>
    <col min="7343" max="7343" width="12" style="1" customWidth="1"/>
    <col min="7344" max="7344" width="14.28515625" style="1" customWidth="1"/>
    <col min="7345" max="7345" width="19.7109375" style="1" bestFit="1" customWidth="1"/>
    <col min="7346" max="7346" width="16" style="1" bestFit="1" customWidth="1"/>
    <col min="7347" max="7347" width="8.85546875" style="1"/>
    <col min="7348" max="7348" width="12.28515625" style="1" customWidth="1"/>
    <col min="7349" max="7593" width="8.85546875" style="1"/>
    <col min="7594" max="7594" width="10.85546875" style="1" customWidth="1"/>
    <col min="7595" max="7595" width="37.5703125" style="1" customWidth="1"/>
    <col min="7596" max="7596" width="0" style="1" hidden="1" customWidth="1"/>
    <col min="7597" max="7597" width="13.7109375" style="1" customWidth="1"/>
    <col min="7598" max="7598" width="15.42578125" style="1" customWidth="1"/>
    <col min="7599" max="7599" width="12" style="1" customWidth="1"/>
    <col min="7600" max="7600" width="14.28515625" style="1" customWidth="1"/>
    <col min="7601" max="7601" width="19.7109375" style="1" bestFit="1" customWidth="1"/>
    <col min="7602" max="7602" width="16" style="1" bestFit="1" customWidth="1"/>
    <col min="7603" max="7603" width="8.85546875" style="1"/>
    <col min="7604" max="7604" width="12.28515625" style="1" customWidth="1"/>
    <col min="7605" max="7849" width="8.85546875" style="1"/>
    <col min="7850" max="7850" width="10.85546875" style="1" customWidth="1"/>
    <col min="7851" max="7851" width="37.5703125" style="1" customWidth="1"/>
    <col min="7852" max="7852" width="0" style="1" hidden="1" customWidth="1"/>
    <col min="7853" max="7853" width="13.7109375" style="1" customWidth="1"/>
    <col min="7854" max="7854" width="15.42578125" style="1" customWidth="1"/>
    <col min="7855" max="7855" width="12" style="1" customWidth="1"/>
    <col min="7856" max="7856" width="14.28515625" style="1" customWidth="1"/>
    <col min="7857" max="7857" width="19.7109375" style="1" bestFit="1" customWidth="1"/>
    <col min="7858" max="7858" width="16" style="1" bestFit="1" customWidth="1"/>
    <col min="7859" max="7859" width="8.85546875" style="1"/>
    <col min="7860" max="7860" width="12.28515625" style="1" customWidth="1"/>
    <col min="7861" max="8105" width="8.85546875" style="1"/>
    <col min="8106" max="8106" width="10.85546875" style="1" customWidth="1"/>
    <col min="8107" max="8107" width="37.5703125" style="1" customWidth="1"/>
    <col min="8108" max="8108" width="0" style="1" hidden="1" customWidth="1"/>
    <col min="8109" max="8109" width="13.7109375" style="1" customWidth="1"/>
    <col min="8110" max="8110" width="15.42578125" style="1" customWidth="1"/>
    <col min="8111" max="8111" width="12" style="1" customWidth="1"/>
    <col min="8112" max="8112" width="14.28515625" style="1" customWidth="1"/>
    <col min="8113" max="8113" width="19.7109375" style="1" bestFit="1" customWidth="1"/>
    <col min="8114" max="8114" width="16" style="1" bestFit="1" customWidth="1"/>
    <col min="8115" max="8115" width="8.85546875" style="1"/>
    <col min="8116" max="8116" width="12.28515625" style="1" customWidth="1"/>
    <col min="8117" max="8361" width="8.85546875" style="1"/>
    <col min="8362" max="8362" width="10.85546875" style="1" customWidth="1"/>
    <col min="8363" max="8363" width="37.5703125" style="1" customWidth="1"/>
    <col min="8364" max="8364" width="0" style="1" hidden="1" customWidth="1"/>
    <col min="8365" max="8365" width="13.7109375" style="1" customWidth="1"/>
    <col min="8366" max="8366" width="15.42578125" style="1" customWidth="1"/>
    <col min="8367" max="8367" width="12" style="1" customWidth="1"/>
    <col min="8368" max="8368" width="14.28515625" style="1" customWidth="1"/>
    <col min="8369" max="8369" width="19.7109375" style="1" bestFit="1" customWidth="1"/>
    <col min="8370" max="8370" width="16" style="1" bestFit="1" customWidth="1"/>
    <col min="8371" max="8371" width="8.85546875" style="1"/>
    <col min="8372" max="8372" width="12.28515625" style="1" customWidth="1"/>
    <col min="8373" max="8617" width="8.85546875" style="1"/>
    <col min="8618" max="8618" width="10.85546875" style="1" customWidth="1"/>
    <col min="8619" max="8619" width="37.5703125" style="1" customWidth="1"/>
    <col min="8620" max="8620" width="0" style="1" hidden="1" customWidth="1"/>
    <col min="8621" max="8621" width="13.7109375" style="1" customWidth="1"/>
    <col min="8622" max="8622" width="15.42578125" style="1" customWidth="1"/>
    <col min="8623" max="8623" width="12" style="1" customWidth="1"/>
    <col min="8624" max="8624" width="14.28515625" style="1" customWidth="1"/>
    <col min="8625" max="8625" width="19.7109375" style="1" bestFit="1" customWidth="1"/>
    <col min="8626" max="8626" width="16" style="1" bestFit="1" customWidth="1"/>
    <col min="8627" max="8627" width="8.85546875" style="1"/>
    <col min="8628" max="8628" width="12.28515625" style="1" customWidth="1"/>
    <col min="8629" max="8873" width="8.85546875" style="1"/>
    <col min="8874" max="8874" width="10.85546875" style="1" customWidth="1"/>
    <col min="8875" max="8875" width="37.5703125" style="1" customWidth="1"/>
    <col min="8876" max="8876" width="0" style="1" hidden="1" customWidth="1"/>
    <col min="8877" max="8877" width="13.7109375" style="1" customWidth="1"/>
    <col min="8878" max="8878" width="15.42578125" style="1" customWidth="1"/>
    <col min="8879" max="8879" width="12" style="1" customWidth="1"/>
    <col min="8880" max="8880" width="14.28515625" style="1" customWidth="1"/>
    <col min="8881" max="8881" width="19.7109375" style="1" bestFit="1" customWidth="1"/>
    <col min="8882" max="8882" width="16" style="1" bestFit="1" customWidth="1"/>
    <col min="8883" max="8883" width="8.85546875" style="1"/>
    <col min="8884" max="8884" width="12.28515625" style="1" customWidth="1"/>
    <col min="8885" max="9129" width="8.85546875" style="1"/>
    <col min="9130" max="9130" width="10.85546875" style="1" customWidth="1"/>
    <col min="9131" max="9131" width="37.5703125" style="1" customWidth="1"/>
    <col min="9132" max="9132" width="0" style="1" hidden="1" customWidth="1"/>
    <col min="9133" max="9133" width="13.7109375" style="1" customWidth="1"/>
    <col min="9134" max="9134" width="15.42578125" style="1" customWidth="1"/>
    <col min="9135" max="9135" width="12" style="1" customWidth="1"/>
    <col min="9136" max="9136" width="14.28515625" style="1" customWidth="1"/>
    <col min="9137" max="9137" width="19.7109375" style="1" bestFit="1" customWidth="1"/>
    <col min="9138" max="9138" width="16" style="1" bestFit="1" customWidth="1"/>
    <col min="9139" max="9139" width="8.85546875" style="1"/>
    <col min="9140" max="9140" width="12.28515625" style="1" customWidth="1"/>
    <col min="9141" max="9385" width="8.85546875" style="1"/>
    <col min="9386" max="9386" width="10.85546875" style="1" customWidth="1"/>
    <col min="9387" max="9387" width="37.5703125" style="1" customWidth="1"/>
    <col min="9388" max="9388" width="0" style="1" hidden="1" customWidth="1"/>
    <col min="9389" max="9389" width="13.7109375" style="1" customWidth="1"/>
    <col min="9390" max="9390" width="15.42578125" style="1" customWidth="1"/>
    <col min="9391" max="9391" width="12" style="1" customWidth="1"/>
    <col min="9392" max="9392" width="14.28515625" style="1" customWidth="1"/>
    <col min="9393" max="9393" width="19.7109375" style="1" bestFit="1" customWidth="1"/>
    <col min="9394" max="9394" width="16" style="1" bestFit="1" customWidth="1"/>
    <col min="9395" max="9395" width="8.85546875" style="1"/>
    <col min="9396" max="9396" width="12.28515625" style="1" customWidth="1"/>
    <col min="9397" max="9641" width="8.85546875" style="1"/>
    <col min="9642" max="9642" width="10.85546875" style="1" customWidth="1"/>
    <col min="9643" max="9643" width="37.5703125" style="1" customWidth="1"/>
    <col min="9644" max="9644" width="0" style="1" hidden="1" customWidth="1"/>
    <col min="9645" max="9645" width="13.7109375" style="1" customWidth="1"/>
    <col min="9646" max="9646" width="15.42578125" style="1" customWidth="1"/>
    <col min="9647" max="9647" width="12" style="1" customWidth="1"/>
    <col min="9648" max="9648" width="14.28515625" style="1" customWidth="1"/>
    <col min="9649" max="9649" width="19.7109375" style="1" bestFit="1" customWidth="1"/>
    <col min="9650" max="9650" width="16" style="1" bestFit="1" customWidth="1"/>
    <col min="9651" max="9651" width="8.85546875" style="1"/>
    <col min="9652" max="9652" width="12.28515625" style="1" customWidth="1"/>
    <col min="9653" max="9897" width="8.85546875" style="1"/>
    <col min="9898" max="9898" width="10.85546875" style="1" customWidth="1"/>
    <col min="9899" max="9899" width="37.5703125" style="1" customWidth="1"/>
    <col min="9900" max="9900" width="0" style="1" hidden="1" customWidth="1"/>
    <col min="9901" max="9901" width="13.7109375" style="1" customWidth="1"/>
    <col min="9902" max="9902" width="15.42578125" style="1" customWidth="1"/>
    <col min="9903" max="9903" width="12" style="1" customWidth="1"/>
    <col min="9904" max="9904" width="14.28515625" style="1" customWidth="1"/>
    <col min="9905" max="9905" width="19.7109375" style="1" bestFit="1" customWidth="1"/>
    <col min="9906" max="9906" width="16" style="1" bestFit="1" customWidth="1"/>
    <col min="9907" max="9907" width="8.85546875" style="1"/>
    <col min="9908" max="9908" width="12.28515625" style="1" customWidth="1"/>
    <col min="9909" max="10153" width="8.85546875" style="1"/>
    <col min="10154" max="10154" width="10.85546875" style="1" customWidth="1"/>
    <col min="10155" max="10155" width="37.5703125" style="1" customWidth="1"/>
    <col min="10156" max="10156" width="0" style="1" hidden="1" customWidth="1"/>
    <col min="10157" max="10157" width="13.7109375" style="1" customWidth="1"/>
    <col min="10158" max="10158" width="15.42578125" style="1" customWidth="1"/>
    <col min="10159" max="10159" width="12" style="1" customWidth="1"/>
    <col min="10160" max="10160" width="14.28515625" style="1" customWidth="1"/>
    <col min="10161" max="10161" width="19.7109375" style="1" bestFit="1" customWidth="1"/>
    <col min="10162" max="10162" width="16" style="1" bestFit="1" customWidth="1"/>
    <col min="10163" max="10163" width="8.85546875" style="1"/>
    <col min="10164" max="10164" width="12.28515625" style="1" customWidth="1"/>
    <col min="10165" max="10409" width="8.85546875" style="1"/>
    <col min="10410" max="10410" width="10.85546875" style="1" customWidth="1"/>
    <col min="10411" max="10411" width="37.5703125" style="1" customWidth="1"/>
    <col min="10412" max="10412" width="0" style="1" hidden="1" customWidth="1"/>
    <col min="10413" max="10413" width="13.7109375" style="1" customWidth="1"/>
    <col min="10414" max="10414" width="15.42578125" style="1" customWidth="1"/>
    <col min="10415" max="10415" width="12" style="1" customWidth="1"/>
    <col min="10416" max="10416" width="14.28515625" style="1" customWidth="1"/>
    <col min="10417" max="10417" width="19.7109375" style="1" bestFit="1" customWidth="1"/>
    <col min="10418" max="10418" width="16" style="1" bestFit="1" customWidth="1"/>
    <col min="10419" max="10419" width="8.85546875" style="1"/>
    <col min="10420" max="10420" width="12.28515625" style="1" customWidth="1"/>
    <col min="10421" max="10665" width="8.85546875" style="1"/>
    <col min="10666" max="10666" width="10.85546875" style="1" customWidth="1"/>
    <col min="10667" max="10667" width="37.5703125" style="1" customWidth="1"/>
    <col min="10668" max="10668" width="0" style="1" hidden="1" customWidth="1"/>
    <col min="10669" max="10669" width="13.7109375" style="1" customWidth="1"/>
    <col min="10670" max="10670" width="15.42578125" style="1" customWidth="1"/>
    <col min="10671" max="10671" width="12" style="1" customWidth="1"/>
    <col min="10672" max="10672" width="14.28515625" style="1" customWidth="1"/>
    <col min="10673" max="10673" width="19.7109375" style="1" bestFit="1" customWidth="1"/>
    <col min="10674" max="10674" width="16" style="1" bestFit="1" customWidth="1"/>
    <col min="10675" max="10675" width="8.85546875" style="1"/>
    <col min="10676" max="10676" width="12.28515625" style="1" customWidth="1"/>
    <col min="10677" max="10921" width="8.85546875" style="1"/>
    <col min="10922" max="10922" width="10.85546875" style="1" customWidth="1"/>
    <col min="10923" max="10923" width="37.5703125" style="1" customWidth="1"/>
    <col min="10924" max="10924" width="0" style="1" hidden="1" customWidth="1"/>
    <col min="10925" max="10925" width="13.7109375" style="1" customWidth="1"/>
    <col min="10926" max="10926" width="15.42578125" style="1" customWidth="1"/>
    <col min="10927" max="10927" width="12" style="1" customWidth="1"/>
    <col min="10928" max="10928" width="14.28515625" style="1" customWidth="1"/>
    <col min="10929" max="10929" width="19.7109375" style="1" bestFit="1" customWidth="1"/>
    <col min="10930" max="10930" width="16" style="1" bestFit="1" customWidth="1"/>
    <col min="10931" max="10931" width="8.85546875" style="1"/>
    <col min="10932" max="10932" width="12.28515625" style="1" customWidth="1"/>
    <col min="10933" max="11177" width="8.85546875" style="1"/>
    <col min="11178" max="11178" width="10.85546875" style="1" customWidth="1"/>
    <col min="11179" max="11179" width="37.5703125" style="1" customWidth="1"/>
    <col min="11180" max="11180" width="0" style="1" hidden="1" customWidth="1"/>
    <col min="11181" max="11181" width="13.7109375" style="1" customWidth="1"/>
    <col min="11182" max="11182" width="15.42578125" style="1" customWidth="1"/>
    <col min="11183" max="11183" width="12" style="1" customWidth="1"/>
    <col min="11184" max="11184" width="14.28515625" style="1" customWidth="1"/>
    <col min="11185" max="11185" width="19.7109375" style="1" bestFit="1" customWidth="1"/>
    <col min="11186" max="11186" width="16" style="1" bestFit="1" customWidth="1"/>
    <col min="11187" max="11187" width="8.85546875" style="1"/>
    <col min="11188" max="11188" width="12.28515625" style="1" customWidth="1"/>
    <col min="11189" max="11433" width="8.85546875" style="1"/>
    <col min="11434" max="11434" width="10.85546875" style="1" customWidth="1"/>
    <col min="11435" max="11435" width="37.5703125" style="1" customWidth="1"/>
    <col min="11436" max="11436" width="0" style="1" hidden="1" customWidth="1"/>
    <col min="11437" max="11437" width="13.7109375" style="1" customWidth="1"/>
    <col min="11438" max="11438" width="15.42578125" style="1" customWidth="1"/>
    <col min="11439" max="11439" width="12" style="1" customWidth="1"/>
    <col min="11440" max="11440" width="14.28515625" style="1" customWidth="1"/>
    <col min="11441" max="11441" width="19.7109375" style="1" bestFit="1" customWidth="1"/>
    <col min="11442" max="11442" width="16" style="1" bestFit="1" customWidth="1"/>
    <col min="11443" max="11443" width="8.85546875" style="1"/>
    <col min="11444" max="11444" width="12.28515625" style="1" customWidth="1"/>
    <col min="11445" max="11689" width="8.85546875" style="1"/>
    <col min="11690" max="11690" width="10.85546875" style="1" customWidth="1"/>
    <col min="11691" max="11691" width="37.5703125" style="1" customWidth="1"/>
    <col min="11692" max="11692" width="0" style="1" hidden="1" customWidth="1"/>
    <col min="11693" max="11693" width="13.7109375" style="1" customWidth="1"/>
    <col min="11694" max="11694" width="15.42578125" style="1" customWidth="1"/>
    <col min="11695" max="11695" width="12" style="1" customWidth="1"/>
    <col min="11696" max="11696" width="14.28515625" style="1" customWidth="1"/>
    <col min="11697" max="11697" width="19.7109375" style="1" bestFit="1" customWidth="1"/>
    <col min="11698" max="11698" width="16" style="1" bestFit="1" customWidth="1"/>
    <col min="11699" max="11699" width="8.85546875" style="1"/>
    <col min="11700" max="11700" width="12.28515625" style="1" customWidth="1"/>
    <col min="11701" max="11945" width="8.85546875" style="1"/>
    <col min="11946" max="11946" width="10.85546875" style="1" customWidth="1"/>
    <col min="11947" max="11947" width="37.5703125" style="1" customWidth="1"/>
    <col min="11948" max="11948" width="0" style="1" hidden="1" customWidth="1"/>
    <col min="11949" max="11949" width="13.7109375" style="1" customWidth="1"/>
    <col min="11950" max="11950" width="15.42578125" style="1" customWidth="1"/>
    <col min="11951" max="11951" width="12" style="1" customWidth="1"/>
    <col min="11952" max="11952" width="14.28515625" style="1" customWidth="1"/>
    <col min="11953" max="11953" width="19.7109375" style="1" bestFit="1" customWidth="1"/>
    <col min="11954" max="11954" width="16" style="1" bestFit="1" customWidth="1"/>
    <col min="11955" max="11955" width="8.85546875" style="1"/>
    <col min="11956" max="11956" width="12.28515625" style="1" customWidth="1"/>
    <col min="11957" max="12201" width="8.85546875" style="1"/>
    <col min="12202" max="12202" width="10.85546875" style="1" customWidth="1"/>
    <col min="12203" max="12203" width="37.5703125" style="1" customWidth="1"/>
    <col min="12204" max="12204" width="0" style="1" hidden="1" customWidth="1"/>
    <col min="12205" max="12205" width="13.7109375" style="1" customWidth="1"/>
    <col min="12206" max="12206" width="15.42578125" style="1" customWidth="1"/>
    <col min="12207" max="12207" width="12" style="1" customWidth="1"/>
    <col min="12208" max="12208" width="14.28515625" style="1" customWidth="1"/>
    <col min="12209" max="12209" width="19.7109375" style="1" bestFit="1" customWidth="1"/>
    <col min="12210" max="12210" width="16" style="1" bestFit="1" customWidth="1"/>
    <col min="12211" max="12211" width="8.85546875" style="1"/>
    <col min="12212" max="12212" width="12.28515625" style="1" customWidth="1"/>
    <col min="12213" max="12457" width="8.85546875" style="1"/>
    <col min="12458" max="12458" width="10.85546875" style="1" customWidth="1"/>
    <col min="12459" max="12459" width="37.5703125" style="1" customWidth="1"/>
    <col min="12460" max="12460" width="0" style="1" hidden="1" customWidth="1"/>
    <col min="12461" max="12461" width="13.7109375" style="1" customWidth="1"/>
    <col min="12462" max="12462" width="15.42578125" style="1" customWidth="1"/>
    <col min="12463" max="12463" width="12" style="1" customWidth="1"/>
    <col min="12464" max="12464" width="14.28515625" style="1" customWidth="1"/>
    <col min="12465" max="12465" width="19.7109375" style="1" bestFit="1" customWidth="1"/>
    <col min="12466" max="12466" width="16" style="1" bestFit="1" customWidth="1"/>
    <col min="12467" max="12467" width="8.85546875" style="1"/>
    <col min="12468" max="12468" width="12.28515625" style="1" customWidth="1"/>
    <col min="12469" max="12713" width="8.85546875" style="1"/>
    <col min="12714" max="12714" width="10.85546875" style="1" customWidth="1"/>
    <col min="12715" max="12715" width="37.5703125" style="1" customWidth="1"/>
    <col min="12716" max="12716" width="0" style="1" hidden="1" customWidth="1"/>
    <col min="12717" max="12717" width="13.7109375" style="1" customWidth="1"/>
    <col min="12718" max="12718" width="15.42578125" style="1" customWidth="1"/>
    <col min="12719" max="12719" width="12" style="1" customWidth="1"/>
    <col min="12720" max="12720" width="14.28515625" style="1" customWidth="1"/>
    <col min="12721" max="12721" width="19.7109375" style="1" bestFit="1" customWidth="1"/>
    <col min="12722" max="12722" width="16" style="1" bestFit="1" customWidth="1"/>
    <col min="12723" max="12723" width="8.85546875" style="1"/>
    <col min="12724" max="12724" width="12.28515625" style="1" customWidth="1"/>
    <col min="12725" max="12969" width="8.85546875" style="1"/>
    <col min="12970" max="12970" width="10.85546875" style="1" customWidth="1"/>
    <col min="12971" max="12971" width="37.5703125" style="1" customWidth="1"/>
    <col min="12972" max="12972" width="0" style="1" hidden="1" customWidth="1"/>
    <col min="12973" max="12973" width="13.7109375" style="1" customWidth="1"/>
    <col min="12974" max="12974" width="15.42578125" style="1" customWidth="1"/>
    <col min="12975" max="12975" width="12" style="1" customWidth="1"/>
    <col min="12976" max="12976" width="14.28515625" style="1" customWidth="1"/>
    <col min="12977" max="12977" width="19.7109375" style="1" bestFit="1" customWidth="1"/>
    <col min="12978" max="12978" width="16" style="1" bestFit="1" customWidth="1"/>
    <col min="12979" max="12979" width="8.85546875" style="1"/>
    <col min="12980" max="12980" width="12.28515625" style="1" customWidth="1"/>
    <col min="12981" max="13225" width="8.85546875" style="1"/>
    <col min="13226" max="13226" width="10.85546875" style="1" customWidth="1"/>
    <col min="13227" max="13227" width="37.5703125" style="1" customWidth="1"/>
    <col min="13228" max="13228" width="0" style="1" hidden="1" customWidth="1"/>
    <col min="13229" max="13229" width="13.7109375" style="1" customWidth="1"/>
    <col min="13230" max="13230" width="15.42578125" style="1" customWidth="1"/>
    <col min="13231" max="13231" width="12" style="1" customWidth="1"/>
    <col min="13232" max="13232" width="14.28515625" style="1" customWidth="1"/>
    <col min="13233" max="13233" width="19.7109375" style="1" bestFit="1" customWidth="1"/>
    <col min="13234" max="13234" width="16" style="1" bestFit="1" customWidth="1"/>
    <col min="13235" max="13235" width="8.85546875" style="1"/>
    <col min="13236" max="13236" width="12.28515625" style="1" customWidth="1"/>
    <col min="13237" max="13481" width="8.85546875" style="1"/>
    <col min="13482" max="13482" width="10.85546875" style="1" customWidth="1"/>
    <col min="13483" max="13483" width="37.5703125" style="1" customWidth="1"/>
    <col min="13484" max="13484" width="0" style="1" hidden="1" customWidth="1"/>
    <col min="13485" max="13485" width="13.7109375" style="1" customWidth="1"/>
    <col min="13486" max="13486" width="15.42578125" style="1" customWidth="1"/>
    <col min="13487" max="13487" width="12" style="1" customWidth="1"/>
    <col min="13488" max="13488" width="14.28515625" style="1" customWidth="1"/>
    <col min="13489" max="13489" width="19.7109375" style="1" bestFit="1" customWidth="1"/>
    <col min="13490" max="13490" width="16" style="1" bestFit="1" customWidth="1"/>
    <col min="13491" max="13491" width="8.85546875" style="1"/>
    <col min="13492" max="13492" width="12.28515625" style="1" customWidth="1"/>
    <col min="13493" max="13737" width="8.85546875" style="1"/>
    <col min="13738" max="13738" width="10.85546875" style="1" customWidth="1"/>
    <col min="13739" max="13739" width="37.5703125" style="1" customWidth="1"/>
    <col min="13740" max="13740" width="0" style="1" hidden="1" customWidth="1"/>
    <col min="13741" max="13741" width="13.7109375" style="1" customWidth="1"/>
    <col min="13742" max="13742" width="15.42578125" style="1" customWidth="1"/>
    <col min="13743" max="13743" width="12" style="1" customWidth="1"/>
    <col min="13744" max="13744" width="14.28515625" style="1" customWidth="1"/>
    <col min="13745" max="13745" width="19.7109375" style="1" bestFit="1" customWidth="1"/>
    <col min="13746" max="13746" width="16" style="1" bestFit="1" customWidth="1"/>
    <col min="13747" max="13747" width="8.85546875" style="1"/>
    <col min="13748" max="13748" width="12.28515625" style="1" customWidth="1"/>
    <col min="13749" max="13993" width="8.85546875" style="1"/>
    <col min="13994" max="13994" width="10.85546875" style="1" customWidth="1"/>
    <col min="13995" max="13995" width="37.5703125" style="1" customWidth="1"/>
    <col min="13996" max="13996" width="0" style="1" hidden="1" customWidth="1"/>
    <col min="13997" max="13997" width="13.7109375" style="1" customWidth="1"/>
    <col min="13998" max="13998" width="15.42578125" style="1" customWidth="1"/>
    <col min="13999" max="13999" width="12" style="1" customWidth="1"/>
    <col min="14000" max="14000" width="14.28515625" style="1" customWidth="1"/>
    <col min="14001" max="14001" width="19.7109375" style="1" bestFit="1" customWidth="1"/>
    <col min="14002" max="14002" width="16" style="1" bestFit="1" customWidth="1"/>
    <col min="14003" max="14003" width="8.85546875" style="1"/>
    <col min="14004" max="14004" width="12.28515625" style="1" customWidth="1"/>
    <col min="14005" max="14249" width="8.85546875" style="1"/>
    <col min="14250" max="14250" width="10.85546875" style="1" customWidth="1"/>
    <col min="14251" max="14251" width="37.5703125" style="1" customWidth="1"/>
    <col min="14252" max="14252" width="0" style="1" hidden="1" customWidth="1"/>
    <col min="14253" max="14253" width="13.7109375" style="1" customWidth="1"/>
    <col min="14254" max="14254" width="15.42578125" style="1" customWidth="1"/>
    <col min="14255" max="14255" width="12" style="1" customWidth="1"/>
    <col min="14256" max="14256" width="14.28515625" style="1" customWidth="1"/>
    <col min="14257" max="14257" width="19.7109375" style="1" bestFit="1" customWidth="1"/>
    <col min="14258" max="14258" width="16" style="1" bestFit="1" customWidth="1"/>
    <col min="14259" max="14259" width="8.85546875" style="1"/>
    <col min="14260" max="14260" width="12.28515625" style="1" customWidth="1"/>
    <col min="14261" max="14505" width="8.85546875" style="1"/>
    <col min="14506" max="14506" width="10.85546875" style="1" customWidth="1"/>
    <col min="14507" max="14507" width="37.5703125" style="1" customWidth="1"/>
    <col min="14508" max="14508" width="0" style="1" hidden="1" customWidth="1"/>
    <col min="14509" max="14509" width="13.7109375" style="1" customWidth="1"/>
    <col min="14510" max="14510" width="15.42578125" style="1" customWidth="1"/>
    <col min="14511" max="14511" width="12" style="1" customWidth="1"/>
    <col min="14512" max="14512" width="14.28515625" style="1" customWidth="1"/>
    <col min="14513" max="14513" width="19.7109375" style="1" bestFit="1" customWidth="1"/>
    <col min="14514" max="14514" width="16" style="1" bestFit="1" customWidth="1"/>
    <col min="14515" max="14515" width="8.85546875" style="1"/>
    <col min="14516" max="14516" width="12.28515625" style="1" customWidth="1"/>
    <col min="14517" max="14761" width="8.85546875" style="1"/>
    <col min="14762" max="14762" width="10.85546875" style="1" customWidth="1"/>
    <col min="14763" max="14763" width="37.5703125" style="1" customWidth="1"/>
    <col min="14764" max="14764" width="0" style="1" hidden="1" customWidth="1"/>
    <col min="14765" max="14765" width="13.7109375" style="1" customWidth="1"/>
    <col min="14766" max="14766" width="15.42578125" style="1" customWidth="1"/>
    <col min="14767" max="14767" width="12" style="1" customWidth="1"/>
    <col min="14768" max="14768" width="14.28515625" style="1" customWidth="1"/>
    <col min="14769" max="14769" width="19.7109375" style="1" bestFit="1" customWidth="1"/>
    <col min="14770" max="14770" width="16" style="1" bestFit="1" customWidth="1"/>
    <col min="14771" max="14771" width="8.85546875" style="1"/>
    <col min="14772" max="14772" width="12.28515625" style="1" customWidth="1"/>
    <col min="14773" max="15017" width="8.85546875" style="1"/>
    <col min="15018" max="15018" width="10.85546875" style="1" customWidth="1"/>
    <col min="15019" max="15019" width="37.5703125" style="1" customWidth="1"/>
    <col min="15020" max="15020" width="0" style="1" hidden="1" customWidth="1"/>
    <col min="15021" max="15021" width="13.7109375" style="1" customWidth="1"/>
    <col min="15022" max="15022" width="15.42578125" style="1" customWidth="1"/>
    <col min="15023" max="15023" width="12" style="1" customWidth="1"/>
    <col min="15024" max="15024" width="14.28515625" style="1" customWidth="1"/>
    <col min="15025" max="15025" width="19.7109375" style="1" bestFit="1" customWidth="1"/>
    <col min="15026" max="15026" width="16" style="1" bestFit="1" customWidth="1"/>
    <col min="15027" max="15027" width="8.85546875" style="1"/>
    <col min="15028" max="15028" width="12.28515625" style="1" customWidth="1"/>
    <col min="15029" max="15273" width="8.85546875" style="1"/>
    <col min="15274" max="15274" width="10.85546875" style="1" customWidth="1"/>
    <col min="15275" max="15275" width="37.5703125" style="1" customWidth="1"/>
    <col min="15276" max="15276" width="0" style="1" hidden="1" customWidth="1"/>
    <col min="15277" max="15277" width="13.7109375" style="1" customWidth="1"/>
    <col min="15278" max="15278" width="15.42578125" style="1" customWidth="1"/>
    <col min="15279" max="15279" width="12" style="1" customWidth="1"/>
    <col min="15280" max="15280" width="14.28515625" style="1" customWidth="1"/>
    <col min="15281" max="15281" width="19.7109375" style="1" bestFit="1" customWidth="1"/>
    <col min="15282" max="15282" width="16" style="1" bestFit="1" customWidth="1"/>
    <col min="15283" max="15283" width="8.85546875" style="1"/>
    <col min="15284" max="15284" width="12.28515625" style="1" customWidth="1"/>
    <col min="15285" max="15529" width="8.85546875" style="1"/>
    <col min="15530" max="15530" width="10.85546875" style="1" customWidth="1"/>
    <col min="15531" max="15531" width="37.5703125" style="1" customWidth="1"/>
    <col min="15532" max="15532" width="0" style="1" hidden="1" customWidth="1"/>
    <col min="15533" max="15533" width="13.7109375" style="1" customWidth="1"/>
    <col min="15534" max="15534" width="15.42578125" style="1" customWidth="1"/>
    <col min="15535" max="15535" width="12" style="1" customWidth="1"/>
    <col min="15536" max="15536" width="14.28515625" style="1" customWidth="1"/>
    <col min="15537" max="15537" width="19.7109375" style="1" bestFit="1" customWidth="1"/>
    <col min="15538" max="15538" width="16" style="1" bestFit="1" customWidth="1"/>
    <col min="15539" max="15539" width="8.85546875" style="1"/>
    <col min="15540" max="15540" width="12.28515625" style="1" customWidth="1"/>
    <col min="15541" max="15785" width="8.85546875" style="1"/>
    <col min="15786" max="15786" width="10.85546875" style="1" customWidth="1"/>
    <col min="15787" max="15787" width="37.5703125" style="1" customWidth="1"/>
    <col min="15788" max="15788" width="0" style="1" hidden="1" customWidth="1"/>
    <col min="15789" max="15789" width="13.7109375" style="1" customWidth="1"/>
    <col min="15790" max="15790" width="15.42578125" style="1" customWidth="1"/>
    <col min="15791" max="15791" width="12" style="1" customWidth="1"/>
    <col min="15792" max="15792" width="14.28515625" style="1" customWidth="1"/>
    <col min="15793" max="15793" width="19.7109375" style="1" bestFit="1" customWidth="1"/>
    <col min="15794" max="15794" width="16" style="1" bestFit="1" customWidth="1"/>
    <col min="15795" max="15795" width="8.85546875" style="1"/>
    <col min="15796" max="15796" width="12.28515625" style="1" customWidth="1"/>
    <col min="15797" max="16041" width="8.85546875" style="1"/>
    <col min="16042" max="16042" width="10.85546875" style="1" customWidth="1"/>
    <col min="16043" max="16043" width="37.5703125" style="1" customWidth="1"/>
    <col min="16044" max="16044" width="0" style="1" hidden="1" customWidth="1"/>
    <col min="16045" max="16045" width="13.7109375" style="1" customWidth="1"/>
    <col min="16046" max="16046" width="15.42578125" style="1" customWidth="1"/>
    <col min="16047" max="16047" width="12" style="1" customWidth="1"/>
    <col min="16048" max="16048" width="14.28515625" style="1" customWidth="1"/>
    <col min="16049" max="16049" width="19.7109375" style="1" bestFit="1" customWidth="1"/>
    <col min="16050" max="16050" width="16" style="1" bestFit="1" customWidth="1"/>
    <col min="16051" max="16051" width="8.85546875" style="1"/>
    <col min="16052" max="16052" width="12.28515625" style="1" customWidth="1"/>
    <col min="16053" max="16335" width="8.85546875" style="1"/>
    <col min="16336" max="16384" width="9.140625" style="1" customWidth="1"/>
  </cols>
  <sheetData>
    <row r="2" spans="1:15" ht="18.75" x14ac:dyDescent="0.3">
      <c r="C2" s="9" t="s">
        <v>3</v>
      </c>
    </row>
    <row r="3" spans="1:15" ht="15.75" x14ac:dyDescent="0.25">
      <c r="C3" s="8" t="s">
        <v>7</v>
      </c>
    </row>
    <row r="4" spans="1:15" ht="20.45" customHeight="1" x14ac:dyDescent="0.2">
      <c r="C4" s="23"/>
      <c r="E4" s="30"/>
    </row>
    <row r="5" spans="1:15" ht="15.75" x14ac:dyDescent="0.25">
      <c r="C5" s="85" t="s">
        <v>40</v>
      </c>
      <c r="D5" s="85"/>
      <c r="E5" s="85"/>
      <c r="F5" s="85"/>
      <c r="G5" s="85"/>
      <c r="H5" s="85"/>
    </row>
    <row r="7" spans="1:15" s="24" customFormat="1" ht="12.75" customHeight="1" x14ac:dyDescent="0.2">
      <c r="B7" s="94" t="s">
        <v>14</v>
      </c>
      <c r="C7" s="96" t="s">
        <v>15</v>
      </c>
      <c r="D7" s="90" t="s">
        <v>16</v>
      </c>
      <c r="E7" s="37" t="s">
        <v>17</v>
      </c>
      <c r="F7" s="90" t="s">
        <v>18</v>
      </c>
      <c r="G7" s="90" t="s">
        <v>19</v>
      </c>
      <c r="H7" s="37" t="s">
        <v>17</v>
      </c>
      <c r="I7" s="60"/>
      <c r="J7" s="57"/>
      <c r="K7" s="57"/>
      <c r="L7" s="57"/>
      <c r="M7" s="57"/>
      <c r="N7" s="52"/>
      <c r="O7" s="51"/>
    </row>
    <row r="8" spans="1:15" s="24" customFormat="1" ht="12.75" customHeight="1" x14ac:dyDescent="0.2">
      <c r="B8" s="95"/>
      <c r="C8" s="97"/>
      <c r="D8" s="91"/>
      <c r="E8" s="27">
        <v>43831</v>
      </c>
      <c r="F8" s="91"/>
      <c r="G8" s="91"/>
      <c r="H8" s="27">
        <v>44196</v>
      </c>
      <c r="I8" s="60"/>
      <c r="J8" s="57"/>
      <c r="K8" s="57"/>
      <c r="L8" s="57"/>
      <c r="M8" s="57"/>
      <c r="N8" s="52"/>
      <c r="O8" s="51"/>
    </row>
    <row r="9" spans="1:15" x14ac:dyDescent="0.2">
      <c r="B9" s="33">
        <v>1</v>
      </c>
      <c r="C9" s="25" t="s">
        <v>20</v>
      </c>
      <c r="D9" s="28"/>
      <c r="E9" s="29">
        <v>18043602</v>
      </c>
      <c r="F9" s="29">
        <v>0</v>
      </c>
      <c r="G9" s="29"/>
      <c r="H9" s="29">
        <f t="shared" ref="H9:H17" si="0">+E9+F9-G9</f>
        <v>18043602</v>
      </c>
    </row>
    <row r="10" spans="1:15" x14ac:dyDescent="0.2">
      <c r="B10" s="33">
        <v>2</v>
      </c>
      <c r="C10" s="26" t="s">
        <v>21</v>
      </c>
      <c r="D10" s="28"/>
      <c r="E10" s="29">
        <v>62700000</v>
      </c>
      <c r="F10" s="29">
        <v>0</v>
      </c>
      <c r="G10" s="29"/>
      <c r="H10" s="29">
        <f t="shared" si="0"/>
        <v>62700000</v>
      </c>
    </row>
    <row r="11" spans="1:15" x14ac:dyDescent="0.2">
      <c r="A11" s="30"/>
      <c r="B11" s="47">
        <v>3</v>
      </c>
      <c r="C11" s="46" t="s">
        <v>22</v>
      </c>
      <c r="D11" s="44"/>
      <c r="E11" s="43">
        <v>906661405</v>
      </c>
      <c r="F11" s="43">
        <f>19190121+14394390</f>
        <v>33584511</v>
      </c>
      <c r="G11" s="43"/>
      <c r="H11" s="43">
        <f t="shared" si="0"/>
        <v>940245916</v>
      </c>
      <c r="K11" s="66"/>
    </row>
    <row r="12" spans="1:15" x14ac:dyDescent="0.2">
      <c r="B12" s="33">
        <v>4</v>
      </c>
      <c r="C12" s="26" t="s">
        <v>29</v>
      </c>
      <c r="D12" s="28"/>
      <c r="E12" s="29">
        <v>1457798810</v>
      </c>
      <c r="F12" s="29">
        <f>76329928+10132560</f>
        <v>86462488</v>
      </c>
      <c r="G12" s="29">
        <v>98795331</v>
      </c>
      <c r="H12" s="29">
        <f t="shared" si="0"/>
        <v>1445465967</v>
      </c>
    </row>
    <row r="13" spans="1:15" x14ac:dyDescent="0.2">
      <c r="B13" s="33">
        <v>5</v>
      </c>
      <c r="C13" s="25" t="s">
        <v>23</v>
      </c>
      <c r="D13" s="28"/>
      <c r="E13" s="29">
        <v>37432322</v>
      </c>
      <c r="F13" s="65">
        <v>0</v>
      </c>
      <c r="G13" s="29">
        <v>9473755</v>
      </c>
      <c r="H13" s="29">
        <f t="shared" si="0"/>
        <v>27958567</v>
      </c>
    </row>
    <row r="14" spans="1:15" x14ac:dyDescent="0.2">
      <c r="B14" s="33">
        <v>6</v>
      </c>
      <c r="C14" s="25" t="s">
        <v>24</v>
      </c>
      <c r="D14" s="28"/>
      <c r="E14" s="43">
        <v>95506792</v>
      </c>
      <c r="F14" s="43">
        <v>14795891</v>
      </c>
      <c r="G14" s="43">
        <v>313295</v>
      </c>
      <c r="H14" s="43">
        <f t="shared" si="0"/>
        <v>109989388</v>
      </c>
    </row>
    <row r="15" spans="1:15" x14ac:dyDescent="0.2">
      <c r="B15" s="33">
        <v>7</v>
      </c>
      <c r="C15" s="25" t="s">
        <v>25</v>
      </c>
      <c r="D15" s="28"/>
      <c r="E15" s="43">
        <v>47705364</v>
      </c>
      <c r="F15" s="43">
        <v>701874</v>
      </c>
      <c r="G15" s="43">
        <v>5017133</v>
      </c>
      <c r="H15" s="43">
        <f t="shared" si="0"/>
        <v>43390105</v>
      </c>
    </row>
    <row r="16" spans="1:15" ht="24" customHeight="1" x14ac:dyDescent="0.2">
      <c r="B16" s="33">
        <v>8</v>
      </c>
      <c r="C16" s="26" t="s">
        <v>28</v>
      </c>
      <c r="D16" s="28"/>
      <c r="E16" s="43">
        <v>580611923</v>
      </c>
      <c r="F16" s="43">
        <v>103615688</v>
      </c>
      <c r="G16" s="43">
        <f>880456+13011526</f>
        <v>13891982</v>
      </c>
      <c r="H16" s="43">
        <f t="shared" si="0"/>
        <v>670335629</v>
      </c>
    </row>
    <row r="17" spans="2:15" ht="13.5" thickBot="1" x14ac:dyDescent="0.25">
      <c r="B17" s="64">
        <v>9</v>
      </c>
      <c r="C17" s="63" t="s">
        <v>26</v>
      </c>
      <c r="D17" s="62"/>
      <c r="E17" s="61">
        <v>51130617</v>
      </c>
      <c r="F17" s="61">
        <f>29960+4246710</f>
        <v>4276670</v>
      </c>
      <c r="G17" s="61">
        <f>25767619</f>
        <v>25767619</v>
      </c>
      <c r="H17" s="29">
        <f t="shared" si="0"/>
        <v>29639668</v>
      </c>
    </row>
    <row r="18" spans="2:15" s="24" customFormat="1" ht="13.5" thickBot="1" x14ac:dyDescent="0.25">
      <c r="B18" s="38"/>
      <c r="C18" s="39" t="s">
        <v>27</v>
      </c>
      <c r="D18" s="40"/>
      <c r="E18" s="41">
        <f>SUM(E9:E17)</f>
        <v>3257590835</v>
      </c>
      <c r="F18" s="41">
        <f>SUM(F9:F17)</f>
        <v>243437122</v>
      </c>
      <c r="G18" s="41">
        <f>SUM(G9:G17)</f>
        <v>153259115</v>
      </c>
      <c r="H18" s="42">
        <f>SUM(H9:H17)</f>
        <v>3347768842</v>
      </c>
      <c r="I18" s="60"/>
      <c r="J18" s="57"/>
      <c r="K18" s="57"/>
      <c r="L18" s="57"/>
      <c r="M18" s="57"/>
      <c r="N18" s="57"/>
      <c r="O18" s="59"/>
    </row>
    <row r="19" spans="2:15" x14ac:dyDescent="0.2">
      <c r="E19" s="30"/>
    </row>
    <row r="20" spans="2:15" ht="28.15" customHeight="1" x14ac:dyDescent="0.25">
      <c r="C20" s="85" t="s">
        <v>39</v>
      </c>
      <c r="D20" s="85"/>
      <c r="E20" s="85"/>
      <c r="F20" s="85"/>
      <c r="G20" s="85"/>
      <c r="H20" s="85"/>
    </row>
    <row r="21" spans="2:15" s="24" customFormat="1" ht="12.75" customHeight="1" x14ac:dyDescent="0.2">
      <c r="B21" s="1"/>
      <c r="C21" s="1"/>
      <c r="D21" s="1"/>
      <c r="E21" s="1"/>
      <c r="F21" s="1"/>
      <c r="G21" s="1"/>
      <c r="H21" s="1"/>
      <c r="I21" s="53"/>
      <c r="J21" s="57"/>
      <c r="K21" s="57"/>
      <c r="L21" s="57"/>
      <c r="M21" s="57"/>
      <c r="N21" s="57"/>
      <c r="O21" s="59"/>
    </row>
    <row r="22" spans="2:15" x14ac:dyDescent="0.2">
      <c r="B22" s="92" t="s">
        <v>14</v>
      </c>
      <c r="C22" s="88" t="s">
        <v>15</v>
      </c>
      <c r="D22" s="86" t="s">
        <v>16</v>
      </c>
      <c r="E22" s="37" t="s">
        <v>17</v>
      </c>
      <c r="F22" s="90" t="s">
        <v>18</v>
      </c>
      <c r="G22" s="90" t="s">
        <v>19</v>
      </c>
      <c r="H22" s="37" t="s">
        <v>17</v>
      </c>
    </row>
    <row r="23" spans="2:15" x14ac:dyDescent="0.2">
      <c r="B23" s="93"/>
      <c r="C23" s="89"/>
      <c r="D23" s="87"/>
      <c r="E23" s="27">
        <v>43831</v>
      </c>
      <c r="F23" s="91"/>
      <c r="G23" s="91"/>
      <c r="H23" s="27">
        <v>44196</v>
      </c>
      <c r="I23" s="60"/>
    </row>
    <row r="24" spans="2:15" x14ac:dyDescent="0.2">
      <c r="B24" s="33">
        <v>1</v>
      </c>
      <c r="C24" s="25" t="s">
        <v>20</v>
      </c>
      <c r="D24" s="28"/>
      <c r="E24" s="29">
        <v>0</v>
      </c>
      <c r="F24" s="58"/>
      <c r="G24" s="58"/>
      <c r="H24" s="29">
        <f t="shared" ref="H24:H32" si="1">+E24+F24-G24</f>
        <v>0</v>
      </c>
    </row>
    <row r="25" spans="2:15" x14ac:dyDescent="0.2">
      <c r="B25" s="33">
        <v>2</v>
      </c>
      <c r="C25" s="26" t="s">
        <v>21</v>
      </c>
      <c r="D25" s="28"/>
      <c r="E25" s="29">
        <v>16465020</v>
      </c>
      <c r="F25" s="58">
        <v>633270</v>
      </c>
      <c r="G25" s="58"/>
      <c r="H25" s="29">
        <f t="shared" si="1"/>
        <v>17098290</v>
      </c>
    </row>
    <row r="26" spans="2:15" x14ac:dyDescent="0.2">
      <c r="B26" s="33">
        <v>3</v>
      </c>
      <c r="C26" s="25" t="s">
        <v>22</v>
      </c>
      <c r="D26" s="28"/>
      <c r="E26" s="29">
        <v>318064015</v>
      </c>
      <c r="F26" s="58">
        <v>15096579</v>
      </c>
      <c r="G26" s="58"/>
      <c r="H26" s="29">
        <f t="shared" si="1"/>
        <v>333160594</v>
      </c>
    </row>
    <row r="27" spans="2:15" x14ac:dyDescent="0.2">
      <c r="B27" s="33">
        <v>4</v>
      </c>
      <c r="C27" s="26" t="s">
        <v>29</v>
      </c>
      <c r="D27" s="28"/>
      <c r="E27" s="29">
        <v>1177618689</v>
      </c>
      <c r="F27" s="58">
        <v>64239158</v>
      </c>
      <c r="G27" s="58">
        <v>97818653</v>
      </c>
      <c r="H27" s="29">
        <f t="shared" si="1"/>
        <v>1144039194</v>
      </c>
    </row>
    <row r="28" spans="2:15" x14ac:dyDescent="0.2">
      <c r="B28" s="33">
        <v>5</v>
      </c>
      <c r="C28" s="25" t="s">
        <v>23</v>
      </c>
      <c r="D28" s="28"/>
      <c r="E28" s="29">
        <v>32227371</v>
      </c>
      <c r="F28" s="58">
        <v>1040993</v>
      </c>
      <c r="G28" s="58">
        <v>9003554</v>
      </c>
      <c r="H28" s="29">
        <f t="shared" si="1"/>
        <v>24264810</v>
      </c>
    </row>
    <row r="29" spans="2:15" x14ac:dyDescent="0.2">
      <c r="B29" s="33">
        <v>6</v>
      </c>
      <c r="C29" s="25" t="s">
        <v>24</v>
      </c>
      <c r="D29" s="28"/>
      <c r="E29" s="29">
        <v>59862198</v>
      </c>
      <c r="F29" s="58">
        <f>9779638-16</f>
        <v>9779622</v>
      </c>
      <c r="G29" s="58">
        <f>106491</f>
        <v>106491</v>
      </c>
      <c r="H29" s="29">
        <f t="shared" si="1"/>
        <v>69535329</v>
      </c>
    </row>
    <row r="30" spans="2:15" x14ac:dyDescent="0.2">
      <c r="B30" s="33">
        <v>7</v>
      </c>
      <c r="C30" s="25" t="s">
        <v>25</v>
      </c>
      <c r="D30" s="28"/>
      <c r="E30" s="29">
        <v>42141567</v>
      </c>
      <c r="F30" s="58">
        <v>1222769</v>
      </c>
      <c r="G30" s="58">
        <v>4728747</v>
      </c>
      <c r="H30" s="29">
        <f t="shared" si="1"/>
        <v>38635589</v>
      </c>
    </row>
    <row r="31" spans="2:15" x14ac:dyDescent="0.2">
      <c r="B31" s="33">
        <v>8</v>
      </c>
      <c r="C31" s="26" t="s">
        <v>28</v>
      </c>
      <c r="D31" s="28"/>
      <c r="E31" s="29">
        <v>306509856</v>
      </c>
      <c r="F31" s="58">
        <v>66400134</v>
      </c>
      <c r="G31" s="58">
        <f>540838+10448931</f>
        <v>10989769</v>
      </c>
      <c r="H31" s="29">
        <f t="shared" si="1"/>
        <v>361920221</v>
      </c>
    </row>
    <row r="32" spans="2:15" ht="13.5" thickBot="1" x14ac:dyDescent="0.25">
      <c r="B32" s="33">
        <v>9</v>
      </c>
      <c r="C32" s="25" t="s">
        <v>26</v>
      </c>
      <c r="D32" s="28"/>
      <c r="E32" s="29">
        <v>122700</v>
      </c>
      <c r="F32" s="58"/>
      <c r="G32" s="58"/>
      <c r="H32" s="29">
        <f t="shared" si="1"/>
        <v>122700</v>
      </c>
    </row>
    <row r="33" spans="2:15" s="24" customFormat="1" ht="13.5" thickBot="1" x14ac:dyDescent="0.25">
      <c r="B33" s="38"/>
      <c r="C33" s="39" t="s">
        <v>27</v>
      </c>
      <c r="D33" s="40"/>
      <c r="E33" s="41">
        <f>SUM(E24:E32)</f>
        <v>1953011416</v>
      </c>
      <c r="F33" s="41">
        <f>SUM(F24:F32)</f>
        <v>158412525</v>
      </c>
      <c r="G33" s="41">
        <f>SUM(G24:G32)</f>
        <v>122647214</v>
      </c>
      <c r="H33" s="42">
        <f>SUM(H24:H32)</f>
        <v>1988776727</v>
      </c>
      <c r="I33" s="60"/>
      <c r="J33" s="57"/>
      <c r="K33" s="57"/>
      <c r="L33" s="57"/>
      <c r="M33" s="57"/>
      <c r="N33" s="57"/>
      <c r="O33" s="59"/>
    </row>
    <row r="34" spans="2:15" x14ac:dyDescent="0.2">
      <c r="E34" s="30"/>
      <c r="F34" s="51">
        <f>158412525-F33</f>
        <v>0</v>
      </c>
      <c r="G34" s="30">
        <f>122009445+637769-G33</f>
        <v>0</v>
      </c>
      <c r="H34" s="30"/>
    </row>
    <row r="35" spans="2:15" x14ac:dyDescent="0.2">
      <c r="E35" s="30"/>
    </row>
    <row r="36" spans="2:15" ht="15.75" x14ac:dyDescent="0.25">
      <c r="C36" s="85" t="s">
        <v>38</v>
      </c>
      <c r="D36" s="85"/>
      <c r="E36" s="85"/>
      <c r="F36" s="85"/>
      <c r="G36" s="85"/>
      <c r="H36" s="85"/>
    </row>
    <row r="37" spans="2:15" s="24" customFormat="1" x14ac:dyDescent="0.2">
      <c r="B37" s="1"/>
      <c r="C37" s="1"/>
      <c r="D37" s="1"/>
      <c r="E37" s="1"/>
      <c r="F37" s="1"/>
      <c r="G37" s="1"/>
      <c r="H37" s="53"/>
      <c r="I37" s="1"/>
      <c r="J37" s="57"/>
      <c r="K37" s="57"/>
      <c r="L37" s="57"/>
      <c r="M37" s="57"/>
      <c r="N37" s="57"/>
      <c r="O37" s="59"/>
    </row>
    <row r="38" spans="2:15" x14ac:dyDescent="0.2">
      <c r="B38" s="86" t="s">
        <v>14</v>
      </c>
      <c r="C38" s="88" t="s">
        <v>15</v>
      </c>
      <c r="D38" s="86" t="s">
        <v>16</v>
      </c>
      <c r="E38" s="37" t="s">
        <v>17</v>
      </c>
      <c r="F38" s="90" t="s">
        <v>18</v>
      </c>
      <c r="G38" s="90" t="s">
        <v>19</v>
      </c>
      <c r="H38" s="37" t="s">
        <v>17</v>
      </c>
      <c r="I38" s="1"/>
    </row>
    <row r="39" spans="2:15" x14ac:dyDescent="0.2">
      <c r="B39" s="87"/>
      <c r="C39" s="89"/>
      <c r="D39" s="87"/>
      <c r="E39" s="27">
        <v>43831</v>
      </c>
      <c r="F39" s="91"/>
      <c r="G39" s="91"/>
      <c r="H39" s="27">
        <v>44196</v>
      </c>
      <c r="I39" s="24"/>
    </row>
    <row r="40" spans="2:15" x14ac:dyDescent="0.2">
      <c r="B40" s="28">
        <v>1</v>
      </c>
      <c r="C40" s="25" t="s">
        <v>20</v>
      </c>
      <c r="D40" s="28"/>
      <c r="E40" s="58">
        <f>E9-E24</f>
        <v>18043602</v>
      </c>
      <c r="F40" s="58">
        <f t="shared" ref="F40:G48" si="2">+F9-F24</f>
        <v>0</v>
      </c>
      <c r="G40" s="58">
        <f t="shared" si="2"/>
        <v>0</v>
      </c>
      <c r="H40" s="29">
        <f t="shared" ref="H40:H49" si="3">+E40+F40-G40</f>
        <v>18043602</v>
      </c>
      <c r="I40" s="1"/>
    </row>
    <row r="41" spans="2:15" x14ac:dyDescent="0.2">
      <c r="B41" s="44">
        <v>2</v>
      </c>
      <c r="C41" s="45" t="s">
        <v>21</v>
      </c>
      <c r="D41" s="44"/>
      <c r="E41" s="58">
        <f t="shared" ref="E41:E48" si="4">E10-E25</f>
        <v>46234980</v>
      </c>
      <c r="F41" s="58">
        <f t="shared" si="2"/>
        <v>-633270</v>
      </c>
      <c r="G41" s="58">
        <f t="shared" si="2"/>
        <v>0</v>
      </c>
      <c r="H41" s="43">
        <f t="shared" si="3"/>
        <v>45601710</v>
      </c>
      <c r="I41" s="1"/>
    </row>
    <row r="42" spans="2:15" x14ac:dyDescent="0.2">
      <c r="B42" s="44">
        <v>3</v>
      </c>
      <c r="C42" s="46" t="s">
        <v>22</v>
      </c>
      <c r="D42" s="44"/>
      <c r="E42" s="58">
        <f t="shared" si="4"/>
        <v>588597390</v>
      </c>
      <c r="F42" s="58">
        <f t="shared" si="2"/>
        <v>18487932</v>
      </c>
      <c r="G42" s="58">
        <f t="shared" si="2"/>
        <v>0</v>
      </c>
      <c r="H42" s="43">
        <f t="shared" si="3"/>
        <v>607085322</v>
      </c>
      <c r="I42" s="30"/>
    </row>
    <row r="43" spans="2:15" x14ac:dyDescent="0.2">
      <c r="B43" s="44">
        <v>4</v>
      </c>
      <c r="C43" s="45" t="s">
        <v>29</v>
      </c>
      <c r="D43" s="44"/>
      <c r="E43" s="58">
        <f t="shared" si="4"/>
        <v>280180121</v>
      </c>
      <c r="F43" s="58">
        <f t="shared" si="2"/>
        <v>22223330</v>
      </c>
      <c r="G43" s="58">
        <f t="shared" si="2"/>
        <v>976678</v>
      </c>
      <c r="H43" s="43">
        <f t="shared" si="3"/>
        <v>301426773</v>
      </c>
      <c r="I43" s="1"/>
    </row>
    <row r="44" spans="2:15" x14ac:dyDescent="0.2">
      <c r="B44" s="44">
        <v>5</v>
      </c>
      <c r="C44" s="46" t="s">
        <v>23</v>
      </c>
      <c r="D44" s="44"/>
      <c r="E44" s="58">
        <f t="shared" si="4"/>
        <v>5204951</v>
      </c>
      <c r="F44" s="58">
        <f t="shared" si="2"/>
        <v>-1040993</v>
      </c>
      <c r="G44" s="58">
        <f t="shared" si="2"/>
        <v>470201</v>
      </c>
      <c r="H44" s="43">
        <f t="shared" si="3"/>
        <v>3693757</v>
      </c>
      <c r="I44" s="35"/>
    </row>
    <row r="45" spans="2:15" x14ac:dyDescent="0.2">
      <c r="B45" s="44">
        <v>6</v>
      </c>
      <c r="C45" s="46" t="s">
        <v>24</v>
      </c>
      <c r="D45" s="44"/>
      <c r="E45" s="58">
        <f t="shared" si="4"/>
        <v>35644594</v>
      </c>
      <c r="F45" s="58">
        <f t="shared" si="2"/>
        <v>5016269</v>
      </c>
      <c r="G45" s="58">
        <f t="shared" si="2"/>
        <v>206804</v>
      </c>
      <c r="H45" s="43">
        <f t="shared" si="3"/>
        <v>40454059</v>
      </c>
      <c r="I45" s="1"/>
    </row>
    <row r="46" spans="2:15" x14ac:dyDescent="0.2">
      <c r="B46" s="44">
        <v>7</v>
      </c>
      <c r="C46" s="46" t="s">
        <v>25</v>
      </c>
      <c r="D46" s="44"/>
      <c r="E46" s="58">
        <f t="shared" si="4"/>
        <v>5563797</v>
      </c>
      <c r="F46" s="58">
        <f t="shared" si="2"/>
        <v>-520895</v>
      </c>
      <c r="G46" s="58">
        <f t="shared" si="2"/>
        <v>288386</v>
      </c>
      <c r="H46" s="43">
        <f t="shared" si="3"/>
        <v>4754516</v>
      </c>
      <c r="I46" s="1"/>
    </row>
    <row r="47" spans="2:15" x14ac:dyDescent="0.2">
      <c r="B47" s="28">
        <v>8</v>
      </c>
      <c r="C47" s="26" t="s">
        <v>28</v>
      </c>
      <c r="D47" s="28"/>
      <c r="E47" s="58">
        <f t="shared" si="4"/>
        <v>274102067</v>
      </c>
      <c r="F47" s="58">
        <f t="shared" si="2"/>
        <v>37215554</v>
      </c>
      <c r="G47" s="58">
        <f t="shared" si="2"/>
        <v>2902213</v>
      </c>
      <c r="H47" s="29">
        <f t="shared" si="3"/>
        <v>308415408</v>
      </c>
      <c r="I47" s="1"/>
    </row>
    <row r="48" spans="2:15" ht="14.25" customHeight="1" thickBot="1" x14ac:dyDescent="0.25">
      <c r="B48" s="28">
        <v>9</v>
      </c>
      <c r="C48" s="25" t="s">
        <v>26</v>
      </c>
      <c r="D48" s="28"/>
      <c r="E48" s="58">
        <f t="shared" si="4"/>
        <v>51007917</v>
      </c>
      <c r="F48" s="58">
        <f t="shared" si="2"/>
        <v>4276670</v>
      </c>
      <c r="G48" s="58">
        <f t="shared" si="2"/>
        <v>25767619</v>
      </c>
      <c r="H48" s="29">
        <f t="shared" si="3"/>
        <v>29516968</v>
      </c>
      <c r="I48" s="1"/>
      <c r="J48" s="56"/>
      <c r="K48" s="56"/>
      <c r="O48" s="55"/>
    </row>
    <row r="49" spans="2:15" ht="15" customHeight="1" thickBot="1" x14ac:dyDescent="0.25">
      <c r="B49" s="38"/>
      <c r="C49" s="39" t="s">
        <v>27</v>
      </c>
      <c r="D49" s="40"/>
      <c r="E49" s="41">
        <f>SUM(E40:E48)</f>
        <v>1304579419</v>
      </c>
      <c r="F49" s="41">
        <f>SUM(F40:F48)</f>
        <v>85024597</v>
      </c>
      <c r="G49" s="41">
        <f>SUM(G40:G48)</f>
        <v>30611901</v>
      </c>
      <c r="H49" s="42">
        <f t="shared" si="3"/>
        <v>1358992115</v>
      </c>
      <c r="I49" s="30"/>
      <c r="J49" s="57"/>
      <c r="K49" s="56"/>
      <c r="O49" s="55"/>
    </row>
    <row r="50" spans="2:15" x14ac:dyDescent="0.2">
      <c r="E50" s="30"/>
      <c r="H50" s="53"/>
      <c r="I50" s="1"/>
    </row>
    <row r="51" spans="2:15" x14ac:dyDescent="0.2">
      <c r="E51" s="30"/>
      <c r="H51" s="34"/>
      <c r="I51" s="1"/>
      <c r="J51" s="56"/>
      <c r="K51" s="56"/>
      <c r="O51" s="55"/>
    </row>
    <row r="52" spans="2:15" x14ac:dyDescent="0.2">
      <c r="E52" s="35"/>
      <c r="F52" s="35"/>
      <c r="G52" s="35"/>
      <c r="H52" s="35"/>
    </row>
    <row r="53" spans="2:15" x14ac:dyDescent="0.2">
      <c r="E53" s="36"/>
      <c r="H53" s="36"/>
      <c r="I53" s="54"/>
    </row>
    <row r="54" spans="2:15" x14ac:dyDescent="0.2">
      <c r="E54" s="30"/>
    </row>
  </sheetData>
  <sheetProtection selectLockedCells="1"/>
  <mergeCells count="18">
    <mergeCell ref="C5:H5"/>
    <mergeCell ref="B7:B8"/>
    <mergeCell ref="C7:C8"/>
    <mergeCell ref="D7:D8"/>
    <mergeCell ref="F7:F8"/>
    <mergeCell ref="G7:G8"/>
    <mergeCell ref="C20:H20"/>
    <mergeCell ref="B22:B23"/>
    <mergeCell ref="C22:C23"/>
    <mergeCell ref="D22:D23"/>
    <mergeCell ref="F22:F23"/>
    <mergeCell ref="G22:G23"/>
    <mergeCell ref="C36:H36"/>
    <mergeCell ref="B38:B39"/>
    <mergeCell ref="C38:C39"/>
    <mergeCell ref="D38:D39"/>
    <mergeCell ref="F38:F39"/>
    <mergeCell ref="G38:G39"/>
  </mergeCells>
  <pageMargins left="0.7" right="0.7" top="0.75" bottom="0.75" header="0.3" footer="0.3"/>
  <pageSetup scale="8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Pasqyra e rezultatit</vt:lpstr>
      <vt:lpstr>AAM 2020</vt:lpstr>
      <vt:lpstr>'Pasqyra e rezultatit'!OLE_LINK12</vt:lpstr>
      <vt:lpstr>'Pasqyra e rezultatit'!OLE_LINK13</vt:lpstr>
      <vt:lpstr>'AAM 2020'!Print_Area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 Prifti</dc:creator>
  <cp:lastModifiedBy>Ervina Prifti</cp:lastModifiedBy>
  <cp:lastPrinted>2021-03-30T16:10:39Z</cp:lastPrinted>
  <dcterms:created xsi:type="dcterms:W3CDTF">2005-01-14T14:21:54Z</dcterms:created>
  <dcterms:modified xsi:type="dcterms:W3CDTF">2023-06-29T16:42:05Z</dcterms:modified>
</cp:coreProperties>
</file>