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1025" tabRatio="823" activeTab="8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AQT" sheetId="29" r:id="rId10"/>
    <sheet name="inventari mjeteve" sheetId="31" r:id="rId11"/>
    <sheet name="Shpjegime" sheetId="36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J88" i="36"/>
  <c r="G98" i="26"/>
  <c r="G77"/>
  <c r="J37" i="25"/>
  <c r="J18" l="1"/>
  <c r="I18"/>
  <c r="G73" i="26"/>
  <c r="F9"/>
  <c r="G17"/>
  <c r="G13"/>
  <c r="G9"/>
  <c r="J283" i="36"/>
  <c r="J63"/>
  <c r="K63" s="1"/>
  <c r="J64"/>
  <c r="K64" s="1"/>
  <c r="J65"/>
  <c r="J66"/>
  <c r="J67"/>
  <c r="K67"/>
  <c r="J62"/>
  <c r="F5" i="4"/>
  <c r="G10" i="15"/>
  <c r="F77" i="26"/>
  <c r="F73"/>
  <c r="F13"/>
  <c r="F26" s="1"/>
  <c r="J289" i="36"/>
  <c r="J299" s="1"/>
  <c r="J273"/>
  <c r="G146"/>
  <c r="G147"/>
  <c r="G145"/>
  <c r="F13" i="4"/>
  <c r="F10" i="15"/>
  <c r="K45" i="28"/>
  <c r="K43"/>
  <c r="J50"/>
  <c r="K12"/>
  <c r="F46" i="18"/>
  <c r="G24" i="15"/>
  <c r="G6" i="14"/>
  <c r="G20" s="1"/>
  <c r="L20" s="1"/>
  <c r="E173" i="36"/>
  <c r="F148"/>
  <c r="E148"/>
  <c r="J136"/>
  <c r="K77"/>
  <c r="M37" i="25"/>
  <c r="H34" i="28"/>
  <c r="I34"/>
  <c r="M28" i="25"/>
  <c r="M27"/>
  <c r="F6" i="14"/>
  <c r="F20" s="1"/>
  <c r="F15" i="15"/>
  <c r="F35"/>
  <c r="F24"/>
  <c r="H50" i="28"/>
  <c r="M17" i="25"/>
  <c r="M16"/>
  <c r="M20"/>
  <c r="G11" i="15"/>
  <c r="I50" i="28"/>
  <c r="K42"/>
  <c r="K44"/>
  <c r="K46"/>
  <c r="K47"/>
  <c r="K48"/>
  <c r="K49"/>
  <c r="K41"/>
  <c r="F21" i="14"/>
  <c r="F38" s="1"/>
  <c r="F19" i="4"/>
  <c r="F14" i="31"/>
  <c r="F405" i="29"/>
  <c r="F404"/>
  <c r="F403"/>
  <c r="F402"/>
  <c r="F401"/>
  <c r="F400"/>
  <c r="F399"/>
  <c r="E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406"/>
  <c r="F237"/>
  <c r="F235"/>
  <c r="E235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30"/>
  <c r="F408"/>
  <c r="F18"/>
  <c r="F17"/>
  <c r="F16"/>
  <c r="F15"/>
  <c r="F14"/>
  <c r="F13"/>
  <c r="F19"/>
  <c r="F12"/>
  <c r="F11"/>
  <c r="E50" i="28"/>
  <c r="G49"/>
  <c r="F49"/>
  <c r="G48"/>
  <c r="F48"/>
  <c r="G47"/>
  <c r="F47"/>
  <c r="G46"/>
  <c r="F46"/>
  <c r="F50"/>
  <c r="D46"/>
  <c r="G45"/>
  <c r="F45"/>
  <c r="D45"/>
  <c r="G44"/>
  <c r="F44"/>
  <c r="D44"/>
  <c r="D50"/>
  <c r="G43"/>
  <c r="F43"/>
  <c r="D43"/>
  <c r="G42"/>
  <c r="F42"/>
  <c r="D42"/>
  <c r="G41"/>
  <c r="G50"/>
  <c r="F41"/>
  <c r="D41"/>
  <c r="J34"/>
  <c r="G34"/>
  <c r="F34"/>
  <c r="D34"/>
  <c r="K33"/>
  <c r="K32"/>
  <c r="K31"/>
  <c r="K30"/>
  <c r="K29"/>
  <c r="K28"/>
  <c r="K27"/>
  <c r="J19"/>
  <c r="I19"/>
  <c r="G19"/>
  <c r="F19"/>
  <c r="E19"/>
  <c r="D19"/>
  <c r="H18"/>
  <c r="K18"/>
  <c r="H17"/>
  <c r="K17"/>
  <c r="H16"/>
  <c r="K16"/>
  <c r="H15"/>
  <c r="K15"/>
  <c r="H14"/>
  <c r="K14"/>
  <c r="H13"/>
  <c r="K13"/>
  <c r="H11"/>
  <c r="K11"/>
  <c r="H10"/>
  <c r="K10"/>
  <c r="D52" i="27"/>
  <c r="D31"/>
  <c r="D26"/>
  <c r="D17"/>
  <c r="D13"/>
  <c r="H92" i="26"/>
  <c r="H88"/>
  <c r="H84"/>
  <c r="H79"/>
  <c r="H77"/>
  <c r="H73"/>
  <c r="H68"/>
  <c r="H67"/>
  <c r="H98"/>
  <c r="H17"/>
  <c r="H13"/>
  <c r="H9"/>
  <c r="H26"/>
  <c r="M30" i="25"/>
  <c r="K6"/>
  <c r="M6"/>
  <c r="K4"/>
  <c r="M4"/>
  <c r="G41" i="18"/>
  <c r="G29"/>
  <c r="G20"/>
  <c r="G43"/>
  <c r="G46"/>
  <c r="F20"/>
  <c r="F41" s="1"/>
  <c r="H44" i="15"/>
  <c r="G35"/>
  <c r="H35"/>
  <c r="H15"/>
  <c r="H42"/>
  <c r="H49"/>
  <c r="G15"/>
  <c r="G52" i="14"/>
  <c r="H45"/>
  <c r="H52"/>
  <c r="G45"/>
  <c r="L22"/>
  <c r="H21"/>
  <c r="H6"/>
  <c r="H20"/>
  <c r="H40"/>
  <c r="H54"/>
  <c r="G40" i="4"/>
  <c r="G55" s="1"/>
  <c r="H40"/>
  <c r="H55"/>
  <c r="H19"/>
  <c r="G19"/>
  <c r="G13"/>
  <c r="H13"/>
  <c r="G5"/>
  <c r="H5"/>
  <c r="H30"/>
  <c r="K26" i="28"/>
  <c r="H56" i="4"/>
  <c r="H57"/>
  <c r="G21" i="14"/>
  <c r="G38"/>
  <c r="D44" i="27"/>
  <c r="F45" i="14"/>
  <c r="F52"/>
  <c r="F40" i="4"/>
  <c r="F55" s="1"/>
  <c r="M32" i="25"/>
  <c r="K19" i="28"/>
  <c r="H19"/>
  <c r="E46" i="18"/>
  <c r="K25" i="15"/>
  <c r="G148" i="36"/>
  <c r="F98" i="26" l="1"/>
  <c r="J69" i="36"/>
  <c r="K62"/>
  <c r="K69" s="1"/>
  <c r="G26" i="26"/>
  <c r="F30" i="4"/>
  <c r="F56" s="1"/>
  <c r="K50" i="28"/>
  <c r="K34"/>
  <c r="E20" i="18"/>
  <c r="E41" s="1"/>
  <c r="M18" i="25"/>
  <c r="F40" i="14"/>
  <c r="F54" s="1"/>
  <c r="F42" i="15"/>
  <c r="F49" s="1"/>
  <c r="G42"/>
  <c r="G49" s="1"/>
  <c r="G40" i="14"/>
  <c r="G54" s="1"/>
  <c r="K13" i="4"/>
  <c r="G30"/>
  <c r="G56" s="1"/>
</calcChain>
</file>

<file path=xl/sharedStrings.xml><?xml version="1.0" encoding="utf-8"?>
<sst xmlns="http://schemas.openxmlformats.org/spreadsheetml/2006/main" count="1672" uniqueCount="1059">
  <si>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</si>
  <si>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</si>
  <si>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</si>
  <si>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</si>
  <si>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</si>
  <si>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</si>
  <si>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</si>
  <si>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</si>
  <si>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</si>
  <si>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</si>
  <si>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</si>
  <si>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</si>
  <si>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</si>
  <si>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</si>
  <si>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</si>
  <si>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</si>
  <si>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</si>
  <si>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</si>
  <si>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</si>
  <si>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</si>
  <si>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</si>
  <si>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</si>
  <si>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</si>
  <si>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</si>
  <si>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</si>
  <si>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</si>
  <si>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</si>
  <si>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</si>
  <si>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</si>
  <si>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</si>
  <si>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</si>
  <si>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</si>
  <si>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</si>
  <si>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</si>
  <si>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</si>
  <si>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</si>
  <si>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</si>
  <si>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</si>
  <si>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</si>
  <si>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</si>
  <si>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</si>
  <si>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</si>
  <si>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</si>
  <si>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</si>
  <si>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</si>
  <si>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</si>
  <si>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</si>
  <si>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</si>
  <si>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</si>
  <si>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</si>
  <si>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</si>
  <si>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</si>
  <si>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</si>
  <si>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</si>
  <si>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</si>
  <si>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</si>
  <si>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</si>
  <si>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</si>
  <si>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</si>
  <si>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</si>
  <si>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</si>
  <si>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</si>
  <si>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</si>
  <si>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</si>
  <si>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</si>
  <si>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</si>
  <si>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</si>
  <si>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</si>
  <si>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</si>
  <si>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</si>
  <si>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</si>
  <si>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</si>
  <si>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</si>
  <si>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</si>
  <si>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</si>
  <si>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</si>
  <si>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</si>
  <si>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</si>
  <si>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</si>
  <si>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</si>
  <si>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</si>
  <si>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</si>
  <si>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</si>
  <si>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</si>
  <si>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</si>
  <si>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</si>
  <si>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</si>
  <si>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</si>
  <si>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</si>
  <si>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</si>
  <si>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</si>
  <si>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</si>
  <si>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</si>
  <si>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</si>
  <si>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</si>
  <si>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</si>
  <si>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</si>
  <si>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</si>
  <si>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</si>
  <si>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</si>
  <si>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</si>
  <si>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</si>
  <si>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</si>
  <si>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</si>
  <si>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</si>
  <si>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</si>
  <si>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</si>
  <si>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</si>
  <si>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</si>
  <si>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</si>
  <si>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</si>
  <si>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</si>
  <si>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</si>
  <si>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</si>
  <si>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</si>
  <si>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</si>
  <si>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</si>
  <si>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</si>
  <si>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</si>
  <si>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</si>
  <si>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</si>
  <si>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</si>
  <si>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</si>
  <si>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</si>
  <si>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</si>
  <si>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</si>
  <si>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</si>
  <si>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</si>
  <si>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</si>
  <si>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</si>
  <si>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</si>
  <si>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</si>
  <si>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</si>
  <si>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</si>
  <si>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</si>
  <si>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</si>
  <si>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</si>
  <si>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</si>
  <si>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</si>
  <si>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</si>
  <si>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</si>
  <si>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</si>
  <si>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</si>
  <si>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</si>
  <si>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</si>
  <si>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</si>
  <si>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</si>
  <si>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</si>
  <si>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</si>
  <si>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</si>
  <si>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</si>
  <si>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</si>
  <si>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</si>
  <si>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</si>
  <si>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</si>
  <si>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</si>
  <si>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</si>
  <si>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</si>
  <si>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</si>
  <si>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</si>
  <si>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</si>
  <si>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</si>
  <si>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</si>
  <si>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</si>
  <si>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</si>
  <si>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</si>
  <si>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</si>
  <si>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</si>
  <si>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</si>
  <si>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</si>
  <si>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</si>
  <si>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</si>
  <si>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</si>
  <si>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</si>
  <si>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</si>
  <si>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</si>
  <si>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</si>
  <si>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</si>
  <si>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</si>
  <si>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</si>
  <si>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</si>
  <si>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</si>
  <si>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</si>
  <si>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</si>
  <si>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</si>
  <si>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</si>
  <si>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</si>
  <si>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</si>
  <si>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</si>
  <si>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</si>
  <si>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</si>
  <si>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</si>
  <si>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</si>
  <si>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</si>
  <si>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</si>
  <si>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</si>
  <si>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</si>
  <si>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</si>
  <si>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</si>
  <si>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Pasqyra Finanicare jane te konsoliduara</t>
  </si>
  <si>
    <t>leke</t>
  </si>
  <si>
    <t>PO</t>
  </si>
  <si>
    <t>JO</t>
  </si>
  <si>
    <t>"Superbeton Mati" Sh.p.k.</t>
  </si>
  <si>
    <t>J 67902908 A</t>
  </si>
  <si>
    <t>Pallati nr.1, kati 4 Ap.12,Klos-Mat</t>
  </si>
  <si>
    <t>Ndertime</t>
  </si>
  <si>
    <t>tregtim materialesh inerte,imp-exp.etj.</t>
  </si>
  <si>
    <t>Pozicioni financiar i rideklaruar më 1 janar 2014</t>
  </si>
  <si>
    <t>Pozicioni financiar më 31 dhjetor 2013</t>
  </si>
  <si>
    <t>SHOQERIA "Superbeton Mati" sh.p.k.</t>
  </si>
  <si>
    <t>NIPT  J 67902908 A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</si>
  <si>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</si>
  <si>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</si>
  <si>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</si>
  <si>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</si>
  <si>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</si>
  <si>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</si>
  <si>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</si>
  <si>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</si>
  <si>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</si>
  <si>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</si>
  <si>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</si>
  <si>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</si>
  <si>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</si>
  <si>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</si>
  <si>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</si>
  <si>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</si>
  <si>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</si>
  <si>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</si>
  <si>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</si>
  <si>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</si>
  <si>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</si>
  <si>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</si>
  <si>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</si>
  <si>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</si>
  <si>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</si>
  <si>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</si>
  <si>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</si>
  <si>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</si>
  <si>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</si>
  <si>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</si>
  <si>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</si>
  <si>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</si>
  <si>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</si>
  <si>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</si>
  <si>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</si>
  <si>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</si>
  <si>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</si>
  <si>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</si>
  <si>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</si>
  <si>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</si>
  <si>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</si>
  <si>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</si>
  <si>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</si>
  <si>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</si>
  <si>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</si>
  <si>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</si>
  <si>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</si>
  <si>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</si>
  <si>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</si>
  <si>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</si>
  <si>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</si>
  <si>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</si>
  <si>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</si>
  <si>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</si>
  <si>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</si>
  <si>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</si>
  <si>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</si>
  <si>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</si>
  <si>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</si>
  <si>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</si>
  <si>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</si>
  <si>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</si>
  <si>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</si>
  <si>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</si>
  <si>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</si>
  <si>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</si>
  <si>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</si>
  <si>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</si>
  <si>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</si>
  <si>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</si>
  <si>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</si>
  <si>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</si>
  <si>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</si>
  <si>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</si>
  <si>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</si>
  <si>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</si>
  <si>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</si>
  <si>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</si>
  <si>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</si>
  <si>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</si>
  <si>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</si>
  <si>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</si>
  <si>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</si>
  <si>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</si>
  <si>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</si>
  <si>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</si>
  <si>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</si>
  <si>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</si>
  <si>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</si>
  <si>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</si>
  <si>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</si>
  <si>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</si>
  <si>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</si>
  <si>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</si>
  <si>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</si>
  <si>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</si>
  <si>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</si>
  <si>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</si>
  <si>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</si>
  <si>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Totali i te ardhurave nga   tregtia</t>
  </si>
  <si>
    <t>Ndertim</t>
  </si>
  <si>
    <t xml:space="preserve">Ndertim banese </t>
  </si>
  <si>
    <t>Ndertim pune publike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</si>
  <si>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</si>
  <si>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</si>
  <si>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</si>
  <si>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</si>
  <si>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</si>
  <si>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</si>
  <si>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</si>
  <si>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</si>
  <si>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</si>
  <si>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</si>
  <si>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</si>
  <si>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</si>
  <si>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</si>
  <si>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</si>
  <si>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</si>
  <si>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</si>
  <si>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</si>
  <si>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</si>
  <si>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</si>
  <si>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</si>
  <si>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</si>
  <si>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</si>
  <si>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</si>
  <si>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</si>
  <si>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</si>
  <si>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</si>
  <si>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</si>
  <si>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</si>
  <si>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</si>
  <si>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</si>
  <si>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</si>
  <si>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</si>
  <si>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</si>
  <si>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</si>
  <si>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</si>
  <si>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</si>
  <si>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Me page nga 66.501 deri ne 87.700 leke</t>
  </si>
  <si>
    <t>Me page me te larte se 87.700 leke</t>
  </si>
  <si>
    <t>Emertimi</t>
  </si>
  <si>
    <t>Sasia</t>
  </si>
  <si>
    <t>Gjendje</t>
  </si>
  <si>
    <t>Shtesa nga</t>
  </si>
  <si>
    <t>Shtesa</t>
  </si>
  <si>
    <t>Pakesime</t>
  </si>
  <si>
    <t>Rivleresimet</t>
  </si>
  <si>
    <t>Toka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</si>
  <si>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</si>
  <si>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</si>
  <si>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</si>
  <si>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</si>
  <si>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</si>
  <si>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</si>
  <si>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</si>
  <si>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Petrit   Gasa</t>
  </si>
  <si>
    <t>SUPERBETON MATI</t>
  </si>
  <si>
    <t xml:space="preserve">                TIRANE</t>
  </si>
  <si>
    <t>PASQYRA E AKTIVEVE TE QENDRUESHME</t>
  </si>
  <si>
    <t>NR</t>
  </si>
  <si>
    <t>EMERTIMI I AKTIVEVE</t>
  </si>
  <si>
    <t>DATA E</t>
  </si>
  <si>
    <t>sasia</t>
  </si>
  <si>
    <t>çmimi</t>
  </si>
  <si>
    <t>vlera</t>
  </si>
  <si>
    <t>HYRJES</t>
  </si>
  <si>
    <t>A</t>
  </si>
  <si>
    <t>NDERTESA</t>
  </si>
  <si>
    <t>Fjetore  120  vendesh  Kraste</t>
  </si>
  <si>
    <t>Menxe  punetoresh</t>
  </si>
  <si>
    <t>Zyra  ne  Kraste</t>
  </si>
  <si>
    <t>Magazina  ne  Kraste</t>
  </si>
  <si>
    <t>Zyra  Burrel</t>
  </si>
  <si>
    <t>Rrethim  Vend  - roje  ne Kraste</t>
  </si>
  <si>
    <t xml:space="preserve">Salle kompresarash Galeria 28 Theken </t>
  </si>
  <si>
    <t>Galeria 28 Theken</t>
  </si>
  <si>
    <t>TOTALI  A</t>
  </si>
  <si>
    <t xml:space="preserve">Instalime teknike,makineri,paisje,vegla </t>
  </si>
  <si>
    <t>Amplifikator telefonik</t>
  </si>
  <si>
    <t>1993-1995</t>
  </si>
  <si>
    <t>Aparat Benzole</t>
  </si>
  <si>
    <t>Aparat nafte   cope 2*60000</t>
  </si>
  <si>
    <t>Betoniere 0.25 m3</t>
  </si>
  <si>
    <t>Betoniere  cope 2*30000</t>
  </si>
  <si>
    <t>Çelsa me seri   pale  2*600</t>
  </si>
  <si>
    <t>Çisterna llamarine  200 lit.</t>
  </si>
  <si>
    <t>Çisterna llamarine 4500 lit.</t>
  </si>
  <si>
    <t>Çisterna rrethore dim 140,l=3m</t>
  </si>
  <si>
    <t>Çisterne uji vol=4*1.5*2,metalike</t>
  </si>
  <si>
    <t>Elektrogur flexibel</t>
  </si>
  <si>
    <t>Elektrosaldatriçe</t>
  </si>
  <si>
    <t>Elektrovinxh I tonesh</t>
  </si>
  <si>
    <t>Elektrobange per drejtim hekuri</t>
  </si>
  <si>
    <t>Elektrobange per kthim hekuri</t>
  </si>
  <si>
    <t>Elektrobetoniere e perdorur</t>
  </si>
  <si>
    <t>Elektrofren vinxhi</t>
  </si>
  <si>
    <t>Elektrokompresor I perdorur</t>
  </si>
  <si>
    <t>Elektromotor 1.7 kw</t>
  </si>
  <si>
    <t>Elektromotor 3 fazor</t>
  </si>
  <si>
    <t>Elektromotor I vogel 1 kw</t>
  </si>
  <si>
    <t>Elektromotor 2500  cope 2*55000</t>
  </si>
  <si>
    <t xml:space="preserve">Elektromotor 5500  </t>
  </si>
  <si>
    <t>Elektrovalvola     cp. 2*7000</t>
  </si>
  <si>
    <t>Fadrome</t>
  </si>
  <si>
    <t>Farke dhe kulle kovaçi</t>
  </si>
  <si>
    <t>Forma metalike per blloqe 20*20*40</t>
  </si>
  <si>
    <t>Freze hidraulike</t>
  </si>
  <si>
    <t>Freze zdrukthtari</t>
  </si>
  <si>
    <t>Furre tharje derrase</t>
  </si>
  <si>
    <t>Gazogjen</t>
  </si>
  <si>
    <t>Gjenerator me nafte 80 kw</t>
  </si>
  <si>
    <t>Gjenerator saldimi I vogel</t>
  </si>
  <si>
    <t>Grases druri</t>
  </si>
  <si>
    <t>Hasha skeleria pa fiksuese cp. 6*3400</t>
  </si>
  <si>
    <t>Havi pistolete</t>
  </si>
  <si>
    <t>Kallep llamarine per perdredhje travetash ml 81*550</t>
  </si>
  <si>
    <t>Kallep metalik dim 200</t>
  </si>
  <si>
    <t>Kallep metalik dim 300</t>
  </si>
  <si>
    <t>Kallep metalik dim 400</t>
  </si>
  <si>
    <t>Kallep metalik per blloqe 15*20*40</t>
  </si>
  <si>
    <t>Kallep metalik per blloqe 12*20*40</t>
  </si>
  <si>
    <t>Karroce per makinerine e pllakave te trotuarit</t>
  </si>
  <si>
    <t>Koke grasatimi</t>
  </si>
  <si>
    <t>Kombinat druri monofaze</t>
  </si>
  <si>
    <t>Kombinat druri 3 fazor</t>
  </si>
  <si>
    <t>Komplet çelsash</t>
  </si>
  <si>
    <t>Komplet daltash</t>
  </si>
  <si>
    <t>Komplet kaçavidash</t>
  </si>
  <si>
    <t>Komplet puntosh</t>
  </si>
  <si>
    <t>Kompresor ajri</t>
  </si>
  <si>
    <t>Kompresor ajri  50 lit.</t>
  </si>
  <si>
    <t>Kompresor per fryrje gomash</t>
  </si>
  <si>
    <t>Krik 15 ton</t>
  </si>
  <si>
    <t>Kuti çelsash kriket cp. 3*600</t>
  </si>
  <si>
    <t>Lavazh trefazor TEKNA 20-15 T</t>
  </si>
  <si>
    <t>Leve me themer  cp.3*500</t>
  </si>
  <si>
    <t>Lidhese skele dopio cp.6*1200</t>
  </si>
  <si>
    <t>Matrapik</t>
  </si>
  <si>
    <t>Moljo zmerile</t>
  </si>
  <si>
    <t>Moljo zmerile  per metal</t>
  </si>
  <si>
    <t>Moljo zmerile   e  vogel  per metal</t>
  </si>
  <si>
    <t>Moljo zmerile e vogel per derrase</t>
  </si>
  <si>
    <t>Morsete dore zdrukthtari</t>
  </si>
  <si>
    <t>Morsete kovaçi</t>
  </si>
  <si>
    <t>Motogjenerator 4.5 kw</t>
  </si>
  <si>
    <t>Motokompresor I perdorur</t>
  </si>
  <si>
    <t>Motopompe uji</t>
  </si>
  <si>
    <t>Panel elektrik</t>
  </si>
  <si>
    <t>Panel elektrik  cp. 2*13000</t>
  </si>
  <si>
    <t>Panel elektrik  me 8 dalje</t>
  </si>
  <si>
    <t>Parmak metalik,skele betoni  cp. 5*1000</t>
  </si>
  <si>
    <t>Peshore 250 kg. e perdorur</t>
  </si>
  <si>
    <t>Peshore 500 kg. e perdorur</t>
  </si>
  <si>
    <t>Peshore e madhe</t>
  </si>
  <si>
    <t>Peshore e perdorur</t>
  </si>
  <si>
    <t>Pinca  cp.3*900</t>
  </si>
  <si>
    <t>Pistolete silikoni    cp.3*600</t>
  </si>
  <si>
    <t>Pompa uji cp.2*12000</t>
  </si>
  <si>
    <t>Pompe centrifugale</t>
  </si>
  <si>
    <t>Pompe betoni</t>
  </si>
  <si>
    <t>Pompe grase</t>
  </si>
  <si>
    <t>Puntela me fole  cp. 64*1500</t>
  </si>
  <si>
    <t>Puntela me fole  te demtuara</t>
  </si>
  <si>
    <t>Puntela me trekendesh  cp. 418*1500</t>
  </si>
  <si>
    <t>Puntela me trekendesh te demtuara  cp. 18*1500</t>
  </si>
  <si>
    <t>Puntela metalike  cp.720*1400</t>
  </si>
  <si>
    <t>Saldatriçe e thjeshte</t>
  </si>
  <si>
    <t>Saldatriçe  2 fazore</t>
  </si>
  <si>
    <t>Saldatriçe 2 fazore</t>
  </si>
  <si>
    <t>Sharre hekuri  cp.3*400</t>
  </si>
  <si>
    <t xml:space="preserve">Site zhavorri e perdorur </t>
  </si>
  <si>
    <t>Stabilizator elektrik</t>
  </si>
  <si>
    <t>Trialer</t>
  </si>
  <si>
    <t>Transformator elektrik</t>
  </si>
  <si>
    <t>Transportiere  cp.2*28000</t>
  </si>
  <si>
    <t>Tranxhe elektrike hekuri</t>
  </si>
  <si>
    <t>Tranxhe per prerje llamarine</t>
  </si>
  <si>
    <t>Trapan radial vendi</t>
  </si>
  <si>
    <t>Vibrator I montuar ne fabrike</t>
  </si>
  <si>
    <t>Vinxh  pionier</t>
  </si>
  <si>
    <t>Vinxh I thjeshte</t>
  </si>
  <si>
    <t>Zgjatues korenti (Baraban)</t>
  </si>
  <si>
    <t>Depozite uji</t>
  </si>
  <si>
    <t>Fuçi  llamarine  cope 3x700</t>
  </si>
  <si>
    <t>Karroca Dore cope 10x3000</t>
  </si>
  <si>
    <t>Karroca Dore cope 85x2000</t>
  </si>
  <si>
    <t>Karroce vinxhi cope 4x2000</t>
  </si>
  <si>
    <t>Kasaforte metalike cope 3x2000</t>
  </si>
  <si>
    <t>Kaseta minatori cope 60x800</t>
  </si>
  <si>
    <t>Kazma cope 25x100</t>
  </si>
  <si>
    <t>Komplete çelsash hegzagonale pale 3x3000</t>
  </si>
  <si>
    <t>Komplete kacavidash pale 5x1500</t>
  </si>
  <si>
    <t>Maske saldimi cope 15x300</t>
  </si>
  <si>
    <t>Matravida te ndryshme</t>
  </si>
  <si>
    <t>Meter druri cope 10x150</t>
  </si>
  <si>
    <t>Meter shirit  50ml cope 10x2500</t>
  </si>
  <si>
    <t>Mistri Muratori cope 257x100</t>
  </si>
  <si>
    <t>Morsete te ndryshme per kavo cope 25x82</t>
  </si>
  <si>
    <t>Morsete metalike (mekanike) cope 2x3000</t>
  </si>
  <si>
    <t>Makine Presese blloqesh</t>
  </si>
  <si>
    <t>Nivel cope 1x1300</t>
  </si>
  <si>
    <t>Nivel topografi cope 1x1000</t>
  </si>
  <si>
    <t>Nivele uji I perdorur cope 3x600</t>
  </si>
  <si>
    <t>Pagure marteli cope 2x1000</t>
  </si>
  <si>
    <t>Pinca saldimi cope 10x300</t>
  </si>
  <si>
    <t>Plimce minatori cope 183x50</t>
  </si>
  <si>
    <t>Punto te ndryshme  vlere</t>
  </si>
  <si>
    <t>Rrip sigurimi cope 5x1400</t>
  </si>
  <si>
    <t>Rrip sigurimi teknik  cope 5x500</t>
  </si>
  <si>
    <t>Rripa sigurimi cope 35x1400</t>
  </si>
  <si>
    <t>Rrula transportieri cope 2x1500</t>
  </si>
  <si>
    <t>Shina miniere ml 200x350</t>
  </si>
  <si>
    <t>Shina miniere ml 35x350</t>
  </si>
  <si>
    <t>Site zhavori per aotomjete te vegjel cope 1x10000</t>
  </si>
  <si>
    <t>Teodolit</t>
  </si>
  <si>
    <t>Trekendesh teodeliti cope 3x2500</t>
  </si>
  <si>
    <t>1993-1996</t>
  </si>
  <si>
    <t>Trekend. Fiksues kallep kollonash cope 290x50</t>
  </si>
  <si>
    <t>Fuçia llamarine cope 5x1000</t>
  </si>
  <si>
    <t>Elektromotor te # te çmontuar  cp.4*286000</t>
  </si>
  <si>
    <t>Forma metalike per blloqe soletash</t>
  </si>
  <si>
    <t>Gjenerator 500 kw</t>
  </si>
  <si>
    <t>Saldatriçe 3 fazore</t>
  </si>
  <si>
    <t>Trapan dore elektrik  cp.4*3000</t>
  </si>
  <si>
    <t>Transformator elektrik  3 fazor</t>
  </si>
  <si>
    <t>Makine drejtimi hekuri</t>
  </si>
  <si>
    <t>Makine prerese blloqesh</t>
  </si>
  <si>
    <t>Pompe grase  cp.2*2000</t>
  </si>
  <si>
    <t>Pompe uji zhytese tek pusi</t>
  </si>
  <si>
    <t>Sonde dim. 100</t>
  </si>
  <si>
    <t>Tube grasatimi  cp. 3*700</t>
  </si>
  <si>
    <t>Betoniere</t>
  </si>
  <si>
    <t>Pompe uji</t>
  </si>
  <si>
    <t>Matropik,kompresor</t>
  </si>
  <si>
    <t>Elektroninxh</t>
  </si>
  <si>
    <t>saldatrice</t>
  </si>
  <si>
    <t>gjenerator</t>
  </si>
  <si>
    <t>Sharre prerje cope 2 x 27500</t>
  </si>
  <si>
    <t>Betoniere cope 2x30000</t>
  </si>
  <si>
    <t>elektromotor cope 2x22500</t>
  </si>
  <si>
    <t xml:space="preserve">pompe uji </t>
  </si>
  <si>
    <t>makine vibruese</t>
  </si>
  <si>
    <t>betoniere</t>
  </si>
  <si>
    <t>elektromotor</t>
  </si>
  <si>
    <t>saldatriçe</t>
  </si>
  <si>
    <t>depozite uji 3000 litroshe cope 2 x 34166</t>
  </si>
  <si>
    <t>mates trefazor</t>
  </si>
  <si>
    <t>matrapik</t>
  </si>
  <si>
    <t>Fresibel cope 2 x 11666</t>
  </si>
  <si>
    <t>dalte</t>
  </si>
  <si>
    <t>kompresor</t>
  </si>
  <si>
    <t>trapon</t>
  </si>
  <si>
    <t>çelesa cope 3 x 1900</t>
  </si>
  <si>
    <t>dalta matrapiku cope 4 x 4000</t>
  </si>
  <si>
    <t>depozite 5000 litra cope 3 x 54166</t>
  </si>
  <si>
    <t>Elektropompe cope 1</t>
  </si>
  <si>
    <t>04.03.2008</t>
  </si>
  <si>
    <t>Elektropompe cope 2*34000</t>
  </si>
  <si>
    <t>Mjet  per prerje asfalticope 1</t>
  </si>
  <si>
    <t>21.06.2008</t>
  </si>
  <si>
    <t>Motor betoniere cope 2*14400</t>
  </si>
  <si>
    <t>27.06.2008</t>
  </si>
  <si>
    <t>Elevator cope 1</t>
  </si>
  <si>
    <t>31.07.2008</t>
  </si>
  <si>
    <t>Sharre prerje cope 1</t>
  </si>
  <si>
    <t>06.08.2008</t>
  </si>
  <si>
    <t>Saldatriçe cope 1</t>
  </si>
  <si>
    <t>Trapon cope 4*4700</t>
  </si>
  <si>
    <t>Vinxh I thjeshte cope 1</t>
  </si>
  <si>
    <t>19.08.2008</t>
  </si>
  <si>
    <t>Matarapik cope 1</t>
  </si>
  <si>
    <t>Trapon cope 2*11300</t>
  </si>
  <si>
    <t>Elektroganxhe cope 2*13852</t>
  </si>
  <si>
    <t>Zmeriluese cope 3*3510</t>
  </si>
  <si>
    <t>Kabull saldimi ml 100*138</t>
  </si>
  <si>
    <t>28.08.2008</t>
  </si>
  <si>
    <t>Paisje Topografike  komplet  1</t>
  </si>
  <si>
    <t>30.10.2008</t>
  </si>
  <si>
    <t>Mufta cope 6*16700</t>
  </si>
  <si>
    <t>20.11.2008</t>
  </si>
  <si>
    <t>Paranga 3.2 ton cope 1</t>
  </si>
  <si>
    <t>03.12.2008</t>
  </si>
  <si>
    <t>Gabine elektrike Galeria 28</t>
  </si>
  <si>
    <t>Vinc ndertimi</t>
  </si>
  <si>
    <t>Depozite MPD 8000</t>
  </si>
  <si>
    <t>21.01.2010</t>
  </si>
  <si>
    <t>Pompe elektrikeCPM</t>
  </si>
  <si>
    <t>27.03.2010</t>
  </si>
  <si>
    <t>Chiller 32KW</t>
  </si>
  <si>
    <t>07.10.2010</t>
  </si>
  <si>
    <t>Depozite 1000 litershe</t>
  </si>
  <si>
    <t>12.03.2011</t>
  </si>
  <si>
    <t>Totali B</t>
  </si>
  <si>
    <t>Mjete  Transporti</t>
  </si>
  <si>
    <t xml:space="preserve">Totali C </t>
  </si>
  <si>
    <t>D</t>
  </si>
  <si>
    <t>Paisje Zyre dhe Informatike</t>
  </si>
  <si>
    <t>Aparat Fotokopje</t>
  </si>
  <si>
    <t>1993-1994</t>
  </si>
  <si>
    <t>Kalorifer</t>
  </si>
  <si>
    <t>Karrike me cope te kuqe  cope 3*1200</t>
  </si>
  <si>
    <t>Karrike metalik katrore  me veshje te zeze cp.1*1400</t>
  </si>
  <si>
    <t>Karrike meshine te zeza  rrotulluese  cp.2*10000</t>
  </si>
  <si>
    <t>Kasaforte hekuri e madhe me kod</t>
  </si>
  <si>
    <t>Raftr dokumentash melamine</t>
  </si>
  <si>
    <t>Raft enesh I bardhe melamine</t>
  </si>
  <si>
    <t>Rafte me rimeso melamine  cp.3*20000</t>
  </si>
  <si>
    <t>Raft dokumentash MDF</t>
  </si>
  <si>
    <t>Tavoline me rimeso melamine cp.4*17000</t>
  </si>
  <si>
    <t>Tavoline pune e rrumbullaket e madhe</t>
  </si>
  <si>
    <t>Tavoline pune me rimeso  cp.2*8000</t>
  </si>
  <si>
    <t>Aparat Fotografik  cope 2x7500</t>
  </si>
  <si>
    <t>Aparat Telefoni</t>
  </si>
  <si>
    <t>Batania leshi cope 31x1200</t>
  </si>
  <si>
    <t>Batanie pambuku cope 8x1000</t>
  </si>
  <si>
    <t>Biciklete cope 2x 18000</t>
  </si>
  <si>
    <t>Bidon uji plastik cope 10x500</t>
  </si>
  <si>
    <t>Cader alpine</t>
  </si>
  <si>
    <t>Kasaforte metalike e montuar ne mur me kod</t>
  </si>
  <si>
    <t>Cante dokumentash  cope 2 x 4500</t>
  </si>
  <si>
    <t>Kompjuter ADL#S,me printer Lazer,bokse,UPS.</t>
  </si>
  <si>
    <t>Komjuter me printer</t>
  </si>
  <si>
    <t>Kompjuter me printer ,bokse</t>
  </si>
  <si>
    <t>Ore muri e madhe me kase druri</t>
  </si>
  <si>
    <t>Tavoline me rimeso rrumbullaket</t>
  </si>
  <si>
    <t>Televizor 14 polsh.Philips</t>
  </si>
  <si>
    <t>Dollap I vogel hekuri cope 6 x 500</t>
  </si>
  <si>
    <t>Dollap etazher me rimeso</t>
  </si>
  <si>
    <t>dollape kompesatoje cope 5x5000</t>
  </si>
  <si>
    <t>Dyshek pambuku cope 5x1000</t>
  </si>
  <si>
    <t>Dyshek tek cope 20x3000</t>
  </si>
  <si>
    <t>Ene te # guzhine</t>
  </si>
  <si>
    <t>Etazher melamine</t>
  </si>
  <si>
    <t>Filxhana çaji</t>
  </si>
  <si>
    <t>Freskuese cope 2x3000</t>
  </si>
  <si>
    <t>Grila Dritaresh plastike cope 3x8000</t>
  </si>
  <si>
    <t>Grila Dritaresh plastike cope10x7000</t>
  </si>
  <si>
    <t>Karrike cope 10x2000</t>
  </si>
  <si>
    <t>Komodina kompensate cope 3x500</t>
  </si>
  <si>
    <t>Komodine e vogel cope 5x1800</t>
  </si>
  <si>
    <t>Makine kapse aktesh  cope 6x600</t>
  </si>
  <si>
    <t>Makine llogaritese  coope 5x2100</t>
  </si>
  <si>
    <t>Makine shkrimi cope 2x2500</t>
  </si>
  <si>
    <t>Perde</t>
  </si>
  <si>
    <t>Blerje Orbitrek</t>
  </si>
  <si>
    <t>Mobilje Zyre</t>
  </si>
  <si>
    <t>Rafte arkivi</t>
  </si>
  <si>
    <t>Piktura  cope 3x 2000</t>
  </si>
  <si>
    <t>Piktura me korniza cope 8x1000</t>
  </si>
  <si>
    <t>Portmonto cope 2x5000</t>
  </si>
  <si>
    <t>Raft I thjeshte cope 3x2000</t>
  </si>
  <si>
    <t>Raft I vogel enesh</t>
  </si>
  <si>
    <t>Reflektor korenti</t>
  </si>
  <si>
    <t>Reflektor ngrohes cope3x4200</t>
  </si>
  <si>
    <t>Stola cope 5x1000</t>
  </si>
  <si>
    <t>Susta krevati tek cope 10x1000</t>
  </si>
  <si>
    <t>Taketuke cope 4x1000</t>
  </si>
  <si>
    <t>Tavoline e vogel televizori</t>
  </si>
  <si>
    <t>telefona celulare cope 5x30000</t>
  </si>
  <si>
    <t>Varese rrobash cope 2x3500</t>
  </si>
  <si>
    <t>varese rrobash cope  3x3000</t>
  </si>
  <si>
    <t>Varese rrobash hekuri cope 3x3500</t>
  </si>
  <si>
    <t>Vazo lulesh</t>
  </si>
  <si>
    <t>Banak druri cope 2x6200</t>
  </si>
  <si>
    <t>Rafte arkivi cope 5x 82000</t>
  </si>
  <si>
    <t>Kondicioner cope 3x150000</t>
  </si>
  <si>
    <t>TV.30" LC1 dhe minibar</t>
  </si>
  <si>
    <t xml:space="preserve">Ventilator ajrimi </t>
  </si>
  <si>
    <t>Kondicioner cp . 2*103000</t>
  </si>
  <si>
    <t>Kondicioner cp . 2*100000</t>
  </si>
  <si>
    <t>Printer Samsung</t>
  </si>
  <si>
    <t>Samsung</t>
  </si>
  <si>
    <t>Ic Speaker 260 w per kompjuter</t>
  </si>
  <si>
    <t>TV Color</t>
  </si>
  <si>
    <t>Sharp Dixhitalb</t>
  </si>
  <si>
    <t>Karrike</t>
  </si>
  <si>
    <t>Komplet kolltuqe</t>
  </si>
  <si>
    <t>kompjuter</t>
  </si>
  <si>
    <t>Invertitore + 5 bateri</t>
  </si>
  <si>
    <t>Televizor Samsung cope 1</t>
  </si>
  <si>
    <t>05.03.2008</t>
  </si>
  <si>
    <t>Tavoline pune me simeso cope 1</t>
  </si>
  <si>
    <t>01.05.2008</t>
  </si>
  <si>
    <t>Tavoline me rimeso e rrumbullaket  cope 1</t>
  </si>
  <si>
    <t>Tavoline     cope 4*7000</t>
  </si>
  <si>
    <t>Komplet kolltuqesh  cope 1</t>
  </si>
  <si>
    <t>Karrike     cope 8*3000</t>
  </si>
  <si>
    <t>Kolltuktek   cope 3*15000</t>
  </si>
  <si>
    <t>Kristaliere  cope 2*19500</t>
  </si>
  <si>
    <t>Karrike metalike cope 4*4000</t>
  </si>
  <si>
    <t>23.05.2008</t>
  </si>
  <si>
    <t>Kristaliere cope 2*19500</t>
  </si>
  <si>
    <t>Kristaliere cope 2*15000</t>
  </si>
  <si>
    <t>18.08.2008</t>
  </si>
  <si>
    <t>Etazher biblioteke cope 5*5000</t>
  </si>
  <si>
    <t>Komplet kolltuqesh cope 1*55000</t>
  </si>
  <si>
    <t>Tavolina cope 10*6000</t>
  </si>
  <si>
    <t>Karrike cope 25*1600</t>
  </si>
  <si>
    <t>Printer Epson cope 1*7188</t>
  </si>
  <si>
    <t>Kondicioner cope 1</t>
  </si>
  <si>
    <t>09.10.2008</t>
  </si>
  <si>
    <t>Motor kompresor kondicioneri cope 2*24000</t>
  </si>
  <si>
    <t>22.09.2008</t>
  </si>
  <si>
    <t>21.10.2008</t>
  </si>
  <si>
    <t>Minibare  cope 1</t>
  </si>
  <si>
    <t>22.10.2008</t>
  </si>
  <si>
    <t>Karrike cope 6*25208</t>
  </si>
  <si>
    <t>Tavoline cope 2*56150</t>
  </si>
  <si>
    <t>23.10.2008</t>
  </si>
  <si>
    <t>Tavoline cope 1</t>
  </si>
  <si>
    <t>Perde zyre cope 1</t>
  </si>
  <si>
    <t>15.11.2008</t>
  </si>
  <si>
    <t>Piktura cope 1</t>
  </si>
  <si>
    <t>21.11.2008</t>
  </si>
  <si>
    <t>Varse rrobash  cope 1</t>
  </si>
  <si>
    <t>01.12.2008</t>
  </si>
  <si>
    <t>Etazher biblioteke cope 1</t>
  </si>
  <si>
    <t>Set Pjatash</t>
  </si>
  <si>
    <t>07.12.2008</t>
  </si>
  <si>
    <t>10.12.2008</t>
  </si>
  <si>
    <t>Kompjuter cope 2*52365</t>
  </si>
  <si>
    <t>12.12.2008</t>
  </si>
  <si>
    <t>Perde  zyre cope 1</t>
  </si>
  <si>
    <t>30.12.2008</t>
  </si>
  <si>
    <t>Scaner G3010</t>
  </si>
  <si>
    <t>Scaner scan Jet G2710</t>
  </si>
  <si>
    <t>Printer Samsung 4521F</t>
  </si>
  <si>
    <t>Central telefoni</t>
  </si>
  <si>
    <t>Fax</t>
  </si>
  <si>
    <t>Kompjuter</t>
  </si>
  <si>
    <t>Portmonto</t>
  </si>
  <si>
    <t>Etazher</t>
  </si>
  <si>
    <t>Dollap</t>
  </si>
  <si>
    <t>Komplet kolltuqesh</t>
  </si>
  <si>
    <t>Tavoline zyre</t>
  </si>
  <si>
    <t>Karrike zyre</t>
  </si>
  <si>
    <t>Perde per zyren</t>
  </si>
  <si>
    <t>Reklame</t>
  </si>
  <si>
    <t>Fikese zjarri</t>
  </si>
  <si>
    <t>Telefon Siemens</t>
  </si>
  <si>
    <t>Komodine</t>
  </si>
  <si>
    <t>Varese rrobash</t>
  </si>
  <si>
    <t>Celular Nokia E66</t>
  </si>
  <si>
    <t>Pafllona</t>
  </si>
  <si>
    <t>Tavoline Kompjuteri</t>
  </si>
  <si>
    <t>Perde grile</t>
  </si>
  <si>
    <t>Poltrona</t>
  </si>
  <si>
    <t>Tavolina</t>
  </si>
  <si>
    <t>Televizor</t>
  </si>
  <si>
    <t>Celular Nokia</t>
  </si>
  <si>
    <t>Frigorifer</t>
  </si>
  <si>
    <t>Abazhur</t>
  </si>
  <si>
    <t>Aparat fotografik</t>
  </si>
  <si>
    <t>14.02.2010</t>
  </si>
  <si>
    <t>Monitor LCD 18.5</t>
  </si>
  <si>
    <t>01.04.2010</t>
  </si>
  <si>
    <t>Reklama Karburanti</t>
  </si>
  <si>
    <t>03.02.2010</t>
  </si>
  <si>
    <t>Kafetiere</t>
  </si>
  <si>
    <t>13.04.2010</t>
  </si>
  <si>
    <t>Telefon cordles</t>
  </si>
  <si>
    <t>PC HP 2009V</t>
  </si>
  <si>
    <t>15.04.2010</t>
  </si>
  <si>
    <t>Fotokopje printer xerox 5020</t>
  </si>
  <si>
    <t>19.04.2010</t>
  </si>
  <si>
    <t>27.09.2010</t>
  </si>
  <si>
    <t>29.09.2010</t>
  </si>
  <si>
    <t>Printer Samsung SCX 4521</t>
  </si>
  <si>
    <t>09.03.2010</t>
  </si>
  <si>
    <t>Monitor LG 19</t>
  </si>
  <si>
    <t>Rafte librash</t>
  </si>
  <si>
    <t>26.03.2010</t>
  </si>
  <si>
    <t>Rafte pune</t>
  </si>
  <si>
    <t>02.04.2010</t>
  </si>
  <si>
    <t>televizor</t>
  </si>
  <si>
    <t>16.01.2013</t>
  </si>
  <si>
    <t>aparat fotografik</t>
  </si>
  <si>
    <t>elemente etazheresh</t>
  </si>
  <si>
    <t>01.03.2013</t>
  </si>
  <si>
    <t>kondicioner</t>
  </si>
  <si>
    <t>22.05.2013</t>
  </si>
  <si>
    <t>07.06.2013</t>
  </si>
  <si>
    <t>Totali  D</t>
  </si>
  <si>
    <t>TOTALI  A+B+C+D</t>
  </si>
  <si>
    <t>Nr.</t>
  </si>
  <si>
    <t>Lloji automjetit</t>
  </si>
  <si>
    <t>kapaciteti</t>
  </si>
  <si>
    <t>targa</t>
  </si>
  <si>
    <t>Vlera</t>
  </si>
  <si>
    <t>totali</t>
  </si>
  <si>
    <t>ne 000/lek</t>
  </si>
  <si>
    <t>Tregti te tjera/Qera</t>
  </si>
  <si>
    <t xml:space="preserve">Të pagueshme ndaj punonjësve </t>
  </si>
  <si>
    <t>Totali I te ardhurave</t>
  </si>
  <si>
    <t>Amortizimi</t>
  </si>
  <si>
    <t>Konc.,patenta,liçenca,marka tregtare,të drejta dhe aktive të ngjash</t>
  </si>
  <si>
    <t>Të ardhura të tjera të shfrytëzimit ( Qera Objekte )</t>
  </si>
  <si>
    <t>Financiare</t>
  </si>
  <si>
    <t>Transak. me pronarët e njësisë ekonomike të njohura direkt në kapital: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</si>
  <si>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</si>
  <si>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</si>
  <si>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</si>
  <si>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</si>
  <si>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</si>
  <si>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</si>
  <si>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</si>
  <si>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</si>
  <si>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</si>
  <si>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</si>
  <si>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</si>
  <si>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</si>
  <si>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</si>
  <si>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</si>
  <si>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</si>
  <si>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</si>
  <si>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</si>
  <si>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</si>
  <si>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</si>
  <si>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</si>
  <si>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</si>
  <si>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</si>
  <si>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</si>
  <si>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</si>
  <si>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</si>
  <si>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</si>
  <si>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</si>
  <si>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</si>
  <si>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</si>
  <si>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</si>
  <si>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</si>
  <si>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</si>
  <si>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</si>
  <si>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</si>
  <si>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</si>
  <si>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</si>
  <si>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</si>
  <si>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</si>
  <si>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</si>
  <si>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</si>
  <si>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</si>
  <si>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</si>
  <si>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</si>
  <si>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</si>
  <si>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</si>
  <si>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</si>
  <si>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</si>
  <si>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</si>
  <si>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</si>
  <si>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</si>
  <si>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kursi fund viti</t>
  </si>
  <si>
    <t>Vlera ne</t>
  </si>
  <si>
    <t>valute</t>
  </si>
  <si>
    <t>Leke</t>
  </si>
  <si>
    <t>Lek</t>
  </si>
  <si>
    <t>Euro</t>
  </si>
  <si>
    <t>Totali :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</si>
  <si>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</si>
  <si>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</si>
  <si>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</si>
  <si>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</si>
  <si>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</si>
  <si>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</si>
  <si>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</si>
  <si>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</si>
  <si>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</si>
  <si>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</si>
  <si>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Te tjera</t>
  </si>
  <si>
    <t>Inventari i klienteve bashkangjitur</t>
  </si>
  <si>
    <t xml:space="preserve">     Shoqeria nuk ka te drejta dhe detyrimendaj njesive ekonomike brenda grupit</t>
  </si>
  <si>
    <t>Të drejta për t’u arkëtuar nga proceset gjyqësore</t>
  </si>
  <si>
    <t>Parapagime të dhëna (SBM GROUP)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</si>
  <si>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</si>
  <si>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</si>
  <si>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</si>
  <si>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</si>
  <si>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</si>
  <si>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</si>
  <si>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</si>
  <si>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</si>
  <si>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</si>
  <si>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</si>
  <si>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</si>
  <si>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</si>
  <si>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</si>
  <si>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</si>
  <si>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</si>
  <si>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</si>
  <si>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</si>
  <si>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</si>
  <si>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</si>
  <si>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</si>
  <si>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</si>
  <si>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Aktive  materiale</t>
  </si>
  <si>
    <t>Analiza e posteve te amortizushme</t>
  </si>
  <si>
    <t>Viti raportues</t>
  </si>
  <si>
    <t>Viti paraardhes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</si>
  <si>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</si>
  <si>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</si>
  <si>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</si>
  <si>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</si>
  <si>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</si>
  <si>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</si>
  <si>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</si>
  <si>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 tatimore te shtyra</t>
  </si>
  <si>
    <t>Tatime të shtyra (teprica debitore)</t>
  </si>
  <si>
    <t>Kapitali i nenshkruar i pa paguar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</si>
  <si>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</si>
  <si>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</si>
  <si>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</si>
  <si>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</si>
  <si>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</si>
  <si>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</si>
  <si>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</si>
  <si>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</si>
  <si>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</si>
  <si>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</si>
  <si>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</si>
  <si>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</si>
  <si>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Credins  Bank</t>
  </si>
  <si>
    <t>Banka 3</t>
  </si>
  <si>
    <t>Llogari bankare të zbuluara (overdrafte bankare)</t>
  </si>
  <si>
    <t>Banka 1</t>
  </si>
  <si>
    <t>Credins Bank</t>
  </si>
  <si>
    <t>Banka 2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</si>
  <si>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</si>
  <si>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</si>
  <si>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</si>
  <si>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</si>
  <si>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</si>
  <si>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</si>
  <si>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</si>
  <si>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</si>
  <si>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</si>
  <si>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</si>
  <si>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</si>
  <si>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Të drejta detyrime ndaj njësive ekonomike me interesa pjesëmarrëse</t>
  </si>
  <si>
    <t>13.8</t>
  </si>
  <si>
    <t>Të pagueshme ndaj punonjësve dhe sigurimeve shoqërore/shëndetsore</t>
  </si>
  <si>
    <t>Paradhënie për punonjësit</t>
  </si>
  <si>
    <t>Sigurime shoqërore dhe shëndetsore</t>
  </si>
  <si>
    <t>Organizma të tjera shoqërore</t>
  </si>
  <si>
    <t>13.9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</si>
  <si>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</si>
  <si>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</si>
  <si>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</si>
  <si>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</si>
  <si>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</si>
  <si>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</si>
  <si>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</si>
  <si>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</si>
  <si>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</si>
  <si>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</si>
  <si>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</si>
  <si>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</si>
  <si>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</si>
  <si>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</si>
  <si>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</si>
  <si>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</si>
  <si>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</si>
  <si>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</si>
  <si>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</si>
  <si>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</si>
  <si>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</si>
  <si>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</si>
  <si>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</si>
  <si>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</si>
  <si>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</si>
  <si>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</si>
  <si>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</si>
  <si>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</si>
  <si>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17.7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</si>
  <si>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</si>
  <si>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</si>
  <si>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</si>
  <si>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</si>
  <si>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</si>
  <si>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</si>
  <si>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</si>
  <si>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</si>
  <si>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</si>
  <si>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</si>
  <si>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</si>
  <si>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</si>
  <si>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</si>
  <si>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  per L. Pare dhe  materiale te konsumueshme</t>
  </si>
  <si>
    <t>Shpenzime te tjera</t>
  </si>
  <si>
    <t>Shpenzime per paga   dhe sigurime shoqerore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</si>
  <si>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</si>
  <si>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</si>
  <si>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</si>
  <si>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</si>
  <si>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pazbrit. ( Vetedeklarimi i  Mallrave te blera pa fatur)</t>
  </si>
  <si>
    <t>Fitimi para tatimit</t>
  </si>
  <si>
    <t>Tatimi mbi fitimin</t>
  </si>
  <si>
    <t>Në shpenzimet e pazbritëshme  përfshihen zërat e mëposhtëm:</t>
  </si>
  <si>
    <t>Gjoba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</si>
  <si>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</si>
  <si>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</si>
  <si>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</si>
  <si>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</si>
  <si>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</si>
  <si>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</si>
  <si>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</si>
  <si>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</si>
  <si>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</si>
  <si>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</si>
  <si>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Intesa san Paolo</t>
  </si>
  <si>
    <t>UBA</t>
  </si>
  <si>
    <t>Bank</t>
  </si>
  <si>
    <t>BKT</t>
  </si>
  <si>
    <t xml:space="preserve">Tirana </t>
  </si>
  <si>
    <t>Rritje/(rënie) neto në mjete monetare dhe ekuival. të mjeteve monetare</t>
  </si>
  <si>
    <t>Pozicioni financiar më 31 dhjetor 2019</t>
  </si>
  <si>
    <t>Transformator elektrik shitur viti 2019</t>
  </si>
  <si>
    <t>ICB  Bank</t>
  </si>
  <si>
    <t>Mallra</t>
  </si>
  <si>
    <t>Te  ardhura  nga situacion punime</t>
  </si>
  <si>
    <t>Te  ardhura nga qera objekti</t>
  </si>
  <si>
    <t>Ndertime te tjera situacion Punimesh</t>
  </si>
  <si>
    <t>Me page deri ne 26.000 leke</t>
  </si>
  <si>
    <t>Me page nga 26.001 deri ne 30.000 leke</t>
  </si>
  <si>
    <t xml:space="preserve">                                                                                                                      </t>
  </si>
  <si>
    <t>31.12.2020</t>
  </si>
  <si>
    <t>Pozicioni financiar i rideklaruar më 1 janar 2020</t>
  </si>
  <si>
    <t>Pozicioni financiar më 31 dhjetor 2020</t>
  </si>
  <si>
    <t>Të tjera  TVSH</t>
  </si>
  <si>
    <t>Raiffeisen      Bank</t>
  </si>
  <si>
    <t>USD</t>
  </si>
  <si>
    <t>Te Ardhura Financiare</t>
  </si>
  <si>
    <t>Vetdeklarime pa Fature tatimore</t>
  </si>
  <si>
    <t>Viti 2020</t>
  </si>
  <si>
    <t>Te punesuar mesatarisht per vitin 2020</t>
  </si>
  <si>
    <t>Viti   2021</t>
  </si>
  <si>
    <t>01.01.2021</t>
  </si>
  <si>
    <t>31.12.2021</t>
  </si>
  <si>
    <t>2020</t>
  </si>
  <si>
    <t>Pozicioni financiar i rideklaruar më 31 dhjetor 2019</t>
  </si>
  <si>
    <t xml:space="preserve">Të pagueshme për detyrimet tatimore </t>
  </si>
  <si>
    <t>Brandi  SELITA</t>
  </si>
  <si>
    <t>Aktivet Afatgjata Materiale  me vlere fillestare   2021</t>
  </si>
  <si>
    <t>Vlera Kontabel Neto e A.A.Materiale  2021</t>
  </si>
  <si>
    <t>Brandi SELITA</t>
  </si>
  <si>
    <t>Viti 2021</t>
  </si>
  <si>
    <t>(Brandi SELITA )</t>
  </si>
  <si>
    <t>Amortizimi A.A.Materiale   2021</t>
  </si>
  <si>
    <t>Inventari automjeteve ne pronesi te subjektit 2021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</si>
</sst>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(* #,##0_);_(* \(#,##0\);_(* &quot;-&quot;??_);_(@_)"/>
    <numFmt numFmtId="168" formatCode="#,##0.00_);\-#,##0.00"/>
  </numFmts>
  <fonts count="5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3.9"/>
      <color indexed="8"/>
      <name val="Times New Roman"/>
      <family val="1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b/>
      <u/>
      <sz val="10"/>
      <name val="Agency FB"/>
      <family val="2"/>
    </font>
    <font>
      <b/>
      <sz val="10"/>
      <name val="Agency FB"/>
      <family val="2"/>
    </font>
    <font>
      <b/>
      <sz val="12"/>
      <name val="Agency FB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</font>
    <font>
      <b/>
      <i/>
      <u/>
      <sz val="8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33" fillId="0" borderId="0"/>
  </cellStyleXfs>
  <cellXfs count="49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3" applyFont="1"/>
    <xf numFmtId="0" fontId="49" fillId="0" borderId="0" xfId="3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/>
    <xf numFmtId="167" fontId="19" fillId="0" borderId="4" xfId="1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right"/>
    </xf>
    <xf numFmtId="167" fontId="18" fillId="0" borderId="4" xfId="1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43" fontId="23" fillId="0" borderId="0" xfId="1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43" fontId="0" fillId="0" borderId="0" xfId="1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167" fontId="18" fillId="2" borderId="4" xfId="1" applyNumberFormat="1" applyFont="1" applyFill="1" applyBorder="1" applyAlignment="1" applyProtection="1"/>
    <xf numFmtId="167" fontId="19" fillId="2" borderId="4" xfId="1" applyNumberFormat="1" applyFont="1" applyFill="1" applyBorder="1" applyAlignment="1" applyProtection="1"/>
    <xf numFmtId="167" fontId="1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0" fillId="0" borderId="0" xfId="0" applyNumberForma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/>
    </xf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0" fontId="18" fillId="0" borderId="9" xfId="0" applyNumberFormat="1" applyFont="1" applyFill="1" applyBorder="1" applyAlignment="1" applyProtection="1"/>
    <xf numFmtId="167" fontId="18" fillId="0" borderId="4" xfId="0" applyNumberFormat="1" applyFont="1" applyFill="1" applyBorder="1" applyAlignment="1" applyProtection="1"/>
    <xf numFmtId="167" fontId="19" fillId="0" borderId="4" xfId="0" applyNumberFormat="1" applyFont="1" applyFill="1" applyBorder="1" applyAlignment="1" applyProtection="1"/>
    <xf numFmtId="0" fontId="0" fillId="2" borderId="0" xfId="0" applyNumberFormat="1" applyFill="1" applyBorder="1" applyAlignment="1" applyProtection="1"/>
    <xf numFmtId="0" fontId="24" fillId="2" borderId="0" xfId="0" applyFont="1" applyFill="1"/>
    <xf numFmtId="0" fontId="0" fillId="2" borderId="0" xfId="0" applyFill="1"/>
    <xf numFmtId="0" fontId="10" fillId="2" borderId="0" xfId="0" applyFont="1" applyFill="1"/>
    <xf numFmtId="0" fontId="26" fillId="0" borderId="7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167" fontId="18" fillId="0" borderId="4" xfId="2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right"/>
    </xf>
    <xf numFmtId="3" fontId="4" fillId="0" borderId="0" xfId="0" applyNumberFormat="1" applyFont="1" applyFill="1"/>
    <xf numFmtId="0" fontId="5" fillId="0" borderId="0" xfId="0" applyFont="1"/>
    <xf numFmtId="0" fontId="5" fillId="0" borderId="7" xfId="0" applyFont="1" applyBorder="1" applyAlignment="1">
      <alignment vertical="center"/>
    </xf>
    <xf numFmtId="1" fontId="5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4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Fill="1"/>
    <xf numFmtId="0" fontId="5" fillId="0" borderId="0" xfId="0" applyFont="1" applyAlignment="1">
      <alignment vertical="center"/>
    </xf>
    <xf numFmtId="49" fontId="5" fillId="0" borderId="11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166" fontId="4" fillId="0" borderId="0" xfId="1" applyNumberFormat="1" applyFont="1" applyFill="1" applyBorder="1"/>
    <xf numFmtId="0" fontId="5" fillId="0" borderId="7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166" fontId="18" fillId="0" borderId="0" xfId="1" applyNumberFormat="1" applyFont="1" applyFill="1" applyBorder="1" applyAlignment="1" applyProtection="1"/>
    <xf numFmtId="166" fontId="19" fillId="0" borderId="0" xfId="1" applyNumberFormat="1" applyFont="1" applyFill="1" applyBorder="1" applyAlignment="1" applyProtection="1"/>
    <xf numFmtId="166" fontId="19" fillId="0" borderId="5" xfId="1" applyNumberFormat="1" applyFont="1" applyFill="1" applyBorder="1" applyAlignment="1" applyProtection="1"/>
    <xf numFmtId="166" fontId="20" fillId="0" borderId="4" xfId="1" applyNumberFormat="1" applyFont="1" applyFill="1" applyBorder="1" applyAlignment="1" applyProtection="1"/>
    <xf numFmtId="166" fontId="18" fillId="0" borderId="4" xfId="1" applyNumberFormat="1" applyFont="1" applyFill="1" applyBorder="1" applyAlignment="1" applyProtection="1"/>
    <xf numFmtId="166" fontId="19" fillId="0" borderId="4" xfId="1" applyNumberFormat="1" applyFont="1" applyFill="1" applyBorder="1" applyAlignment="1" applyProtection="1"/>
    <xf numFmtId="166" fontId="18" fillId="0" borderId="5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/>
    <xf numFmtId="166" fontId="0" fillId="0" borderId="0" xfId="1" applyNumberFormat="1" applyFont="1"/>
    <xf numFmtId="166" fontId="9" fillId="0" borderId="4" xfId="1" applyNumberFormat="1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0" fillId="0" borderId="0" xfId="3" applyFont="1"/>
    <xf numFmtId="0" fontId="50" fillId="0" borderId="0" xfId="3" applyFont="1" applyAlignment="1">
      <alignment vertical="center"/>
    </xf>
    <xf numFmtId="0" fontId="50" fillId="0" borderId="4" xfId="3" applyFont="1" applyBorder="1"/>
    <xf numFmtId="0" fontId="29" fillId="0" borderId="4" xfId="3" applyFont="1" applyBorder="1" applyAlignment="1">
      <alignment vertical="center" textRotation="90" wrapText="1"/>
    </xf>
    <xf numFmtId="0" fontId="30" fillId="0" borderId="4" xfId="3" applyFont="1" applyBorder="1" applyAlignment="1">
      <alignment horizontal="center" vertical="center" textRotation="90"/>
    </xf>
    <xf numFmtId="0" fontId="30" fillId="0" borderId="4" xfId="3" applyFont="1" applyBorder="1" applyAlignment="1">
      <alignment horizontal="center" vertical="center" textRotation="90" wrapText="1"/>
    </xf>
    <xf numFmtId="0" fontId="30" fillId="0" borderId="4" xfId="0" applyFont="1" applyBorder="1" applyAlignment="1">
      <alignment horizontal="center" vertical="center"/>
    </xf>
    <xf numFmtId="0" fontId="30" fillId="0" borderId="4" xfId="3" applyFont="1" applyBorder="1" applyAlignment="1">
      <alignment vertical="center" wrapText="1"/>
    </xf>
    <xf numFmtId="166" fontId="30" fillId="0" borderId="4" xfId="1" applyNumberFormat="1" applyFont="1" applyBorder="1" applyAlignment="1">
      <alignment horizontal="center" vertical="center" wrapText="1"/>
    </xf>
    <xf numFmtId="0" fontId="29" fillId="0" borderId="4" xfId="3" applyFont="1" applyBorder="1" applyAlignment="1">
      <alignment vertical="center" wrapText="1"/>
    </xf>
    <xf numFmtId="0" fontId="29" fillId="0" borderId="4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166" fontId="29" fillId="0" borderId="4" xfId="1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166" fontId="31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7" fontId="4" fillId="0" borderId="4" xfId="2" applyNumberFormat="1" applyFont="1" applyBorder="1"/>
    <xf numFmtId="167" fontId="4" fillId="2" borderId="4" xfId="2" applyNumberFormat="1" applyFont="1" applyFill="1" applyBorder="1"/>
    <xf numFmtId="0" fontId="4" fillId="0" borderId="15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67" fontId="5" fillId="0" borderId="4" xfId="0" applyNumberFormat="1" applyFont="1" applyBorder="1"/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7" fontId="5" fillId="0" borderId="4" xfId="2" applyNumberFormat="1" applyFont="1" applyBorder="1"/>
    <xf numFmtId="0" fontId="4" fillId="0" borderId="4" xfId="0" applyFont="1" applyBorder="1" applyAlignment="1">
      <alignment horizontal="right"/>
    </xf>
    <xf numFmtId="0" fontId="18" fillId="0" borderId="4" xfId="0" applyFont="1" applyBorder="1" applyAlignment="1">
      <alignment horizontal="left" vertical="center"/>
    </xf>
    <xf numFmtId="167" fontId="18" fillId="0" borderId="4" xfId="2" applyNumberFormat="1" applyFont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/>
    </xf>
    <xf numFmtId="168" fontId="18" fillId="0" borderId="4" xfId="0" applyNumberFormat="1" applyFont="1" applyFill="1" applyBorder="1" applyAlignment="1">
      <alignment horizontal="right" vertical="center"/>
    </xf>
    <xf numFmtId="167" fontId="5" fillId="0" borderId="4" xfId="0" applyNumberFormat="1" applyFont="1" applyBorder="1" applyAlignment="1">
      <alignment horizontal="center"/>
    </xf>
    <xf numFmtId="167" fontId="4" fillId="0" borderId="4" xfId="2" applyNumberFormat="1" applyFont="1" applyBorder="1" applyAlignment="1">
      <alignment horizontal="left"/>
    </xf>
    <xf numFmtId="168" fontId="18" fillId="0" borderId="4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/>
    <xf numFmtId="167" fontId="5" fillId="0" borderId="7" xfId="2" applyNumberFormat="1" applyFont="1" applyBorder="1"/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0" fontId="4" fillId="0" borderId="18" xfId="0" applyFont="1" applyBorder="1"/>
    <xf numFmtId="167" fontId="5" fillId="0" borderId="18" xfId="2" applyNumberFormat="1" applyFont="1" applyBorder="1"/>
    <xf numFmtId="0" fontId="4" fillId="0" borderId="0" xfId="0" applyNumberFormat="1" applyFont="1" applyFill="1" applyBorder="1" applyAlignment="1" applyProtection="1"/>
    <xf numFmtId="43" fontId="18" fillId="0" borderId="0" xfId="1" applyNumberFormat="1" applyFont="1" applyFill="1" applyBorder="1" applyAlignment="1" applyProtection="1">
      <alignment horizontal="center"/>
    </xf>
    <xf numFmtId="3" fontId="5" fillId="0" borderId="7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horizontal="center"/>
    </xf>
    <xf numFmtId="14" fontId="19" fillId="0" borderId="4" xfId="0" applyNumberFormat="1" applyFont="1" applyFill="1" applyBorder="1" applyAlignment="1" applyProtection="1">
      <alignment horizontal="center"/>
    </xf>
    <xf numFmtId="14" fontId="19" fillId="0" borderId="9" xfId="0" applyNumberFormat="1" applyFont="1" applyFill="1" applyBorder="1" applyAlignment="1" applyProtection="1">
      <alignment horizontal="center"/>
    </xf>
    <xf numFmtId="14" fontId="19" fillId="0" borderId="6" xfId="0" applyNumberFormat="1" applyFont="1" applyFill="1" applyBorder="1" applyAlignment="1" applyProtection="1">
      <alignment horizontal="center"/>
    </xf>
    <xf numFmtId="166" fontId="4" fillId="0" borderId="3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vertical="center"/>
    </xf>
    <xf numFmtId="166" fontId="49" fillId="0" borderId="0" xfId="3" applyNumberFormat="1" applyFont="1" applyAlignment="1">
      <alignment vertical="center"/>
    </xf>
    <xf numFmtId="0" fontId="33" fillId="0" borderId="19" xfId="4" applyFont="1" applyFill="1" applyBorder="1"/>
    <xf numFmtId="0" fontId="33" fillId="0" borderId="20" xfId="4" applyFont="1" applyFill="1" applyBorder="1"/>
    <xf numFmtId="0" fontId="4" fillId="0" borderId="20" xfId="4" applyFont="1" applyFill="1" applyBorder="1"/>
    <xf numFmtId="166" fontId="4" fillId="0" borderId="20" xfId="1" applyNumberFormat="1" applyFont="1" applyFill="1" applyBorder="1"/>
    <xf numFmtId="3" fontId="4" fillId="0" borderId="21" xfId="4" applyNumberFormat="1" applyFont="1" applyFill="1" applyBorder="1"/>
    <xf numFmtId="0" fontId="34" fillId="0" borderId="22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/>
    </xf>
    <xf numFmtId="0" fontId="34" fillId="0" borderId="23" xfId="4" applyFont="1" applyFill="1" applyBorder="1" applyAlignment="1">
      <alignment horizontal="center" vertical="center"/>
    </xf>
    <xf numFmtId="166" fontId="34" fillId="0" borderId="0" xfId="1" applyNumberFormat="1" applyFont="1" applyFill="1" applyBorder="1" applyAlignment="1">
      <alignment horizontal="center" vertical="center"/>
    </xf>
    <xf numFmtId="0" fontId="33" fillId="0" borderId="22" xfId="4" applyFont="1" applyFill="1" applyBorder="1"/>
    <xf numFmtId="0" fontId="33" fillId="0" borderId="0" xfId="4" applyFont="1" applyFill="1" applyBorder="1"/>
    <xf numFmtId="0" fontId="4" fillId="0" borderId="0" xfId="4" applyFont="1" applyFill="1" applyBorder="1"/>
    <xf numFmtId="3" fontId="4" fillId="0" borderId="23" xfId="4" applyNumberFormat="1" applyFont="1" applyFill="1" applyBorder="1"/>
    <xf numFmtId="0" fontId="4" fillId="0" borderId="22" xfId="4" applyFont="1" applyFill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Border="1" applyAlignment="1">
      <alignment vertical="center"/>
    </xf>
    <xf numFmtId="0" fontId="9" fillId="0" borderId="22" xfId="4" applyFont="1" applyBorder="1" applyAlignment="1">
      <alignment horizontal="right" vertical="center"/>
    </xf>
    <xf numFmtId="0" fontId="4" fillId="0" borderId="0" xfId="4" applyFont="1" applyBorder="1"/>
    <xf numFmtId="0" fontId="4" fillId="0" borderId="22" xfId="4" applyFont="1" applyBorder="1" applyAlignment="1">
      <alignment horizontal="right"/>
    </xf>
    <xf numFmtId="0" fontId="4" fillId="0" borderId="22" xfId="4" applyFont="1" applyBorder="1"/>
    <xf numFmtId="0" fontId="4" fillId="0" borderId="22" xfId="4" applyFont="1" applyFill="1" applyBorder="1"/>
    <xf numFmtId="0" fontId="4" fillId="0" borderId="2" xfId="4" applyFont="1" applyFill="1" applyBorder="1"/>
    <xf numFmtId="0" fontId="33" fillId="0" borderId="2" xfId="4" applyFont="1" applyFill="1" applyBorder="1"/>
    <xf numFmtId="165" fontId="34" fillId="0" borderId="22" xfId="4" applyNumberFormat="1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166" fontId="34" fillId="0" borderId="0" xfId="1" applyNumberFormat="1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center"/>
    </xf>
    <xf numFmtId="165" fontId="4" fillId="0" borderId="22" xfId="4" applyNumberFormat="1" applyFont="1" applyBorder="1" applyAlignment="1">
      <alignment horizontal="center"/>
    </xf>
    <xf numFmtId="0" fontId="35" fillId="0" borderId="24" xfId="4" applyFont="1" applyBorder="1"/>
    <xf numFmtId="0" fontId="4" fillId="0" borderId="0" xfId="4" applyFont="1" applyBorder="1" applyAlignment="1"/>
    <xf numFmtId="166" fontId="4" fillId="0" borderId="0" xfId="1" applyNumberFormat="1" applyFont="1" applyBorder="1" applyAlignment="1"/>
    <xf numFmtId="0" fontId="4" fillId="0" borderId="23" xfId="4" applyFont="1" applyBorder="1"/>
    <xf numFmtId="0" fontId="4" fillId="0" borderId="0" xfId="4" applyFont="1" applyBorder="1" applyAlignment="1">
      <alignment horizont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166" fontId="4" fillId="0" borderId="0" xfId="1" applyNumberFormat="1" applyFont="1" applyBorder="1"/>
    <xf numFmtId="0" fontId="36" fillId="0" borderId="0" xfId="4" applyFont="1" applyBorder="1" applyAlignment="1">
      <alignment horizontal="center" vertical="center"/>
    </xf>
    <xf numFmtId="0" fontId="36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vertical="center"/>
    </xf>
    <xf numFmtId="0" fontId="7" fillId="0" borderId="0" xfId="4" applyFont="1" applyBorder="1" applyAlignment="1">
      <alignment horizontal="center"/>
    </xf>
    <xf numFmtId="0" fontId="4" fillId="0" borderId="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/>
    </xf>
    <xf numFmtId="166" fontId="4" fillId="0" borderId="7" xfId="1" applyNumberFormat="1" applyFont="1" applyBorder="1" applyAlignment="1">
      <alignment horizontal="center"/>
    </xf>
    <xf numFmtId="0" fontId="4" fillId="0" borderId="25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0" fontId="4" fillId="0" borderId="26" xfId="4" applyFont="1" applyBorder="1" applyAlignment="1">
      <alignment horizontal="center"/>
    </xf>
    <xf numFmtId="0" fontId="4" fillId="0" borderId="4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left"/>
    </xf>
    <xf numFmtId="0" fontId="4" fillId="0" borderId="3" xfId="4" applyFont="1" applyFill="1" applyBorder="1" applyAlignment="1">
      <alignment horizontal="left"/>
    </xf>
    <xf numFmtId="0" fontId="4" fillId="0" borderId="4" xfId="4" applyFont="1" applyBorder="1" applyAlignment="1"/>
    <xf numFmtId="0" fontId="4" fillId="0" borderId="5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4" fontId="9" fillId="3" borderId="4" xfId="0" applyNumberFormat="1" applyFont="1" applyFill="1" applyBorder="1" applyAlignment="1" applyProtection="1">
      <alignment horizontal="right" vertical="top" wrapText="1"/>
    </xf>
    <xf numFmtId="3" fontId="4" fillId="0" borderId="4" xfId="1" applyNumberFormat="1" applyFont="1" applyBorder="1" applyAlignment="1">
      <alignment horizontal="right"/>
    </xf>
    <xf numFmtId="0" fontId="4" fillId="0" borderId="4" xfId="4" applyFont="1" applyBorder="1" applyAlignment="1">
      <alignment horizontal="center"/>
    </xf>
    <xf numFmtId="166" fontId="4" fillId="0" borderId="4" xfId="1" applyNumberFormat="1" applyFont="1" applyBorder="1" applyAlignment="1">
      <alignment horizontal="right"/>
    </xf>
    <xf numFmtId="0" fontId="5" fillId="0" borderId="4" xfId="4" applyFont="1" applyBorder="1" applyAlignment="1"/>
    <xf numFmtId="4" fontId="5" fillId="0" borderId="4" xfId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165" fontId="4" fillId="0" borderId="22" xfId="4" applyNumberFormat="1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23" xfId="4" applyNumberFormat="1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/>
    <xf numFmtId="166" fontId="9" fillId="0" borderId="0" xfId="1" applyNumberFormat="1" applyFont="1" applyBorder="1"/>
    <xf numFmtId="164" fontId="4" fillId="0" borderId="4" xfId="1" applyNumberFormat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3" fontId="4" fillId="0" borderId="27" xfId="4" applyNumberFormat="1" applyFont="1" applyBorder="1"/>
    <xf numFmtId="3" fontId="5" fillId="0" borderId="27" xfId="4" applyNumberFormat="1" applyFont="1" applyBorder="1" applyAlignment="1">
      <alignment vertical="center"/>
    </xf>
    <xf numFmtId="0" fontId="4" fillId="0" borderId="22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0" fontId="7" fillId="0" borderId="22" xfId="4" applyFont="1" applyBorder="1" applyAlignment="1">
      <alignment horizontal="center" vertical="center"/>
    </xf>
    <xf numFmtId="165" fontId="4" fillId="0" borderId="22" xfId="4" applyNumberFormat="1" applyFont="1" applyFill="1" applyBorder="1" applyAlignment="1">
      <alignment horizontal="center"/>
    </xf>
    <xf numFmtId="3" fontId="4" fillId="0" borderId="23" xfId="4" applyNumberFormat="1" applyFont="1" applyFill="1" applyBorder="1" applyAlignment="1">
      <alignment vertical="center"/>
    </xf>
    <xf numFmtId="0" fontId="36" fillId="0" borderId="0" xfId="4" applyFont="1" applyFill="1" applyBorder="1" applyAlignment="1">
      <alignment horizontal="center" vertical="center"/>
    </xf>
    <xf numFmtId="0" fontId="36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center"/>
    </xf>
    <xf numFmtId="0" fontId="33" fillId="0" borderId="0" xfId="4" applyFont="1" applyBorder="1" applyAlignment="1">
      <alignment vertical="center"/>
    </xf>
    <xf numFmtId="0" fontId="33" fillId="0" borderId="0" xfId="4" applyFont="1" applyBorder="1"/>
    <xf numFmtId="166" fontId="9" fillId="0" borderId="14" xfId="1" applyNumberFormat="1" applyFont="1" applyBorder="1"/>
    <xf numFmtId="0" fontId="33" fillId="0" borderId="0" xfId="4" applyFont="1" applyBorder="1" applyAlignment="1">
      <alignment horizontal="center"/>
    </xf>
    <xf numFmtId="166" fontId="9" fillId="0" borderId="5" xfId="1" applyNumberFormat="1" applyFont="1" applyBorder="1"/>
    <xf numFmtId="0" fontId="37" fillId="0" borderId="0" xfId="4" applyFont="1" applyFill="1" applyBorder="1" applyAlignment="1">
      <alignment vertical="center"/>
    </xf>
    <xf numFmtId="0" fontId="33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4" fillId="0" borderId="14" xfId="1" applyNumberFormat="1" applyFont="1" applyFill="1" applyBorder="1" applyAlignment="1">
      <alignment horizontal="center" vertical="center"/>
    </xf>
    <xf numFmtId="165" fontId="33" fillId="0" borderId="22" xfId="4" applyNumberFormat="1" applyFont="1" applyBorder="1" applyAlignment="1">
      <alignment horizontal="center"/>
    </xf>
    <xf numFmtId="0" fontId="36" fillId="0" borderId="0" xfId="4" applyFont="1" applyBorder="1" applyAlignment="1">
      <alignment horizontal="center"/>
    </xf>
    <xf numFmtId="0" fontId="36" fillId="0" borderId="0" xfId="4" applyFont="1" applyBorder="1"/>
    <xf numFmtId="0" fontId="33" fillId="0" borderId="0" xfId="4" applyFont="1" applyFill="1" applyBorder="1" applyAlignment="1"/>
    <xf numFmtId="0" fontId="36" fillId="0" borderId="0" xfId="4" applyFont="1" applyFill="1" applyBorder="1"/>
    <xf numFmtId="0" fontId="38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Border="1"/>
    <xf numFmtId="166" fontId="28" fillId="0" borderId="0" xfId="1" applyNumberFormat="1" applyFont="1" applyBorder="1"/>
    <xf numFmtId="166" fontId="33" fillId="0" borderId="0" xfId="1" applyNumberFormat="1" applyFont="1" applyBorder="1"/>
    <xf numFmtId="0" fontId="9" fillId="0" borderId="4" xfId="4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0" fontId="39" fillId="0" borderId="4" xfId="4" applyFont="1" applyBorder="1" applyAlignment="1">
      <alignment vertical="center"/>
    </xf>
    <xf numFmtId="3" fontId="9" fillId="0" borderId="4" xfId="4" applyNumberFormat="1" applyFont="1" applyBorder="1"/>
    <xf numFmtId="165" fontId="5" fillId="0" borderId="22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" fontId="28" fillId="0" borderId="4" xfId="4" applyNumberFormat="1" applyFont="1" applyBorder="1" applyAlignment="1">
      <alignment vertical="center"/>
    </xf>
    <xf numFmtId="166" fontId="28" fillId="0" borderId="4" xfId="1" applyNumberFormat="1" applyFont="1" applyBorder="1" applyAlignment="1">
      <alignment vertical="center"/>
    </xf>
    <xf numFmtId="0" fontId="5" fillId="0" borderId="23" xfId="4" applyFont="1" applyBorder="1" applyAlignment="1">
      <alignment vertical="center"/>
    </xf>
    <xf numFmtId="166" fontId="5" fillId="0" borderId="0" xfId="1" applyNumberFormat="1" applyFont="1" applyBorder="1"/>
    <xf numFmtId="166" fontId="5" fillId="0" borderId="14" xfId="1" applyNumberFormat="1" applyFont="1" applyBorder="1"/>
    <xf numFmtId="166" fontId="5" fillId="0" borderId="5" xfId="1" applyNumberFormat="1" applyFont="1" applyBorder="1"/>
    <xf numFmtId="0" fontId="2" fillId="0" borderId="0" xfId="4" applyFont="1" applyBorder="1"/>
    <xf numFmtId="0" fontId="36" fillId="0" borderId="0" xfId="4" applyFont="1" applyBorder="1" applyAlignment="1">
      <alignment vertical="center"/>
    </xf>
    <xf numFmtId="0" fontId="37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left" vertical="center"/>
    </xf>
    <xf numFmtId="0" fontId="40" fillId="0" borderId="0" xfId="4" applyFont="1" applyBorder="1"/>
    <xf numFmtId="0" fontId="41" fillId="0" borderId="0" xfId="4" applyFont="1" applyBorder="1" applyAlignment="1">
      <alignment vertical="center"/>
    </xf>
    <xf numFmtId="166" fontId="4" fillId="0" borderId="0" xfId="1" applyNumberFormat="1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166" fontId="4" fillId="0" borderId="14" xfId="1" applyNumberFormat="1" applyFont="1" applyBorder="1"/>
    <xf numFmtId="0" fontId="33" fillId="0" borderId="0" xfId="4" applyFont="1" applyBorder="1" applyAlignment="1">
      <alignment horizontal="left" vertical="center"/>
    </xf>
    <xf numFmtId="166" fontId="4" fillId="0" borderId="14" xfId="1" applyNumberFormat="1" applyFont="1" applyBorder="1" applyAlignment="1">
      <alignment horizontal="right"/>
    </xf>
    <xf numFmtId="0" fontId="11" fillId="0" borderId="0" xfId="4" applyFont="1" applyFill="1" applyBorder="1" applyAlignment="1"/>
    <xf numFmtId="0" fontId="2" fillId="0" borderId="0" xfId="3" applyFont="1" applyFill="1" applyBorder="1"/>
    <xf numFmtId="0" fontId="42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 vertical="center"/>
    </xf>
    <xf numFmtId="0" fontId="33" fillId="0" borderId="23" xfId="4" applyFont="1" applyBorder="1"/>
    <xf numFmtId="166" fontId="33" fillId="0" borderId="23" xfId="4" applyNumberFormat="1" applyFont="1" applyBorder="1"/>
    <xf numFmtId="0" fontId="43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0" fontId="30" fillId="0" borderId="0" xfId="4" applyFont="1" applyBorder="1" applyAlignment="1">
      <alignment horizontal="right"/>
    </xf>
    <xf numFmtId="0" fontId="33" fillId="0" borderId="0" xfId="4" applyFont="1" applyBorder="1" applyAlignment="1"/>
    <xf numFmtId="166" fontId="28" fillId="0" borderId="5" xfId="1" applyNumberFormat="1" applyFont="1" applyBorder="1"/>
    <xf numFmtId="0" fontId="33" fillId="0" borderId="0" xfId="4" applyFont="1" applyBorder="1" applyAlignment="1">
      <alignment horizontal="left"/>
    </xf>
    <xf numFmtId="0" fontId="44" fillId="0" borderId="0" xfId="4" applyFont="1" applyBorder="1" applyAlignment="1">
      <alignment horizontal="left"/>
    </xf>
    <xf numFmtId="0" fontId="44" fillId="0" borderId="23" xfId="4" applyFont="1" applyBorder="1" applyAlignment="1">
      <alignment horizontal="left"/>
    </xf>
    <xf numFmtId="0" fontId="34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/>
    </xf>
    <xf numFmtId="0" fontId="6" fillId="0" borderId="22" xfId="4" applyFont="1" applyBorder="1" applyAlignment="1"/>
    <xf numFmtId="0" fontId="6" fillId="0" borderId="0" xfId="4" applyFont="1" applyBorder="1" applyAlignment="1"/>
    <xf numFmtId="0" fontId="2" fillId="0" borderId="22" xfId="4" applyFont="1" applyBorder="1" applyAlignment="1"/>
    <xf numFmtId="0" fontId="2" fillId="0" borderId="0" xfId="4" applyFont="1" applyBorder="1" applyAlignment="1"/>
    <xf numFmtId="0" fontId="0" fillId="0" borderId="28" xfId="0" applyBorder="1"/>
    <xf numFmtId="0" fontId="0" fillId="0" borderId="29" xfId="0" applyBorder="1"/>
    <xf numFmtId="166" fontId="0" fillId="0" borderId="29" xfId="1" applyNumberFormat="1" applyFont="1" applyBorder="1"/>
    <xf numFmtId="0" fontId="0" fillId="0" borderId="30" xfId="0" applyBorder="1"/>
    <xf numFmtId="9" fontId="33" fillId="0" borderId="0" xfId="4" applyNumberFormat="1" applyFont="1" applyBorder="1"/>
    <xf numFmtId="0" fontId="46" fillId="0" borderId="14" xfId="0" applyFont="1" applyBorder="1"/>
    <xf numFmtId="0" fontId="46" fillId="0" borderId="14" xfId="0" applyFont="1" applyBorder="1" applyAlignment="1">
      <alignment horizontal="right"/>
    </xf>
    <xf numFmtId="0" fontId="46" fillId="0" borderId="14" xfId="0" applyFont="1" applyBorder="1" applyAlignment="1">
      <alignment horizontal="center"/>
    </xf>
    <xf numFmtId="164" fontId="0" fillId="0" borderId="0" xfId="1" applyFont="1"/>
    <xf numFmtId="166" fontId="0" fillId="0" borderId="0" xfId="0" applyNumberFormat="1"/>
    <xf numFmtId="3" fontId="4" fillId="0" borderId="27" xfId="1" applyNumberFormat="1" applyFont="1" applyBorder="1" applyAlignment="1">
      <alignment horizontal="right"/>
    </xf>
    <xf numFmtId="3" fontId="5" fillId="0" borderId="27" xfId="1" applyNumberFormat="1" applyFont="1" applyBorder="1" applyAlignment="1">
      <alignment horizontal="right"/>
    </xf>
    <xf numFmtId="166" fontId="4" fillId="0" borderId="0" xfId="1" applyNumberFormat="1" applyFont="1" applyAlignment="1">
      <alignment vertical="center"/>
    </xf>
    <xf numFmtId="0" fontId="39" fillId="0" borderId="0" xfId="4" applyFont="1" applyBorder="1" applyAlignment="1">
      <alignment horizontal="left"/>
    </xf>
    <xf numFmtId="0" fontId="39" fillId="0" borderId="23" xfId="4" applyFont="1" applyBorder="1" applyAlignment="1">
      <alignment horizontal="left"/>
    </xf>
    <xf numFmtId="166" fontId="4" fillId="0" borderId="0" xfId="0" applyNumberFormat="1" applyFont="1" applyAlignment="1">
      <alignment vertical="center"/>
    </xf>
    <xf numFmtId="166" fontId="44" fillId="0" borderId="14" xfId="1" applyNumberFormat="1" applyFont="1" applyBorder="1" applyAlignment="1">
      <alignment horizontal="center"/>
    </xf>
    <xf numFmtId="166" fontId="32" fillId="0" borderId="0" xfId="1" applyNumberFormat="1" applyFont="1" applyBorder="1" applyAlignment="1">
      <alignment horizontal="center"/>
    </xf>
    <xf numFmtId="3" fontId="0" fillId="0" borderId="0" xfId="0" applyNumberFormat="1"/>
    <xf numFmtId="0" fontId="19" fillId="0" borderId="0" xfId="0" applyNumberFormat="1" applyFont="1" applyFill="1" applyBorder="1" applyAlignment="1" applyProtection="1">
      <alignment horizontal="center"/>
    </xf>
    <xf numFmtId="0" fontId="4" fillId="0" borderId="5" xfId="4" applyFont="1" applyBorder="1" applyAlignment="1">
      <alignment horizontal="center"/>
    </xf>
    <xf numFmtId="43" fontId="18" fillId="0" borderId="0" xfId="2" applyFont="1" applyFill="1" applyBorder="1" applyAlignment="1" applyProtection="1">
      <alignment horizontal="center"/>
    </xf>
    <xf numFmtId="166" fontId="7" fillId="0" borderId="3" xfId="1" applyNumberFormat="1" applyFont="1" applyBorder="1" applyAlignment="1">
      <alignment vertical="center"/>
    </xf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1" fillId="0" borderId="0" xfId="3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14" xfId="0" applyNumberFormat="1" applyFont="1" applyFill="1" applyBorder="1" applyAlignment="1" applyProtection="1">
      <alignment horizontal="center"/>
    </xf>
    <xf numFmtId="0" fontId="25" fillId="0" borderId="0" xfId="0" applyFont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45" fillId="0" borderId="0" xfId="4" applyFont="1" applyBorder="1" applyAlignment="1">
      <alignment horizontal="center"/>
    </xf>
    <xf numFmtId="0" fontId="45" fillId="0" borderId="23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4" fillId="0" borderId="6" xfId="4" applyFont="1" applyFill="1" applyBorder="1" applyAlignment="1">
      <alignment horizontal="left"/>
    </xf>
    <xf numFmtId="0" fontId="4" fillId="0" borderId="5" xfId="4" applyFont="1" applyFill="1" applyBorder="1" applyAlignment="1">
      <alignment horizontal="left"/>
    </xf>
    <xf numFmtId="0" fontId="4" fillId="0" borderId="3" xfId="4" applyFont="1" applyFill="1" applyBorder="1" applyAlignment="1">
      <alignment horizontal="left"/>
    </xf>
    <xf numFmtId="0" fontId="5" fillId="0" borderId="6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6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9" fillId="0" borderId="0" xfId="4" applyFont="1" applyBorder="1" applyAlignment="1">
      <alignment horizontal="left"/>
    </xf>
    <xf numFmtId="0" fontId="39" fillId="0" borderId="23" xfId="4" applyFont="1" applyBorder="1" applyAlignment="1">
      <alignment horizontal="left"/>
    </xf>
    <xf numFmtId="0" fontId="35" fillId="0" borderId="0" xfId="4" applyFont="1" applyBorder="1" applyAlignment="1">
      <alignment horizontal="left" vertical="center"/>
    </xf>
    <xf numFmtId="0" fontId="4" fillId="0" borderId="6" xfId="4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5" fillId="0" borderId="6" xfId="4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34" fillId="0" borderId="22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/>
    </xf>
    <xf numFmtId="0" fontId="34" fillId="0" borderId="23" xfId="4" applyFont="1" applyFill="1" applyBorder="1" applyAlignment="1">
      <alignment horizontal="center" vertical="center"/>
    </xf>
    <xf numFmtId="0" fontId="35" fillId="0" borderId="0" xfId="4" applyFont="1" applyBorder="1" applyAlignment="1">
      <alignment horizontal="left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_2016%20%20SUPERBETON%20MA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pasqyra 1 &amp; 2"/>
      <sheetName val="pasqyra 3"/>
      <sheetName val="AQT"/>
      <sheetName val="inventari AQT"/>
      <sheetName val="Amortizimi"/>
      <sheetName val="inventari mjeteve"/>
      <sheetName val="inventari mallit"/>
      <sheetName val="inventari i materialeve"/>
      <sheetName val="Bosh"/>
      <sheetName val="amort"/>
    </sheetNames>
    <sheetDataSet>
      <sheetData sheetId="0" refreshError="1"/>
      <sheetData sheetId="1"/>
      <sheetData sheetId="2">
        <row r="54">
          <cell r="H54">
            <v>274822814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workbookViewId="0">
      <selection activeCell="P51" sqref="P51"/>
    </sheetView>
  </sheetViews>
  <sheetFormatPr defaultRowHeight="12.75"/>
  <cols>
    <col min="1" max="1" width="11.57031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4"/>
      <c r="C2" s="55"/>
      <c r="D2" s="55"/>
      <c r="E2" s="55"/>
      <c r="F2" s="55"/>
      <c r="G2" s="55"/>
      <c r="H2" s="55"/>
      <c r="I2" s="55"/>
      <c r="J2" s="55"/>
      <c r="K2" s="56"/>
    </row>
    <row r="3" spans="2:11" s="61" customFormat="1" ht="14.1" customHeight="1">
      <c r="B3" s="57"/>
      <c r="C3" s="58" t="s">
        <v>23</v>
      </c>
      <c r="D3" s="58"/>
      <c r="E3" s="58"/>
      <c r="F3" s="398" t="s">
        <v>203</v>
      </c>
      <c r="G3" s="399"/>
      <c r="H3" s="400"/>
      <c r="I3" s="59"/>
      <c r="J3" s="58"/>
      <c r="K3" s="60"/>
    </row>
    <row r="4" spans="2:11" s="61" customFormat="1" ht="14.1" customHeight="1">
      <c r="B4" s="57"/>
      <c r="C4" s="58" t="s">
        <v>13</v>
      </c>
      <c r="D4" s="58"/>
      <c r="E4" s="58"/>
      <c r="F4" s="59" t="s">
        <v>204</v>
      </c>
      <c r="G4" s="62"/>
      <c r="H4" s="63"/>
      <c r="I4" s="64"/>
      <c r="J4" s="64"/>
      <c r="K4" s="60"/>
    </row>
    <row r="5" spans="2:11" s="61" customFormat="1" ht="14.1" customHeight="1">
      <c r="B5" s="57"/>
      <c r="C5" s="58" t="s">
        <v>5</v>
      </c>
      <c r="D5" s="58"/>
      <c r="E5" s="58"/>
      <c r="F5" s="65" t="s">
        <v>205</v>
      </c>
      <c r="G5" s="59"/>
      <c r="H5" s="59"/>
      <c r="I5" s="59"/>
      <c r="J5" s="59"/>
      <c r="K5" s="60"/>
    </row>
    <row r="6" spans="2:11" s="61" customFormat="1" ht="14.1" customHeight="1">
      <c r="B6" s="57"/>
      <c r="C6" s="58"/>
      <c r="D6" s="58"/>
      <c r="E6" s="58"/>
      <c r="F6" s="58"/>
      <c r="G6" s="58"/>
      <c r="H6" s="66"/>
      <c r="I6" s="66"/>
      <c r="J6" s="65"/>
      <c r="K6" s="60"/>
    </row>
    <row r="7" spans="2:11" s="61" customFormat="1" ht="14.1" customHeight="1">
      <c r="B7" s="57"/>
      <c r="C7" s="58" t="s">
        <v>0</v>
      </c>
      <c r="D7" s="58"/>
      <c r="E7" s="58"/>
      <c r="F7" s="59">
        <v>1993</v>
      </c>
      <c r="G7" s="67"/>
      <c r="H7" s="58"/>
      <c r="I7" s="58"/>
      <c r="J7" s="58"/>
      <c r="K7" s="60"/>
    </row>
    <row r="8" spans="2:11" s="61" customFormat="1" ht="14.1" customHeight="1">
      <c r="B8" s="57"/>
      <c r="C8" s="58" t="s">
        <v>1</v>
      </c>
      <c r="D8" s="58"/>
      <c r="E8" s="58"/>
      <c r="F8" s="65">
        <v>2503011</v>
      </c>
      <c r="G8" s="68"/>
      <c r="H8" s="58"/>
      <c r="I8" s="58"/>
      <c r="J8" s="58"/>
      <c r="K8" s="60"/>
    </row>
    <row r="9" spans="2:11" s="61" customFormat="1" ht="14.1" customHeight="1">
      <c r="B9" s="57"/>
      <c r="C9" s="58"/>
      <c r="D9" s="58"/>
      <c r="E9" s="58"/>
      <c r="F9" s="58"/>
      <c r="G9" s="58"/>
      <c r="H9" s="58"/>
      <c r="I9" s="58"/>
      <c r="J9" s="58"/>
      <c r="K9" s="60"/>
    </row>
    <row r="10" spans="2:11" s="61" customFormat="1" ht="14.1" customHeight="1">
      <c r="B10" s="57"/>
      <c r="C10" s="58" t="s">
        <v>11</v>
      </c>
      <c r="D10" s="58"/>
      <c r="E10" s="58"/>
      <c r="F10" s="59" t="s">
        <v>206</v>
      </c>
      <c r="G10" s="59"/>
      <c r="H10" s="59"/>
      <c r="I10" s="59"/>
      <c r="J10" s="59"/>
      <c r="K10" s="60"/>
    </row>
    <row r="11" spans="2:11" s="61" customFormat="1" ht="14.1" customHeight="1">
      <c r="B11" s="57"/>
      <c r="C11" s="58"/>
      <c r="D11" s="58"/>
      <c r="E11" s="58"/>
      <c r="F11" s="65" t="s">
        <v>207</v>
      </c>
      <c r="G11" s="65"/>
      <c r="H11" s="65"/>
      <c r="I11" s="65"/>
      <c r="J11" s="65"/>
      <c r="K11" s="60"/>
    </row>
    <row r="12" spans="2:11" s="61" customFormat="1" ht="14.1" customHeight="1">
      <c r="B12" s="57"/>
      <c r="C12" s="58"/>
      <c r="D12" s="58"/>
      <c r="E12" s="58"/>
      <c r="F12" s="65"/>
      <c r="G12" s="65"/>
      <c r="H12" s="65"/>
      <c r="I12" s="65"/>
      <c r="J12" s="65"/>
      <c r="K12" s="60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18" t="s">
        <v>6</v>
      </c>
      <c r="C25" s="419"/>
      <c r="D25" s="419"/>
      <c r="E25" s="419"/>
      <c r="F25" s="419"/>
      <c r="G25" s="419"/>
      <c r="H25" s="419"/>
      <c r="I25" s="419"/>
      <c r="J25" s="419"/>
      <c r="K25" s="420"/>
    </row>
    <row r="26" spans="2:11">
      <c r="B26" s="3"/>
      <c r="C26" s="421" t="s">
        <v>197</v>
      </c>
      <c r="D26" s="421"/>
      <c r="E26" s="421"/>
      <c r="F26" s="421"/>
      <c r="G26" s="421"/>
      <c r="H26" s="421"/>
      <c r="I26" s="421"/>
      <c r="J26" s="421"/>
      <c r="K26" s="5"/>
    </row>
    <row r="27" spans="2:11">
      <c r="B27" s="3"/>
      <c r="C27" s="421" t="s">
        <v>12</v>
      </c>
      <c r="D27" s="421"/>
      <c r="E27" s="421"/>
      <c r="F27" s="421"/>
      <c r="G27" s="421"/>
      <c r="H27" s="421"/>
      <c r="I27" s="421"/>
      <c r="J27" s="421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69" t="s">
        <v>1045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1" customFormat="1" ht="12.95" customHeight="1">
      <c r="B48" s="57"/>
      <c r="C48" s="58" t="s">
        <v>19</v>
      </c>
      <c r="D48" s="58"/>
      <c r="E48" s="58"/>
      <c r="F48" s="58"/>
      <c r="G48" s="58"/>
      <c r="H48" s="417" t="s">
        <v>201</v>
      </c>
      <c r="I48" s="417"/>
      <c r="J48" s="58"/>
      <c r="K48" s="60"/>
    </row>
    <row r="49" spans="2:11" s="61" customFormat="1" ht="12.95" customHeight="1">
      <c r="B49" s="57"/>
      <c r="C49" s="58" t="s">
        <v>199</v>
      </c>
      <c r="D49" s="58"/>
      <c r="E49" s="58"/>
      <c r="F49" s="58"/>
      <c r="G49" s="58"/>
      <c r="H49" s="423" t="s">
        <v>202</v>
      </c>
      <c r="I49" s="423"/>
      <c r="J49" s="58"/>
      <c r="K49" s="60"/>
    </row>
    <row r="50" spans="2:11" s="61" customFormat="1" ht="12.95" customHeight="1">
      <c r="B50" s="57"/>
      <c r="C50" s="58" t="s">
        <v>14</v>
      </c>
      <c r="D50" s="58"/>
      <c r="E50" s="58"/>
      <c r="F50" s="58"/>
      <c r="G50" s="58"/>
      <c r="H50" s="423" t="s">
        <v>200</v>
      </c>
      <c r="I50" s="423"/>
      <c r="J50" s="58"/>
      <c r="K50" s="60"/>
    </row>
    <row r="51" spans="2:11" s="61" customFormat="1" ht="12.95" customHeight="1">
      <c r="B51" s="57"/>
      <c r="C51" s="58" t="s">
        <v>15</v>
      </c>
      <c r="D51" s="58"/>
      <c r="E51" s="58"/>
      <c r="F51" s="58"/>
      <c r="G51" s="58"/>
      <c r="H51" s="423" t="s">
        <v>200</v>
      </c>
      <c r="I51" s="423"/>
      <c r="J51" s="58"/>
      <c r="K51" s="60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3" customFormat="1" ht="12.95" customHeight="1">
      <c r="B53" s="70"/>
      <c r="C53" s="58" t="s">
        <v>20</v>
      </c>
      <c r="D53" s="58"/>
      <c r="E53" s="58"/>
      <c r="F53" s="58"/>
      <c r="G53" s="68" t="s">
        <v>16</v>
      </c>
      <c r="H53" s="424" t="s">
        <v>1046</v>
      </c>
      <c r="I53" s="421"/>
      <c r="J53" s="71"/>
      <c r="K53" s="72"/>
    </row>
    <row r="54" spans="2:11" s="73" customFormat="1" ht="12.95" customHeight="1">
      <c r="B54" s="70"/>
      <c r="C54" s="58"/>
      <c r="D54" s="58"/>
      <c r="E54" s="58"/>
      <c r="F54" s="58"/>
      <c r="G54" s="68" t="s">
        <v>17</v>
      </c>
      <c r="H54" s="422" t="s">
        <v>1047</v>
      </c>
      <c r="I54" s="421"/>
      <c r="J54" s="71"/>
      <c r="K54" s="72"/>
    </row>
    <row r="55" spans="2:11" s="73" customFormat="1" ht="7.5" customHeight="1">
      <c r="B55" s="70"/>
      <c r="C55" s="58"/>
      <c r="D55" s="58"/>
      <c r="E55" s="58"/>
      <c r="F55" s="58"/>
      <c r="G55" s="68"/>
      <c r="H55" s="68"/>
      <c r="I55" s="68"/>
      <c r="J55" s="71"/>
      <c r="K55" s="72"/>
    </row>
    <row r="56" spans="2:11" s="73" customFormat="1" ht="12.95" customHeight="1">
      <c r="B56" s="70"/>
      <c r="C56" s="58" t="s">
        <v>18</v>
      </c>
      <c r="D56" s="58"/>
      <c r="E56" s="58"/>
      <c r="F56" s="68"/>
      <c r="G56" s="58"/>
      <c r="H56" s="416">
        <v>44635</v>
      </c>
      <c r="I56" s="417"/>
      <c r="J56" s="71"/>
      <c r="K56" s="72"/>
    </row>
    <row r="57" spans="2:11" ht="22.5" customHeight="1">
      <c r="B57" s="74"/>
      <c r="C57" s="75"/>
      <c r="D57" s="75"/>
      <c r="E57" s="75"/>
      <c r="F57" s="75"/>
      <c r="G57" s="75"/>
      <c r="H57" s="75"/>
      <c r="I57" s="75"/>
      <c r="J57" s="75"/>
      <c r="K57" s="76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12"/>
  <sheetViews>
    <sheetView workbookViewId="0">
      <selection activeCell="L5" sqref="L5:M5"/>
    </sheetView>
  </sheetViews>
  <sheetFormatPr defaultRowHeight="12.75"/>
  <cols>
    <col min="1" max="1" width="7.140625" customWidth="1"/>
    <col min="2" max="2" width="37.42578125" customWidth="1"/>
    <col min="3" max="3" width="10.85546875" customWidth="1"/>
    <col min="5" max="5" width="13.140625" customWidth="1"/>
    <col min="6" max="6" width="13.28515625" customWidth="1"/>
  </cols>
  <sheetData>
    <row r="1" spans="1:7">
      <c r="A1" s="118"/>
      <c r="B1" s="118"/>
      <c r="C1" s="118"/>
      <c r="D1" s="118"/>
      <c r="E1" s="118"/>
      <c r="F1" s="118"/>
    </row>
    <row r="2" spans="1:7">
      <c r="A2" s="118"/>
      <c r="B2" s="118"/>
      <c r="C2" s="118"/>
      <c r="D2" s="118"/>
      <c r="E2" s="118"/>
      <c r="F2" s="118"/>
    </row>
    <row r="3" spans="1:7" ht="18">
      <c r="A3" s="119" t="s">
        <v>369</v>
      </c>
      <c r="B3" s="119"/>
      <c r="C3" s="120"/>
      <c r="D3" s="120"/>
      <c r="E3" s="120"/>
      <c r="F3" s="120"/>
    </row>
    <row r="4" spans="1:7" ht="18">
      <c r="A4" s="119" t="s">
        <v>370</v>
      </c>
      <c r="B4" s="119"/>
      <c r="C4" s="120"/>
      <c r="D4" s="120"/>
      <c r="E4" s="120"/>
      <c r="F4" s="120"/>
    </row>
    <row r="5" spans="1:7" ht="15.75">
      <c r="A5" s="121"/>
      <c r="B5" s="121"/>
      <c r="C5" s="120"/>
      <c r="D5" s="120"/>
      <c r="E5" s="120"/>
      <c r="F5" s="120"/>
    </row>
    <row r="6" spans="1:7" ht="14.25">
      <c r="A6" s="454" t="s">
        <v>371</v>
      </c>
      <c r="B6" s="454"/>
      <c r="C6" s="454"/>
      <c r="D6" s="454"/>
      <c r="E6" s="454"/>
      <c r="F6" s="454"/>
    </row>
    <row r="7" spans="1:7" ht="15.75" thickBot="1">
      <c r="A7" s="73"/>
      <c r="B7" s="73"/>
      <c r="C7" s="73"/>
      <c r="D7" s="73"/>
      <c r="E7" s="73"/>
      <c r="F7" s="73"/>
    </row>
    <row r="8" spans="1:7" ht="15.75">
      <c r="A8" s="455" t="s">
        <v>372</v>
      </c>
      <c r="B8" s="457" t="s">
        <v>373</v>
      </c>
      <c r="C8" s="122" t="s">
        <v>374</v>
      </c>
      <c r="D8" s="123" t="s">
        <v>375</v>
      </c>
      <c r="E8" s="123" t="s">
        <v>376</v>
      </c>
      <c r="F8" s="123" t="s">
        <v>377</v>
      </c>
    </row>
    <row r="9" spans="1:7" ht="14.25">
      <c r="A9" s="456"/>
      <c r="B9" s="458"/>
      <c r="C9" s="124" t="s">
        <v>378</v>
      </c>
      <c r="D9" s="125"/>
      <c r="E9" s="125"/>
      <c r="F9" s="125"/>
    </row>
    <row r="10" spans="1:7" ht="14.25">
      <c r="A10" s="126" t="s">
        <v>379</v>
      </c>
      <c r="B10" s="126" t="s">
        <v>380</v>
      </c>
      <c r="C10" s="125"/>
      <c r="D10" s="125"/>
      <c r="E10" s="125"/>
      <c r="F10" s="125"/>
    </row>
    <row r="11" spans="1:7">
      <c r="A11" s="202">
        <v>1</v>
      </c>
      <c r="B11" s="203" t="s">
        <v>381</v>
      </c>
      <c r="C11" s="202">
        <v>1993</v>
      </c>
      <c r="D11" s="202">
        <v>1</v>
      </c>
      <c r="E11" s="204">
        <v>7899913</v>
      </c>
      <c r="F11" s="204">
        <f>D11*E11</f>
        <v>7899913</v>
      </c>
      <c r="G11" s="6"/>
    </row>
    <row r="12" spans="1:7">
      <c r="A12" s="202">
        <v>2</v>
      </c>
      <c r="B12" s="203" t="s">
        <v>382</v>
      </c>
      <c r="C12" s="202">
        <v>1993</v>
      </c>
      <c r="D12" s="202">
        <v>1</v>
      </c>
      <c r="E12" s="204">
        <v>3220507</v>
      </c>
      <c r="F12" s="204">
        <f t="shared" ref="F12:F18" si="0">D12*E12</f>
        <v>3220507</v>
      </c>
      <c r="G12" s="6"/>
    </row>
    <row r="13" spans="1:7">
      <c r="A13" s="202">
        <v>3</v>
      </c>
      <c r="B13" s="203" t="s">
        <v>383</v>
      </c>
      <c r="C13" s="202">
        <v>1993</v>
      </c>
      <c r="D13" s="202">
        <v>1</v>
      </c>
      <c r="E13" s="204">
        <v>1661330</v>
      </c>
      <c r="F13" s="204">
        <f t="shared" si="0"/>
        <v>1661330</v>
      </c>
      <c r="G13" s="6"/>
    </row>
    <row r="14" spans="1:7">
      <c r="A14" s="202">
        <v>4</v>
      </c>
      <c r="B14" s="203" t="s">
        <v>384</v>
      </c>
      <c r="C14" s="202">
        <v>1993</v>
      </c>
      <c r="D14" s="202">
        <v>1</v>
      </c>
      <c r="E14" s="204">
        <v>1565584</v>
      </c>
      <c r="F14" s="204">
        <f t="shared" si="0"/>
        <v>1565584</v>
      </c>
      <c r="G14" s="6"/>
    </row>
    <row r="15" spans="1:7">
      <c r="A15" s="202">
        <v>5</v>
      </c>
      <c r="B15" s="203" t="s">
        <v>385</v>
      </c>
      <c r="C15" s="202">
        <v>1993</v>
      </c>
      <c r="D15" s="202">
        <v>1</v>
      </c>
      <c r="E15" s="204">
        <v>1062640</v>
      </c>
      <c r="F15" s="204">
        <f t="shared" si="0"/>
        <v>1062640</v>
      </c>
      <c r="G15" s="6"/>
    </row>
    <row r="16" spans="1:7">
      <c r="A16" s="202">
        <v>6</v>
      </c>
      <c r="B16" s="203" t="s">
        <v>386</v>
      </c>
      <c r="C16" s="202">
        <v>1995</v>
      </c>
      <c r="D16" s="202">
        <v>1</v>
      </c>
      <c r="E16" s="204">
        <v>595973</v>
      </c>
      <c r="F16" s="204">
        <f t="shared" si="0"/>
        <v>595973</v>
      </c>
      <c r="G16" s="6"/>
    </row>
    <row r="17" spans="1:7">
      <c r="A17" s="202">
        <v>7</v>
      </c>
      <c r="B17" s="203" t="s">
        <v>387</v>
      </c>
      <c r="C17" s="202">
        <v>2008</v>
      </c>
      <c r="D17" s="202">
        <v>1</v>
      </c>
      <c r="E17" s="205">
        <v>1430171</v>
      </c>
      <c r="F17" s="204">
        <f t="shared" si="0"/>
        <v>1430171</v>
      </c>
      <c r="G17" s="6"/>
    </row>
    <row r="18" spans="1:7">
      <c r="A18" s="202">
        <v>8</v>
      </c>
      <c r="B18" s="203" t="s">
        <v>388</v>
      </c>
      <c r="C18" s="202">
        <v>2008</v>
      </c>
      <c r="D18" s="202">
        <v>1</v>
      </c>
      <c r="E18" s="205">
        <v>2297372</v>
      </c>
      <c r="F18" s="204">
        <f t="shared" si="0"/>
        <v>2297372</v>
      </c>
      <c r="G18" s="6"/>
    </row>
    <row r="19" spans="1:7">
      <c r="A19" s="206"/>
      <c r="B19" s="207" t="s">
        <v>389</v>
      </c>
      <c r="C19" s="203"/>
      <c r="D19" s="203"/>
      <c r="E19" s="203"/>
      <c r="F19" s="208">
        <f>SUM(F11:F18)</f>
        <v>19733490</v>
      </c>
      <c r="G19" s="6"/>
    </row>
    <row r="20" spans="1:7">
      <c r="A20" s="209" t="s">
        <v>22</v>
      </c>
      <c r="B20" s="210" t="s">
        <v>390</v>
      </c>
      <c r="C20" s="203"/>
      <c r="D20" s="203"/>
      <c r="E20" s="203"/>
      <c r="F20" s="203"/>
      <c r="G20" s="6"/>
    </row>
    <row r="21" spans="1:7">
      <c r="A21" s="202">
        <v>1</v>
      </c>
      <c r="B21" s="211" t="s">
        <v>391</v>
      </c>
      <c r="C21" s="202" t="s">
        <v>392</v>
      </c>
      <c r="D21" s="202">
        <v>1</v>
      </c>
      <c r="E21" s="205">
        <v>32500</v>
      </c>
      <c r="F21" s="205">
        <f>D21*E21</f>
        <v>32500</v>
      </c>
      <c r="G21" s="6"/>
    </row>
    <row r="22" spans="1:7">
      <c r="A22" s="202">
        <v>2</v>
      </c>
      <c r="B22" s="211" t="s">
        <v>393</v>
      </c>
      <c r="C22" s="202" t="s">
        <v>392</v>
      </c>
      <c r="D22" s="202">
        <v>1</v>
      </c>
      <c r="E22" s="205">
        <v>66000</v>
      </c>
      <c r="F22" s="205">
        <f t="shared" ref="F22:F85" si="1">D22*E22</f>
        <v>66000</v>
      </c>
      <c r="G22" s="6"/>
    </row>
    <row r="23" spans="1:7">
      <c r="A23" s="202">
        <v>3</v>
      </c>
      <c r="B23" s="211" t="s">
        <v>394</v>
      </c>
      <c r="C23" s="202" t="s">
        <v>392</v>
      </c>
      <c r="D23" s="202">
        <v>2</v>
      </c>
      <c r="E23" s="205">
        <v>60000</v>
      </c>
      <c r="F23" s="205">
        <f t="shared" si="1"/>
        <v>120000</v>
      </c>
      <c r="G23" s="6"/>
    </row>
    <row r="24" spans="1:7">
      <c r="A24" s="202">
        <v>4</v>
      </c>
      <c r="B24" s="211" t="s">
        <v>395</v>
      </c>
      <c r="C24" s="202" t="s">
        <v>392</v>
      </c>
      <c r="D24" s="202">
        <v>1</v>
      </c>
      <c r="E24" s="205">
        <v>30000</v>
      </c>
      <c r="F24" s="205">
        <f t="shared" si="1"/>
        <v>30000</v>
      </c>
      <c r="G24" s="6"/>
    </row>
    <row r="25" spans="1:7">
      <c r="A25" s="202">
        <v>5</v>
      </c>
      <c r="B25" s="211" t="s">
        <v>396</v>
      </c>
      <c r="C25" s="202" t="s">
        <v>392</v>
      </c>
      <c r="D25" s="202">
        <v>2</v>
      </c>
      <c r="E25" s="205">
        <v>30000</v>
      </c>
      <c r="F25" s="205">
        <f t="shared" si="1"/>
        <v>60000</v>
      </c>
      <c r="G25" s="6"/>
    </row>
    <row r="26" spans="1:7">
      <c r="A26" s="202">
        <v>6</v>
      </c>
      <c r="B26" s="211" t="s">
        <v>397</v>
      </c>
      <c r="C26" s="202" t="s">
        <v>392</v>
      </c>
      <c r="D26" s="202">
        <v>2</v>
      </c>
      <c r="E26" s="205">
        <v>600</v>
      </c>
      <c r="F26" s="205">
        <f t="shared" si="1"/>
        <v>1200</v>
      </c>
      <c r="G26" s="6"/>
    </row>
    <row r="27" spans="1:7">
      <c r="A27" s="202">
        <v>7</v>
      </c>
      <c r="B27" s="211" t="s">
        <v>398</v>
      </c>
      <c r="C27" s="202" t="s">
        <v>392</v>
      </c>
      <c r="D27" s="202">
        <v>1</v>
      </c>
      <c r="E27" s="205">
        <v>50000</v>
      </c>
      <c r="F27" s="205">
        <f t="shared" si="1"/>
        <v>50000</v>
      </c>
      <c r="G27" s="6"/>
    </row>
    <row r="28" spans="1:7">
      <c r="A28" s="202">
        <v>8</v>
      </c>
      <c r="B28" s="211" t="s">
        <v>399</v>
      </c>
      <c r="C28" s="202" t="s">
        <v>392</v>
      </c>
      <c r="D28" s="202">
        <v>1</v>
      </c>
      <c r="E28" s="205">
        <v>208000</v>
      </c>
      <c r="F28" s="205">
        <f t="shared" si="1"/>
        <v>208000</v>
      </c>
      <c r="G28" s="6"/>
    </row>
    <row r="29" spans="1:7">
      <c r="A29" s="202">
        <v>9</v>
      </c>
      <c r="B29" s="211" t="s">
        <v>400</v>
      </c>
      <c r="C29" s="202" t="s">
        <v>392</v>
      </c>
      <c r="D29" s="202">
        <v>1</v>
      </c>
      <c r="E29" s="205">
        <v>95000</v>
      </c>
      <c r="F29" s="205">
        <f t="shared" si="1"/>
        <v>95000</v>
      </c>
      <c r="G29" s="6"/>
    </row>
    <row r="30" spans="1:7">
      <c r="A30" s="202">
        <v>10</v>
      </c>
      <c r="B30" s="211" t="s">
        <v>401</v>
      </c>
      <c r="C30" s="202" t="s">
        <v>392</v>
      </c>
      <c r="D30" s="202">
        <v>1</v>
      </c>
      <c r="E30" s="205">
        <v>35000</v>
      </c>
      <c r="F30" s="205">
        <f t="shared" si="1"/>
        <v>35000</v>
      </c>
      <c r="G30" s="6"/>
    </row>
    <row r="31" spans="1:7">
      <c r="A31" s="202">
        <v>11</v>
      </c>
      <c r="B31" s="211" t="s">
        <v>402</v>
      </c>
      <c r="C31" s="202" t="s">
        <v>392</v>
      </c>
      <c r="D31" s="202">
        <v>1</v>
      </c>
      <c r="E31" s="205">
        <v>10000</v>
      </c>
      <c r="F31" s="205">
        <f t="shared" si="1"/>
        <v>10000</v>
      </c>
      <c r="G31" s="6"/>
    </row>
    <row r="32" spans="1:7">
      <c r="A32" s="202">
        <v>12</v>
      </c>
      <c r="B32" s="211" t="s">
        <v>403</v>
      </c>
      <c r="C32" s="202" t="s">
        <v>392</v>
      </c>
      <c r="D32" s="202">
        <v>1</v>
      </c>
      <c r="E32" s="205">
        <v>8500</v>
      </c>
      <c r="F32" s="205">
        <f t="shared" si="1"/>
        <v>8500</v>
      </c>
      <c r="G32" s="6"/>
    </row>
    <row r="33" spans="1:7">
      <c r="A33" s="202">
        <v>13</v>
      </c>
      <c r="B33" s="211" t="s">
        <v>404</v>
      </c>
      <c r="C33" s="202" t="s">
        <v>392</v>
      </c>
      <c r="D33" s="202">
        <v>1</v>
      </c>
      <c r="E33" s="205">
        <v>165000</v>
      </c>
      <c r="F33" s="205">
        <f t="shared" si="1"/>
        <v>165000</v>
      </c>
      <c r="G33" s="6"/>
    </row>
    <row r="34" spans="1:7">
      <c r="A34" s="202">
        <v>14</v>
      </c>
      <c r="B34" s="211" t="s">
        <v>405</v>
      </c>
      <c r="C34" s="202" t="s">
        <v>392</v>
      </c>
      <c r="D34" s="202">
        <v>1</v>
      </c>
      <c r="E34" s="205">
        <v>100000</v>
      </c>
      <c r="F34" s="205">
        <f t="shared" si="1"/>
        <v>100000</v>
      </c>
      <c r="G34" s="6"/>
    </row>
    <row r="35" spans="1:7">
      <c r="A35" s="202">
        <v>15</v>
      </c>
      <c r="B35" s="211" t="s">
        <v>406</v>
      </c>
      <c r="C35" s="202" t="s">
        <v>392</v>
      </c>
      <c r="D35" s="202">
        <v>1</v>
      </c>
      <c r="E35" s="205">
        <v>39000</v>
      </c>
      <c r="F35" s="205">
        <f t="shared" si="1"/>
        <v>39000</v>
      </c>
      <c r="G35" s="6"/>
    </row>
    <row r="36" spans="1:7">
      <c r="A36" s="202">
        <v>16</v>
      </c>
      <c r="B36" s="211" t="s">
        <v>407</v>
      </c>
      <c r="C36" s="202" t="s">
        <v>392</v>
      </c>
      <c r="D36" s="202">
        <v>1</v>
      </c>
      <c r="E36" s="205">
        <v>50000</v>
      </c>
      <c r="F36" s="205">
        <f t="shared" si="1"/>
        <v>50000</v>
      </c>
      <c r="G36" s="6"/>
    </row>
    <row r="37" spans="1:7">
      <c r="A37" s="202">
        <v>17</v>
      </c>
      <c r="B37" s="211" t="s">
        <v>408</v>
      </c>
      <c r="C37" s="202" t="s">
        <v>392</v>
      </c>
      <c r="D37" s="202">
        <v>1</v>
      </c>
      <c r="E37" s="205">
        <v>2000</v>
      </c>
      <c r="F37" s="205">
        <f t="shared" si="1"/>
        <v>2000</v>
      </c>
      <c r="G37" s="6"/>
    </row>
    <row r="38" spans="1:7">
      <c r="A38" s="202">
        <v>18</v>
      </c>
      <c r="B38" s="211" t="s">
        <v>409</v>
      </c>
      <c r="C38" s="202" t="s">
        <v>392</v>
      </c>
      <c r="D38" s="202">
        <v>1</v>
      </c>
      <c r="E38" s="205">
        <v>35000</v>
      </c>
      <c r="F38" s="205">
        <f t="shared" si="1"/>
        <v>35000</v>
      </c>
      <c r="G38" s="6"/>
    </row>
    <row r="39" spans="1:7">
      <c r="A39" s="202">
        <v>19</v>
      </c>
      <c r="B39" s="211" t="s">
        <v>410</v>
      </c>
      <c r="C39" s="202" t="s">
        <v>392</v>
      </c>
      <c r="D39" s="202">
        <v>1</v>
      </c>
      <c r="E39" s="205">
        <v>3500</v>
      </c>
      <c r="F39" s="205">
        <f t="shared" si="1"/>
        <v>3500</v>
      </c>
      <c r="G39" s="6"/>
    </row>
    <row r="40" spans="1:7">
      <c r="A40" s="202">
        <v>20</v>
      </c>
      <c r="B40" s="211" t="s">
        <v>411</v>
      </c>
      <c r="C40" s="202" t="s">
        <v>392</v>
      </c>
      <c r="D40" s="202">
        <v>1</v>
      </c>
      <c r="E40" s="205">
        <v>5000</v>
      </c>
      <c r="F40" s="205">
        <f t="shared" si="1"/>
        <v>5000</v>
      </c>
      <c r="G40" s="6"/>
    </row>
    <row r="41" spans="1:7">
      <c r="A41" s="202">
        <v>21</v>
      </c>
      <c r="B41" s="211" t="s">
        <v>412</v>
      </c>
      <c r="C41" s="202" t="s">
        <v>392</v>
      </c>
      <c r="D41" s="202">
        <v>1</v>
      </c>
      <c r="E41" s="205">
        <v>2500</v>
      </c>
      <c r="F41" s="205">
        <f t="shared" si="1"/>
        <v>2500</v>
      </c>
      <c r="G41" s="6"/>
    </row>
    <row r="42" spans="1:7">
      <c r="A42" s="202">
        <v>22</v>
      </c>
      <c r="B42" s="211" t="s">
        <v>413</v>
      </c>
      <c r="C42" s="202" t="s">
        <v>392</v>
      </c>
      <c r="D42" s="202">
        <v>2</v>
      </c>
      <c r="E42" s="205">
        <v>55000</v>
      </c>
      <c r="F42" s="205">
        <f t="shared" si="1"/>
        <v>110000</v>
      </c>
      <c r="G42" s="6"/>
    </row>
    <row r="43" spans="1:7">
      <c r="A43" s="202">
        <v>23</v>
      </c>
      <c r="B43" s="211" t="s">
        <v>414</v>
      </c>
      <c r="C43" s="202" t="s">
        <v>392</v>
      </c>
      <c r="D43" s="202">
        <v>1</v>
      </c>
      <c r="E43" s="205">
        <v>148500</v>
      </c>
      <c r="F43" s="205">
        <f t="shared" si="1"/>
        <v>148500</v>
      </c>
      <c r="G43" s="6"/>
    </row>
    <row r="44" spans="1:7">
      <c r="A44" s="209" t="s">
        <v>22</v>
      </c>
      <c r="B44" s="210" t="s">
        <v>390</v>
      </c>
      <c r="C44" s="202"/>
      <c r="D44" s="202"/>
      <c r="E44" s="212"/>
      <c r="F44" s="205"/>
      <c r="G44" s="6"/>
    </row>
    <row r="45" spans="1:7">
      <c r="A45" s="202">
        <v>24</v>
      </c>
      <c r="B45" s="211" t="s">
        <v>415</v>
      </c>
      <c r="C45" s="202" t="s">
        <v>392</v>
      </c>
      <c r="D45" s="202">
        <v>2</v>
      </c>
      <c r="E45" s="205">
        <v>7000</v>
      </c>
      <c r="F45" s="205">
        <f t="shared" si="1"/>
        <v>14000</v>
      </c>
      <c r="G45" s="6"/>
    </row>
    <row r="46" spans="1:7">
      <c r="A46" s="202">
        <v>25</v>
      </c>
      <c r="B46" s="211" t="s">
        <v>416</v>
      </c>
      <c r="C46" s="202" t="s">
        <v>392</v>
      </c>
      <c r="D46" s="202">
        <v>1</v>
      </c>
      <c r="E46" s="205">
        <v>330075</v>
      </c>
      <c r="F46" s="205">
        <f t="shared" si="1"/>
        <v>330075</v>
      </c>
      <c r="G46" s="6"/>
    </row>
    <row r="47" spans="1:7">
      <c r="A47" s="202">
        <v>26</v>
      </c>
      <c r="B47" s="211" t="s">
        <v>417</v>
      </c>
      <c r="C47" s="202" t="s">
        <v>392</v>
      </c>
      <c r="D47" s="202">
        <v>1</v>
      </c>
      <c r="E47" s="205">
        <v>5000</v>
      </c>
      <c r="F47" s="205">
        <f t="shared" si="1"/>
        <v>5000</v>
      </c>
      <c r="G47" s="6"/>
    </row>
    <row r="48" spans="1:7">
      <c r="A48" s="202">
        <v>27</v>
      </c>
      <c r="B48" s="211" t="s">
        <v>418</v>
      </c>
      <c r="C48" s="202" t="s">
        <v>392</v>
      </c>
      <c r="D48" s="202">
        <v>1</v>
      </c>
      <c r="E48" s="205">
        <v>45000</v>
      </c>
      <c r="F48" s="205">
        <f t="shared" si="1"/>
        <v>45000</v>
      </c>
      <c r="G48" s="6"/>
    </row>
    <row r="49" spans="1:7">
      <c r="A49" s="202">
        <v>28</v>
      </c>
      <c r="B49" s="211" t="s">
        <v>419</v>
      </c>
      <c r="C49" s="202" t="s">
        <v>392</v>
      </c>
      <c r="D49" s="202">
        <v>1</v>
      </c>
      <c r="E49" s="205">
        <v>70000</v>
      </c>
      <c r="F49" s="205">
        <f t="shared" si="1"/>
        <v>70000</v>
      </c>
      <c r="G49" s="6"/>
    </row>
    <row r="50" spans="1:7">
      <c r="A50" s="202">
        <v>29</v>
      </c>
      <c r="B50" s="211" t="s">
        <v>420</v>
      </c>
      <c r="C50" s="202" t="s">
        <v>392</v>
      </c>
      <c r="D50" s="202">
        <v>1</v>
      </c>
      <c r="E50" s="205">
        <v>60000</v>
      </c>
      <c r="F50" s="205">
        <f t="shared" si="1"/>
        <v>60000</v>
      </c>
      <c r="G50" s="6"/>
    </row>
    <row r="51" spans="1:7">
      <c r="A51" s="202">
        <v>30</v>
      </c>
      <c r="B51" s="211" t="s">
        <v>421</v>
      </c>
      <c r="C51" s="202" t="s">
        <v>392</v>
      </c>
      <c r="D51" s="202">
        <v>1</v>
      </c>
      <c r="E51" s="205">
        <v>130000</v>
      </c>
      <c r="F51" s="205">
        <f t="shared" si="1"/>
        <v>130000</v>
      </c>
      <c r="G51" s="6"/>
    </row>
    <row r="52" spans="1:7">
      <c r="A52" s="202">
        <v>31</v>
      </c>
      <c r="B52" s="211" t="s">
        <v>422</v>
      </c>
      <c r="C52" s="202" t="s">
        <v>392</v>
      </c>
      <c r="D52" s="202">
        <v>1</v>
      </c>
      <c r="E52" s="205">
        <v>5000</v>
      </c>
      <c r="F52" s="205">
        <f t="shared" si="1"/>
        <v>5000</v>
      </c>
      <c r="G52" s="6"/>
    </row>
    <row r="53" spans="1:7">
      <c r="A53" s="202">
        <v>32</v>
      </c>
      <c r="B53" s="211" t="s">
        <v>423</v>
      </c>
      <c r="C53" s="202" t="s">
        <v>392</v>
      </c>
      <c r="D53" s="202">
        <v>1</v>
      </c>
      <c r="E53" s="205">
        <v>1200000</v>
      </c>
      <c r="F53" s="205">
        <f t="shared" si="1"/>
        <v>1200000</v>
      </c>
      <c r="G53" s="6"/>
    </row>
    <row r="54" spans="1:7">
      <c r="A54" s="202">
        <v>33</v>
      </c>
      <c r="B54" s="211" t="s">
        <v>424</v>
      </c>
      <c r="C54" s="202" t="s">
        <v>392</v>
      </c>
      <c r="D54" s="202">
        <v>1</v>
      </c>
      <c r="E54" s="205">
        <v>55000</v>
      </c>
      <c r="F54" s="205">
        <f t="shared" si="1"/>
        <v>55000</v>
      </c>
      <c r="G54" s="6"/>
    </row>
    <row r="55" spans="1:7">
      <c r="A55" s="202">
        <v>34</v>
      </c>
      <c r="B55" s="211" t="s">
        <v>425</v>
      </c>
      <c r="C55" s="202" t="s">
        <v>392</v>
      </c>
      <c r="D55" s="202">
        <v>1</v>
      </c>
      <c r="E55" s="205">
        <v>186850</v>
      </c>
      <c r="F55" s="205">
        <f t="shared" si="1"/>
        <v>186850</v>
      </c>
      <c r="G55" s="6"/>
    </row>
    <row r="56" spans="1:7">
      <c r="A56" s="202">
        <v>35</v>
      </c>
      <c r="B56" s="211" t="s">
        <v>426</v>
      </c>
      <c r="C56" s="202" t="s">
        <v>392</v>
      </c>
      <c r="D56" s="202">
        <v>6</v>
      </c>
      <c r="E56" s="205">
        <v>3400</v>
      </c>
      <c r="F56" s="205">
        <f t="shared" si="1"/>
        <v>20400</v>
      </c>
      <c r="G56" s="6"/>
    </row>
    <row r="57" spans="1:7">
      <c r="A57" s="202">
        <v>36</v>
      </c>
      <c r="B57" s="211" t="s">
        <v>427</v>
      </c>
      <c r="C57" s="202" t="s">
        <v>392</v>
      </c>
      <c r="D57" s="202">
        <v>1</v>
      </c>
      <c r="E57" s="205">
        <v>1300</v>
      </c>
      <c r="F57" s="205">
        <f t="shared" si="1"/>
        <v>1300</v>
      </c>
      <c r="G57" s="6"/>
    </row>
    <row r="58" spans="1:7">
      <c r="A58" s="202">
        <v>37</v>
      </c>
      <c r="B58" s="211" t="s">
        <v>428</v>
      </c>
      <c r="C58" s="202" t="s">
        <v>392</v>
      </c>
      <c r="D58" s="202">
        <v>1</v>
      </c>
      <c r="E58" s="205">
        <v>44550</v>
      </c>
      <c r="F58" s="205">
        <f t="shared" si="1"/>
        <v>44550</v>
      </c>
      <c r="G58" s="6"/>
    </row>
    <row r="59" spans="1:7">
      <c r="A59" s="202">
        <v>38</v>
      </c>
      <c r="B59" s="211" t="s">
        <v>429</v>
      </c>
      <c r="C59" s="202" t="s">
        <v>392</v>
      </c>
      <c r="D59" s="202">
        <v>1</v>
      </c>
      <c r="E59" s="205">
        <v>50000</v>
      </c>
      <c r="F59" s="205">
        <f t="shared" si="1"/>
        <v>50000</v>
      </c>
      <c r="G59" s="6"/>
    </row>
    <row r="60" spans="1:7">
      <c r="A60" s="202">
        <v>39</v>
      </c>
      <c r="B60" s="211" t="s">
        <v>430</v>
      </c>
      <c r="C60" s="202" t="s">
        <v>392</v>
      </c>
      <c r="D60" s="202">
        <v>1</v>
      </c>
      <c r="E60" s="205">
        <v>55000</v>
      </c>
      <c r="F60" s="205">
        <f t="shared" si="1"/>
        <v>55000</v>
      </c>
      <c r="G60" s="6"/>
    </row>
    <row r="61" spans="1:7">
      <c r="A61" s="202">
        <v>40</v>
      </c>
      <c r="B61" s="211" t="s">
        <v>431</v>
      </c>
      <c r="C61" s="202" t="s">
        <v>392</v>
      </c>
      <c r="D61" s="202">
        <v>1</v>
      </c>
      <c r="E61" s="205">
        <v>49500</v>
      </c>
      <c r="F61" s="205">
        <f t="shared" si="1"/>
        <v>49500</v>
      </c>
      <c r="G61" s="6"/>
    </row>
    <row r="62" spans="1:7">
      <c r="A62" s="202">
        <v>41</v>
      </c>
      <c r="B62" s="211" t="s">
        <v>432</v>
      </c>
      <c r="C62" s="202" t="s">
        <v>392</v>
      </c>
      <c r="D62" s="202">
        <v>1</v>
      </c>
      <c r="E62" s="205">
        <v>45000</v>
      </c>
      <c r="F62" s="205">
        <f t="shared" si="1"/>
        <v>45000</v>
      </c>
      <c r="G62" s="6"/>
    </row>
    <row r="63" spans="1:7">
      <c r="A63" s="202">
        <v>42</v>
      </c>
      <c r="B63" s="211" t="s">
        <v>433</v>
      </c>
      <c r="C63" s="202" t="s">
        <v>392</v>
      </c>
      <c r="D63" s="202">
        <v>1</v>
      </c>
      <c r="E63" s="205">
        <v>45000</v>
      </c>
      <c r="F63" s="205">
        <f t="shared" si="1"/>
        <v>45000</v>
      </c>
      <c r="G63" s="6"/>
    </row>
    <row r="64" spans="1:7">
      <c r="A64" s="202">
        <v>43</v>
      </c>
      <c r="B64" s="211" t="s">
        <v>434</v>
      </c>
      <c r="C64" s="202" t="s">
        <v>392</v>
      </c>
      <c r="D64" s="202">
        <v>1</v>
      </c>
      <c r="E64" s="205">
        <v>4000</v>
      </c>
      <c r="F64" s="205">
        <f t="shared" si="1"/>
        <v>4000</v>
      </c>
      <c r="G64" s="6"/>
    </row>
    <row r="65" spans="1:7">
      <c r="A65" s="202">
        <v>44</v>
      </c>
      <c r="B65" s="211" t="s">
        <v>435</v>
      </c>
      <c r="C65" s="202" t="s">
        <v>392</v>
      </c>
      <c r="D65" s="202">
        <v>1</v>
      </c>
      <c r="E65" s="205">
        <v>300</v>
      </c>
      <c r="F65" s="205">
        <f t="shared" si="1"/>
        <v>300</v>
      </c>
      <c r="G65" s="6"/>
    </row>
    <row r="66" spans="1:7">
      <c r="A66" s="202">
        <v>45</v>
      </c>
      <c r="B66" s="211" t="s">
        <v>436</v>
      </c>
      <c r="C66" s="202" t="s">
        <v>392</v>
      </c>
      <c r="D66" s="202">
        <v>1</v>
      </c>
      <c r="E66" s="205">
        <v>55000</v>
      </c>
      <c r="F66" s="205">
        <f t="shared" si="1"/>
        <v>55000</v>
      </c>
      <c r="G66" s="6"/>
    </row>
    <row r="67" spans="1:7">
      <c r="A67" s="202">
        <v>46</v>
      </c>
      <c r="B67" s="211" t="s">
        <v>437</v>
      </c>
      <c r="C67" s="202" t="s">
        <v>392</v>
      </c>
      <c r="D67" s="202">
        <v>1</v>
      </c>
      <c r="E67" s="205">
        <v>165000</v>
      </c>
      <c r="F67" s="205">
        <f t="shared" si="1"/>
        <v>165000</v>
      </c>
      <c r="G67" s="6"/>
    </row>
    <row r="68" spans="1:7">
      <c r="A68" s="202">
        <v>47</v>
      </c>
      <c r="B68" s="211" t="s">
        <v>438</v>
      </c>
      <c r="C68" s="202" t="s">
        <v>392</v>
      </c>
      <c r="D68" s="202">
        <v>1</v>
      </c>
      <c r="E68" s="205">
        <v>3300</v>
      </c>
      <c r="F68" s="205">
        <f t="shared" si="1"/>
        <v>3300</v>
      </c>
      <c r="G68" s="6"/>
    </row>
    <row r="69" spans="1:7">
      <c r="A69" s="202">
        <v>48</v>
      </c>
      <c r="B69" s="211" t="s">
        <v>439</v>
      </c>
      <c r="C69" s="202" t="s">
        <v>392</v>
      </c>
      <c r="D69" s="202">
        <v>1</v>
      </c>
      <c r="E69" s="205">
        <v>2000</v>
      </c>
      <c r="F69" s="205">
        <f t="shared" si="1"/>
        <v>2000</v>
      </c>
      <c r="G69" s="6"/>
    </row>
    <row r="70" spans="1:7">
      <c r="A70" s="202">
        <v>49</v>
      </c>
      <c r="B70" s="211" t="s">
        <v>440</v>
      </c>
      <c r="C70" s="202" t="s">
        <v>392</v>
      </c>
      <c r="D70" s="202">
        <v>1</v>
      </c>
      <c r="E70" s="205">
        <v>2400</v>
      </c>
      <c r="F70" s="205">
        <f t="shared" si="1"/>
        <v>2400</v>
      </c>
      <c r="G70" s="6"/>
    </row>
    <row r="71" spans="1:7">
      <c r="A71" s="202">
        <v>50</v>
      </c>
      <c r="B71" s="211" t="s">
        <v>440</v>
      </c>
      <c r="C71" s="202" t="s">
        <v>392</v>
      </c>
      <c r="D71" s="202">
        <v>1</v>
      </c>
      <c r="E71" s="205">
        <v>2000</v>
      </c>
      <c r="F71" s="205">
        <f t="shared" si="1"/>
        <v>2000</v>
      </c>
      <c r="G71" s="6"/>
    </row>
    <row r="72" spans="1:7">
      <c r="A72" s="202">
        <v>51</v>
      </c>
      <c r="B72" s="211" t="s">
        <v>441</v>
      </c>
      <c r="C72" s="202" t="s">
        <v>392</v>
      </c>
      <c r="D72" s="202">
        <v>1</v>
      </c>
      <c r="E72" s="205">
        <v>1500</v>
      </c>
      <c r="F72" s="205">
        <f t="shared" si="1"/>
        <v>1500</v>
      </c>
      <c r="G72" s="6"/>
    </row>
    <row r="73" spans="1:7">
      <c r="A73" s="202">
        <v>52</v>
      </c>
      <c r="B73" s="211" t="s">
        <v>442</v>
      </c>
      <c r="C73" s="202" t="s">
        <v>392</v>
      </c>
      <c r="D73" s="202">
        <v>1</v>
      </c>
      <c r="E73" s="205">
        <v>550000</v>
      </c>
      <c r="F73" s="205">
        <f t="shared" si="1"/>
        <v>550000</v>
      </c>
      <c r="G73" s="6"/>
    </row>
    <row r="74" spans="1:7">
      <c r="A74" s="202">
        <v>53</v>
      </c>
      <c r="B74" s="211" t="s">
        <v>443</v>
      </c>
      <c r="C74" s="202" t="s">
        <v>392</v>
      </c>
      <c r="D74" s="202">
        <v>1</v>
      </c>
      <c r="E74" s="205">
        <v>25000</v>
      </c>
      <c r="F74" s="205">
        <f t="shared" si="1"/>
        <v>25000</v>
      </c>
      <c r="G74" s="6"/>
    </row>
    <row r="75" spans="1:7">
      <c r="A75" s="202">
        <v>54</v>
      </c>
      <c r="B75" s="211" t="s">
        <v>444</v>
      </c>
      <c r="C75" s="202" t="s">
        <v>392</v>
      </c>
      <c r="D75" s="202">
        <v>1</v>
      </c>
      <c r="E75" s="205">
        <v>60000</v>
      </c>
      <c r="F75" s="205">
        <f t="shared" si="1"/>
        <v>60000</v>
      </c>
      <c r="G75" s="6"/>
    </row>
    <row r="76" spans="1:7">
      <c r="A76" s="202">
        <v>55</v>
      </c>
      <c r="B76" s="211" t="s">
        <v>445</v>
      </c>
      <c r="C76" s="202" t="s">
        <v>392</v>
      </c>
      <c r="D76" s="202">
        <v>1</v>
      </c>
      <c r="E76" s="205">
        <v>4000</v>
      </c>
      <c r="F76" s="205">
        <f t="shared" si="1"/>
        <v>4000</v>
      </c>
      <c r="G76" s="6"/>
    </row>
    <row r="77" spans="1:7">
      <c r="A77" s="202">
        <v>56</v>
      </c>
      <c r="B77" s="211" t="s">
        <v>446</v>
      </c>
      <c r="C77" s="202" t="s">
        <v>392</v>
      </c>
      <c r="D77" s="202">
        <v>3</v>
      </c>
      <c r="E77" s="205">
        <v>600</v>
      </c>
      <c r="F77" s="205">
        <f t="shared" si="1"/>
        <v>1800</v>
      </c>
      <c r="G77" s="6"/>
    </row>
    <row r="78" spans="1:7">
      <c r="A78" s="202">
        <v>57</v>
      </c>
      <c r="B78" s="211" t="s">
        <v>447</v>
      </c>
      <c r="C78" s="202" t="s">
        <v>392</v>
      </c>
      <c r="D78" s="202">
        <v>1</v>
      </c>
      <c r="E78" s="205">
        <v>250000</v>
      </c>
      <c r="F78" s="205">
        <f t="shared" si="1"/>
        <v>250000</v>
      </c>
      <c r="G78" s="6"/>
    </row>
    <row r="79" spans="1:7">
      <c r="A79" s="202">
        <v>58</v>
      </c>
      <c r="B79" s="211" t="s">
        <v>448</v>
      </c>
      <c r="C79" s="202" t="s">
        <v>392</v>
      </c>
      <c r="D79" s="202">
        <v>3</v>
      </c>
      <c r="E79" s="205">
        <v>500</v>
      </c>
      <c r="F79" s="205">
        <f t="shared" si="1"/>
        <v>1500</v>
      </c>
      <c r="G79" s="6"/>
    </row>
    <row r="80" spans="1:7">
      <c r="A80" s="202">
        <v>59</v>
      </c>
      <c r="B80" s="211" t="s">
        <v>449</v>
      </c>
      <c r="C80" s="202" t="s">
        <v>392</v>
      </c>
      <c r="D80" s="202">
        <v>6</v>
      </c>
      <c r="E80" s="205">
        <v>1200</v>
      </c>
      <c r="F80" s="205">
        <f t="shared" si="1"/>
        <v>7200</v>
      </c>
      <c r="G80" s="6"/>
    </row>
    <row r="81" spans="1:7">
      <c r="A81" s="202">
        <v>60</v>
      </c>
      <c r="B81" s="211" t="s">
        <v>450</v>
      </c>
      <c r="C81" s="202" t="s">
        <v>392</v>
      </c>
      <c r="D81" s="202">
        <v>1</v>
      </c>
      <c r="E81" s="205">
        <v>26000</v>
      </c>
      <c r="F81" s="205">
        <f t="shared" si="1"/>
        <v>26000</v>
      </c>
      <c r="G81" s="6"/>
    </row>
    <row r="82" spans="1:7">
      <c r="A82" s="202">
        <v>61</v>
      </c>
      <c r="B82" s="211" t="s">
        <v>451</v>
      </c>
      <c r="C82" s="202" t="s">
        <v>392</v>
      </c>
      <c r="D82" s="202">
        <v>1</v>
      </c>
      <c r="E82" s="205">
        <v>55000</v>
      </c>
      <c r="F82" s="205">
        <f t="shared" si="1"/>
        <v>55000</v>
      </c>
      <c r="G82" s="6"/>
    </row>
    <row r="83" spans="1:7">
      <c r="A83" s="202">
        <v>62</v>
      </c>
      <c r="B83" s="211" t="s">
        <v>452</v>
      </c>
      <c r="C83" s="202" t="s">
        <v>392</v>
      </c>
      <c r="D83" s="202">
        <v>1</v>
      </c>
      <c r="E83" s="205">
        <v>14000</v>
      </c>
      <c r="F83" s="205">
        <f t="shared" si="1"/>
        <v>14000</v>
      </c>
      <c r="G83" s="6"/>
    </row>
    <row r="84" spans="1:7">
      <c r="A84" s="202">
        <v>63</v>
      </c>
      <c r="B84" s="211" t="s">
        <v>453</v>
      </c>
      <c r="C84" s="202" t="s">
        <v>392</v>
      </c>
      <c r="D84" s="202">
        <v>1</v>
      </c>
      <c r="E84" s="205">
        <v>3000</v>
      </c>
      <c r="F84" s="205">
        <f t="shared" si="1"/>
        <v>3000</v>
      </c>
      <c r="G84" s="6"/>
    </row>
    <row r="85" spans="1:7">
      <c r="A85" s="202">
        <v>64</v>
      </c>
      <c r="B85" s="211" t="s">
        <v>454</v>
      </c>
      <c r="C85" s="202" t="s">
        <v>392</v>
      </c>
      <c r="D85" s="202">
        <v>1</v>
      </c>
      <c r="E85" s="205">
        <v>16000</v>
      </c>
      <c r="F85" s="205">
        <f t="shared" si="1"/>
        <v>16000</v>
      </c>
      <c r="G85" s="6"/>
    </row>
    <row r="86" spans="1:7">
      <c r="A86" s="202">
        <v>65</v>
      </c>
      <c r="B86" s="211" t="s">
        <v>455</v>
      </c>
      <c r="C86" s="202" t="s">
        <v>392</v>
      </c>
      <c r="D86" s="202">
        <v>1</v>
      </c>
      <c r="E86" s="205">
        <v>5000</v>
      </c>
      <c r="F86" s="205">
        <f t="shared" ref="F86:F149" si="2">D86*E86</f>
        <v>5000</v>
      </c>
      <c r="G86" s="6"/>
    </row>
    <row r="87" spans="1:7">
      <c r="A87" s="202">
        <v>66</v>
      </c>
      <c r="B87" s="211" t="s">
        <v>456</v>
      </c>
      <c r="C87" s="202" t="s">
        <v>392</v>
      </c>
      <c r="D87" s="202">
        <v>1</v>
      </c>
      <c r="E87" s="205">
        <v>110000</v>
      </c>
      <c r="F87" s="205">
        <f t="shared" si="2"/>
        <v>110000</v>
      </c>
      <c r="G87" s="6"/>
    </row>
    <row r="88" spans="1:7">
      <c r="A88" s="202">
        <v>67</v>
      </c>
      <c r="B88" s="211" t="s">
        <v>457</v>
      </c>
      <c r="C88" s="202" t="s">
        <v>392</v>
      </c>
      <c r="D88" s="202">
        <v>1</v>
      </c>
      <c r="E88" s="205">
        <v>60000</v>
      </c>
      <c r="F88" s="205">
        <f t="shared" si="2"/>
        <v>60000</v>
      </c>
      <c r="G88" s="6"/>
    </row>
    <row r="89" spans="1:7">
      <c r="A89" s="202">
        <v>68</v>
      </c>
      <c r="B89" s="211" t="s">
        <v>458</v>
      </c>
      <c r="C89" s="202" t="s">
        <v>392</v>
      </c>
      <c r="D89" s="202">
        <v>1</v>
      </c>
      <c r="E89" s="205">
        <v>112000</v>
      </c>
      <c r="F89" s="205">
        <f t="shared" si="2"/>
        <v>112000</v>
      </c>
      <c r="G89" s="6"/>
    </row>
    <row r="90" spans="1:7">
      <c r="A90" s="202">
        <v>69</v>
      </c>
      <c r="B90" s="211" t="s">
        <v>459</v>
      </c>
      <c r="C90" s="202" t="s">
        <v>392</v>
      </c>
      <c r="D90" s="202">
        <v>1</v>
      </c>
      <c r="E90" s="205">
        <v>30000</v>
      </c>
      <c r="F90" s="205">
        <f t="shared" si="2"/>
        <v>30000</v>
      </c>
      <c r="G90" s="6"/>
    </row>
    <row r="91" spans="1:7">
      <c r="A91" s="202">
        <v>70</v>
      </c>
      <c r="B91" s="211" t="s">
        <v>460</v>
      </c>
      <c r="C91" s="202" t="s">
        <v>392</v>
      </c>
      <c r="D91" s="202">
        <v>1</v>
      </c>
      <c r="E91" s="205">
        <v>9500</v>
      </c>
      <c r="F91" s="205">
        <f t="shared" si="2"/>
        <v>9500</v>
      </c>
      <c r="G91" s="6"/>
    </row>
    <row r="92" spans="1:7">
      <c r="A92" s="202">
        <v>71</v>
      </c>
      <c r="B92" s="211" t="s">
        <v>461</v>
      </c>
      <c r="C92" s="202" t="s">
        <v>392</v>
      </c>
      <c r="D92" s="202">
        <v>2</v>
      </c>
      <c r="E92" s="205">
        <v>13000</v>
      </c>
      <c r="F92" s="205">
        <f t="shared" si="2"/>
        <v>26000</v>
      </c>
      <c r="G92" s="6"/>
    </row>
    <row r="93" spans="1:7">
      <c r="A93" s="209" t="s">
        <v>22</v>
      </c>
      <c r="B93" s="210" t="s">
        <v>390</v>
      </c>
      <c r="C93" s="202"/>
      <c r="D93" s="202"/>
      <c r="E93" s="204"/>
      <c r="F93" s="205"/>
      <c r="G93" s="6"/>
    </row>
    <row r="94" spans="1:7">
      <c r="A94" s="202">
        <v>72</v>
      </c>
      <c r="B94" s="211" t="s">
        <v>462</v>
      </c>
      <c r="C94" s="202" t="s">
        <v>392</v>
      </c>
      <c r="D94" s="202">
        <v>1</v>
      </c>
      <c r="E94" s="205">
        <v>15000</v>
      </c>
      <c r="F94" s="205">
        <f t="shared" si="2"/>
        <v>15000</v>
      </c>
      <c r="G94" s="6"/>
    </row>
    <row r="95" spans="1:7">
      <c r="A95" s="202">
        <v>73</v>
      </c>
      <c r="B95" s="211" t="s">
        <v>463</v>
      </c>
      <c r="C95" s="202" t="s">
        <v>392</v>
      </c>
      <c r="D95" s="202">
        <v>5</v>
      </c>
      <c r="E95" s="205">
        <v>1000</v>
      </c>
      <c r="F95" s="205">
        <f t="shared" si="2"/>
        <v>5000</v>
      </c>
      <c r="G95" s="6"/>
    </row>
    <row r="96" spans="1:7">
      <c r="A96" s="202">
        <v>74</v>
      </c>
      <c r="B96" s="211" t="s">
        <v>464</v>
      </c>
      <c r="C96" s="202" t="s">
        <v>392</v>
      </c>
      <c r="D96" s="202">
        <v>1</v>
      </c>
      <c r="E96" s="205">
        <v>10000</v>
      </c>
      <c r="F96" s="205">
        <f t="shared" si="2"/>
        <v>10000</v>
      </c>
      <c r="G96" s="6"/>
    </row>
    <row r="97" spans="1:7">
      <c r="A97" s="202">
        <v>75</v>
      </c>
      <c r="B97" s="211" t="s">
        <v>465</v>
      </c>
      <c r="C97" s="202" t="s">
        <v>392</v>
      </c>
      <c r="D97" s="202">
        <v>1</v>
      </c>
      <c r="E97" s="205">
        <v>25500</v>
      </c>
      <c r="F97" s="205">
        <f t="shared" si="2"/>
        <v>25500</v>
      </c>
      <c r="G97" s="6"/>
    </row>
    <row r="98" spans="1:7">
      <c r="A98" s="202">
        <v>76</v>
      </c>
      <c r="B98" s="211" t="s">
        <v>466</v>
      </c>
      <c r="C98" s="202" t="s">
        <v>392</v>
      </c>
      <c r="D98" s="202">
        <v>1</v>
      </c>
      <c r="E98" s="205">
        <v>12000</v>
      </c>
      <c r="F98" s="205">
        <f t="shared" si="2"/>
        <v>12000</v>
      </c>
      <c r="G98" s="6"/>
    </row>
    <row r="99" spans="1:7">
      <c r="A99" s="202">
        <v>77</v>
      </c>
      <c r="B99" s="211" t="s">
        <v>467</v>
      </c>
      <c r="C99" s="202" t="s">
        <v>392</v>
      </c>
      <c r="D99" s="202">
        <v>1</v>
      </c>
      <c r="E99" s="205">
        <v>10000</v>
      </c>
      <c r="F99" s="205">
        <f t="shared" si="2"/>
        <v>10000</v>
      </c>
      <c r="G99" s="6"/>
    </row>
    <row r="100" spans="1:7">
      <c r="A100" s="202">
        <v>78</v>
      </c>
      <c r="B100" s="211" t="s">
        <v>468</v>
      </c>
      <c r="C100" s="202" t="s">
        <v>392</v>
      </c>
      <c r="D100" s="202">
        <v>3</v>
      </c>
      <c r="E100" s="205">
        <v>900</v>
      </c>
      <c r="F100" s="205">
        <f t="shared" si="2"/>
        <v>2700</v>
      </c>
      <c r="G100" s="6"/>
    </row>
    <row r="101" spans="1:7">
      <c r="A101" s="202">
        <v>79</v>
      </c>
      <c r="B101" s="211" t="s">
        <v>469</v>
      </c>
      <c r="C101" s="202" t="s">
        <v>392</v>
      </c>
      <c r="D101" s="202">
        <v>3</v>
      </c>
      <c r="E101" s="205">
        <v>600</v>
      </c>
      <c r="F101" s="205">
        <f t="shared" si="2"/>
        <v>1800</v>
      </c>
      <c r="G101" s="6"/>
    </row>
    <row r="102" spans="1:7">
      <c r="A102" s="202">
        <v>80</v>
      </c>
      <c r="B102" s="211" t="s">
        <v>470</v>
      </c>
      <c r="C102" s="202" t="s">
        <v>392</v>
      </c>
      <c r="D102" s="202">
        <v>2</v>
      </c>
      <c r="E102" s="205">
        <v>12000</v>
      </c>
      <c r="F102" s="205">
        <f t="shared" si="2"/>
        <v>24000</v>
      </c>
      <c r="G102" s="6"/>
    </row>
    <row r="103" spans="1:7">
      <c r="A103" s="202">
        <v>81</v>
      </c>
      <c r="B103" s="211" t="s">
        <v>471</v>
      </c>
      <c r="C103" s="202" t="s">
        <v>392</v>
      </c>
      <c r="D103" s="202">
        <v>1</v>
      </c>
      <c r="E103" s="205">
        <v>48000</v>
      </c>
      <c r="F103" s="205">
        <f t="shared" si="2"/>
        <v>48000</v>
      </c>
      <c r="G103" s="6"/>
    </row>
    <row r="104" spans="1:7">
      <c r="A104" s="202">
        <v>82</v>
      </c>
      <c r="B104" s="211" t="s">
        <v>472</v>
      </c>
      <c r="C104" s="202" t="s">
        <v>392</v>
      </c>
      <c r="D104" s="202">
        <v>1</v>
      </c>
      <c r="E104" s="205">
        <v>132020</v>
      </c>
      <c r="F104" s="205">
        <f t="shared" si="2"/>
        <v>132020</v>
      </c>
      <c r="G104" s="6"/>
    </row>
    <row r="105" spans="1:7">
      <c r="A105" s="202">
        <v>83</v>
      </c>
      <c r="B105" s="211" t="s">
        <v>473</v>
      </c>
      <c r="C105" s="202" t="s">
        <v>392</v>
      </c>
      <c r="D105" s="202">
        <v>1</v>
      </c>
      <c r="E105" s="205">
        <v>3000</v>
      </c>
      <c r="F105" s="205">
        <f t="shared" si="2"/>
        <v>3000</v>
      </c>
      <c r="G105" s="6"/>
    </row>
    <row r="106" spans="1:7">
      <c r="A106" s="202">
        <v>84</v>
      </c>
      <c r="B106" s="211" t="s">
        <v>474</v>
      </c>
      <c r="C106" s="202" t="s">
        <v>392</v>
      </c>
      <c r="D106" s="202">
        <v>64</v>
      </c>
      <c r="E106" s="205">
        <v>1500</v>
      </c>
      <c r="F106" s="205">
        <f t="shared" si="2"/>
        <v>96000</v>
      </c>
      <c r="G106" s="6"/>
    </row>
    <row r="107" spans="1:7">
      <c r="A107" s="202">
        <v>85</v>
      </c>
      <c r="B107" s="211" t="s">
        <v>475</v>
      </c>
      <c r="C107" s="202" t="s">
        <v>392</v>
      </c>
      <c r="D107" s="202">
        <v>1</v>
      </c>
      <c r="E107" s="205">
        <v>1500</v>
      </c>
      <c r="F107" s="205">
        <f t="shared" si="2"/>
        <v>1500</v>
      </c>
      <c r="G107" s="6"/>
    </row>
    <row r="108" spans="1:7">
      <c r="A108" s="202">
        <v>86</v>
      </c>
      <c r="B108" s="211" t="s">
        <v>476</v>
      </c>
      <c r="C108" s="202" t="s">
        <v>392</v>
      </c>
      <c r="D108" s="202">
        <v>418</v>
      </c>
      <c r="E108" s="205">
        <v>1500</v>
      </c>
      <c r="F108" s="205">
        <f t="shared" si="2"/>
        <v>627000</v>
      </c>
      <c r="G108" s="6"/>
    </row>
    <row r="109" spans="1:7">
      <c r="A109" s="202">
        <v>87</v>
      </c>
      <c r="B109" s="211" t="s">
        <v>477</v>
      </c>
      <c r="C109" s="202" t="s">
        <v>392</v>
      </c>
      <c r="D109" s="202">
        <v>18</v>
      </c>
      <c r="E109" s="205">
        <v>1500</v>
      </c>
      <c r="F109" s="205">
        <f t="shared" si="2"/>
        <v>27000</v>
      </c>
      <c r="G109" s="6"/>
    </row>
    <row r="110" spans="1:7">
      <c r="A110" s="202">
        <v>88</v>
      </c>
      <c r="B110" s="211" t="s">
        <v>478</v>
      </c>
      <c r="C110" s="202" t="s">
        <v>392</v>
      </c>
      <c r="D110" s="202">
        <v>720</v>
      </c>
      <c r="E110" s="205">
        <v>1400</v>
      </c>
      <c r="F110" s="205">
        <f t="shared" si="2"/>
        <v>1008000</v>
      </c>
      <c r="G110" s="6"/>
    </row>
    <row r="111" spans="1:7">
      <c r="A111" s="202">
        <v>89</v>
      </c>
      <c r="B111" s="211" t="s">
        <v>479</v>
      </c>
      <c r="C111" s="202" t="s">
        <v>392</v>
      </c>
      <c r="D111" s="202">
        <v>1</v>
      </c>
      <c r="E111" s="205">
        <v>8000</v>
      </c>
      <c r="F111" s="205">
        <f t="shared" si="2"/>
        <v>8000</v>
      </c>
      <c r="G111" s="6"/>
    </row>
    <row r="112" spans="1:7">
      <c r="A112" s="202">
        <v>90</v>
      </c>
      <c r="B112" s="211" t="s">
        <v>480</v>
      </c>
      <c r="C112" s="202" t="s">
        <v>392</v>
      </c>
      <c r="D112" s="202">
        <v>1</v>
      </c>
      <c r="E112" s="205">
        <v>40000</v>
      </c>
      <c r="F112" s="205">
        <f t="shared" si="2"/>
        <v>40000</v>
      </c>
      <c r="G112" s="6"/>
    </row>
    <row r="113" spans="1:7">
      <c r="A113" s="202">
        <v>91</v>
      </c>
      <c r="B113" s="211" t="s">
        <v>481</v>
      </c>
      <c r="C113" s="202" t="s">
        <v>392</v>
      </c>
      <c r="D113" s="202">
        <v>1</v>
      </c>
      <c r="E113" s="205">
        <v>35000</v>
      </c>
      <c r="F113" s="205">
        <f t="shared" si="2"/>
        <v>35000</v>
      </c>
      <c r="G113" s="6"/>
    </row>
    <row r="114" spans="1:7">
      <c r="A114" s="202">
        <v>92</v>
      </c>
      <c r="B114" s="211" t="s">
        <v>482</v>
      </c>
      <c r="C114" s="202" t="s">
        <v>392</v>
      </c>
      <c r="D114" s="202">
        <v>3</v>
      </c>
      <c r="E114" s="205">
        <v>400</v>
      </c>
      <c r="F114" s="205">
        <f t="shared" si="2"/>
        <v>1200</v>
      </c>
      <c r="G114" s="6"/>
    </row>
    <row r="115" spans="1:7">
      <c r="A115" s="202">
        <v>93</v>
      </c>
      <c r="B115" s="211" t="s">
        <v>483</v>
      </c>
      <c r="C115" s="202" t="s">
        <v>392</v>
      </c>
      <c r="D115" s="202">
        <v>1</v>
      </c>
      <c r="E115" s="205">
        <v>10000</v>
      </c>
      <c r="F115" s="205">
        <f t="shared" si="2"/>
        <v>10000</v>
      </c>
      <c r="G115" s="6"/>
    </row>
    <row r="116" spans="1:7">
      <c r="A116" s="202">
        <v>94</v>
      </c>
      <c r="B116" s="211" t="s">
        <v>484</v>
      </c>
      <c r="C116" s="202" t="s">
        <v>392</v>
      </c>
      <c r="D116" s="202">
        <v>1</v>
      </c>
      <c r="E116" s="205">
        <v>2000</v>
      </c>
      <c r="F116" s="205">
        <f t="shared" si="2"/>
        <v>2000</v>
      </c>
      <c r="G116" s="6"/>
    </row>
    <row r="117" spans="1:7">
      <c r="A117" s="202">
        <v>95</v>
      </c>
      <c r="B117" s="211" t="s">
        <v>485</v>
      </c>
      <c r="C117" s="202" t="s">
        <v>392</v>
      </c>
      <c r="D117" s="202">
        <v>1</v>
      </c>
      <c r="E117" s="205">
        <v>62711</v>
      </c>
      <c r="F117" s="205">
        <f t="shared" si="2"/>
        <v>62711</v>
      </c>
      <c r="G117" s="6"/>
    </row>
    <row r="118" spans="1:7">
      <c r="A118" s="202">
        <v>96</v>
      </c>
      <c r="B118" s="211" t="s">
        <v>1026</v>
      </c>
      <c r="C118" s="202" t="s">
        <v>392</v>
      </c>
      <c r="D118" s="202">
        <v>1</v>
      </c>
      <c r="E118" s="205">
        <v>165000</v>
      </c>
      <c r="F118" s="205">
        <v>0</v>
      </c>
      <c r="G118" s="6"/>
    </row>
    <row r="119" spans="1:7">
      <c r="A119" s="202">
        <v>97</v>
      </c>
      <c r="B119" s="211" t="s">
        <v>487</v>
      </c>
      <c r="C119" s="202" t="s">
        <v>392</v>
      </c>
      <c r="D119" s="202">
        <v>2</v>
      </c>
      <c r="E119" s="205">
        <v>28000</v>
      </c>
      <c r="F119" s="205">
        <f t="shared" si="2"/>
        <v>56000</v>
      </c>
      <c r="G119" s="6"/>
    </row>
    <row r="120" spans="1:7">
      <c r="A120" s="202">
        <v>98</v>
      </c>
      <c r="B120" s="211" t="s">
        <v>488</v>
      </c>
      <c r="C120" s="202" t="s">
        <v>392</v>
      </c>
      <c r="D120" s="202">
        <v>1</v>
      </c>
      <c r="E120" s="205">
        <v>20000</v>
      </c>
      <c r="F120" s="205">
        <f t="shared" si="2"/>
        <v>20000</v>
      </c>
      <c r="G120" s="6"/>
    </row>
    <row r="121" spans="1:7">
      <c r="A121" s="202">
        <v>99</v>
      </c>
      <c r="B121" s="211" t="s">
        <v>489</v>
      </c>
      <c r="C121" s="202" t="s">
        <v>392</v>
      </c>
      <c r="D121" s="202">
        <v>1</v>
      </c>
      <c r="E121" s="205">
        <v>10000</v>
      </c>
      <c r="F121" s="205">
        <f t="shared" si="2"/>
        <v>10000</v>
      </c>
      <c r="G121" s="6"/>
    </row>
    <row r="122" spans="1:7">
      <c r="A122" s="202">
        <v>100</v>
      </c>
      <c r="B122" s="211" t="s">
        <v>490</v>
      </c>
      <c r="C122" s="202" t="s">
        <v>392</v>
      </c>
      <c r="D122" s="202">
        <v>1</v>
      </c>
      <c r="E122" s="205">
        <v>120000</v>
      </c>
      <c r="F122" s="205">
        <f t="shared" si="2"/>
        <v>120000</v>
      </c>
      <c r="G122" s="6"/>
    </row>
    <row r="123" spans="1:7">
      <c r="A123" s="202">
        <v>101</v>
      </c>
      <c r="B123" s="211" t="s">
        <v>491</v>
      </c>
      <c r="C123" s="202" t="s">
        <v>392</v>
      </c>
      <c r="D123" s="202">
        <v>1</v>
      </c>
      <c r="E123" s="205">
        <v>35000</v>
      </c>
      <c r="F123" s="205">
        <f t="shared" si="2"/>
        <v>35000</v>
      </c>
      <c r="G123" s="6"/>
    </row>
    <row r="124" spans="1:7">
      <c r="A124" s="202">
        <v>102</v>
      </c>
      <c r="B124" s="211" t="s">
        <v>492</v>
      </c>
      <c r="C124" s="202" t="s">
        <v>392</v>
      </c>
      <c r="D124" s="202">
        <v>1</v>
      </c>
      <c r="E124" s="205">
        <v>120000</v>
      </c>
      <c r="F124" s="205">
        <f t="shared" si="2"/>
        <v>120000</v>
      </c>
      <c r="G124" s="6"/>
    </row>
    <row r="125" spans="1:7">
      <c r="A125" s="202">
        <v>103</v>
      </c>
      <c r="B125" s="211" t="s">
        <v>493</v>
      </c>
      <c r="C125" s="202" t="s">
        <v>392</v>
      </c>
      <c r="D125" s="202">
        <v>1</v>
      </c>
      <c r="E125" s="205">
        <v>50000</v>
      </c>
      <c r="F125" s="205">
        <f t="shared" si="2"/>
        <v>50000</v>
      </c>
      <c r="G125" s="6"/>
    </row>
    <row r="126" spans="1:7">
      <c r="A126" s="202">
        <v>104</v>
      </c>
      <c r="B126" s="211" t="s">
        <v>494</v>
      </c>
      <c r="C126" s="202" t="s">
        <v>392</v>
      </c>
      <c r="D126" s="202">
        <v>1</v>
      </c>
      <c r="E126" s="205">
        <v>2400</v>
      </c>
      <c r="F126" s="205">
        <f t="shared" si="2"/>
        <v>2400</v>
      </c>
      <c r="G126" s="6"/>
    </row>
    <row r="127" spans="1:7">
      <c r="A127" s="202">
        <v>105</v>
      </c>
      <c r="B127" s="211" t="s">
        <v>495</v>
      </c>
      <c r="C127" s="202" t="s">
        <v>392</v>
      </c>
      <c r="D127" s="202">
        <v>1</v>
      </c>
      <c r="E127" s="205">
        <v>300000</v>
      </c>
      <c r="F127" s="205">
        <f t="shared" si="2"/>
        <v>300000</v>
      </c>
      <c r="G127" s="6"/>
    </row>
    <row r="128" spans="1:7">
      <c r="A128" s="202">
        <v>106</v>
      </c>
      <c r="B128" s="211" t="s">
        <v>496</v>
      </c>
      <c r="C128" s="202" t="s">
        <v>392</v>
      </c>
      <c r="D128" s="202">
        <v>3</v>
      </c>
      <c r="E128" s="205">
        <v>700</v>
      </c>
      <c r="F128" s="205">
        <f t="shared" si="2"/>
        <v>2100</v>
      </c>
      <c r="G128" s="6"/>
    </row>
    <row r="129" spans="1:7">
      <c r="A129" s="202">
        <v>107</v>
      </c>
      <c r="B129" s="211" t="s">
        <v>497</v>
      </c>
      <c r="C129" s="202" t="s">
        <v>392</v>
      </c>
      <c r="D129" s="202">
        <v>10</v>
      </c>
      <c r="E129" s="205">
        <v>3000</v>
      </c>
      <c r="F129" s="205">
        <f t="shared" si="2"/>
        <v>30000</v>
      </c>
      <c r="G129" s="6"/>
    </row>
    <row r="130" spans="1:7">
      <c r="A130" s="202">
        <v>108</v>
      </c>
      <c r="B130" s="211" t="s">
        <v>498</v>
      </c>
      <c r="C130" s="202" t="s">
        <v>392</v>
      </c>
      <c r="D130" s="202">
        <v>85</v>
      </c>
      <c r="E130" s="205">
        <v>2000</v>
      </c>
      <c r="F130" s="205">
        <f t="shared" si="2"/>
        <v>170000</v>
      </c>
      <c r="G130" s="6"/>
    </row>
    <row r="131" spans="1:7">
      <c r="A131" s="202">
        <v>109</v>
      </c>
      <c r="B131" s="211" t="s">
        <v>499</v>
      </c>
      <c r="C131" s="202" t="s">
        <v>392</v>
      </c>
      <c r="D131" s="202">
        <v>4</v>
      </c>
      <c r="E131" s="205">
        <v>2000</v>
      </c>
      <c r="F131" s="205">
        <f t="shared" si="2"/>
        <v>8000</v>
      </c>
      <c r="G131" s="6"/>
    </row>
    <row r="132" spans="1:7">
      <c r="A132" s="202">
        <v>110</v>
      </c>
      <c r="B132" s="211" t="s">
        <v>500</v>
      </c>
      <c r="C132" s="202" t="s">
        <v>392</v>
      </c>
      <c r="D132" s="202">
        <v>3</v>
      </c>
      <c r="E132" s="205">
        <v>2000</v>
      </c>
      <c r="F132" s="205">
        <f t="shared" si="2"/>
        <v>6000</v>
      </c>
      <c r="G132" s="6"/>
    </row>
    <row r="133" spans="1:7">
      <c r="A133" s="202">
        <v>111</v>
      </c>
      <c r="B133" s="211" t="s">
        <v>501</v>
      </c>
      <c r="C133" s="202" t="s">
        <v>392</v>
      </c>
      <c r="D133" s="202">
        <v>60</v>
      </c>
      <c r="E133" s="205">
        <v>800</v>
      </c>
      <c r="F133" s="205">
        <f t="shared" si="2"/>
        <v>48000</v>
      </c>
      <c r="G133" s="6"/>
    </row>
    <row r="134" spans="1:7">
      <c r="A134" s="202">
        <v>112</v>
      </c>
      <c r="B134" s="211" t="s">
        <v>502</v>
      </c>
      <c r="C134" s="202" t="s">
        <v>392</v>
      </c>
      <c r="D134" s="202">
        <v>25</v>
      </c>
      <c r="E134" s="205">
        <v>100</v>
      </c>
      <c r="F134" s="205">
        <f t="shared" si="2"/>
        <v>2500</v>
      </c>
      <c r="G134" s="6"/>
    </row>
    <row r="135" spans="1:7">
      <c r="A135" s="202">
        <v>113</v>
      </c>
      <c r="B135" s="211" t="s">
        <v>503</v>
      </c>
      <c r="C135" s="202" t="s">
        <v>392</v>
      </c>
      <c r="D135" s="202">
        <v>3</v>
      </c>
      <c r="E135" s="205">
        <v>3000</v>
      </c>
      <c r="F135" s="205">
        <f t="shared" si="2"/>
        <v>9000</v>
      </c>
      <c r="G135" s="6"/>
    </row>
    <row r="136" spans="1:7">
      <c r="A136" s="202">
        <v>114</v>
      </c>
      <c r="B136" s="211" t="s">
        <v>504</v>
      </c>
      <c r="C136" s="202" t="s">
        <v>392</v>
      </c>
      <c r="D136" s="202">
        <v>5</v>
      </c>
      <c r="E136" s="205">
        <v>1500</v>
      </c>
      <c r="F136" s="205">
        <f t="shared" si="2"/>
        <v>7500</v>
      </c>
      <c r="G136" s="6"/>
    </row>
    <row r="137" spans="1:7">
      <c r="A137" s="202">
        <v>115</v>
      </c>
      <c r="B137" s="211" t="s">
        <v>505</v>
      </c>
      <c r="C137" s="202" t="s">
        <v>392</v>
      </c>
      <c r="D137" s="202">
        <v>15</v>
      </c>
      <c r="E137" s="205">
        <v>300</v>
      </c>
      <c r="F137" s="205">
        <f t="shared" si="2"/>
        <v>4500</v>
      </c>
      <c r="G137" s="6"/>
    </row>
    <row r="138" spans="1:7">
      <c r="A138" s="202">
        <v>116</v>
      </c>
      <c r="B138" s="211" t="s">
        <v>506</v>
      </c>
      <c r="C138" s="202" t="s">
        <v>392</v>
      </c>
      <c r="D138" s="202">
        <v>1</v>
      </c>
      <c r="E138" s="205">
        <v>75200</v>
      </c>
      <c r="F138" s="205">
        <f t="shared" si="2"/>
        <v>75200</v>
      </c>
      <c r="G138" s="6"/>
    </row>
    <row r="139" spans="1:7">
      <c r="A139" s="202">
        <v>117</v>
      </c>
      <c r="B139" s="211" t="s">
        <v>507</v>
      </c>
      <c r="C139" s="202" t="s">
        <v>392</v>
      </c>
      <c r="D139" s="202">
        <v>10</v>
      </c>
      <c r="E139" s="205">
        <v>150</v>
      </c>
      <c r="F139" s="205">
        <f t="shared" si="2"/>
        <v>1500</v>
      </c>
      <c r="G139" s="6"/>
    </row>
    <row r="140" spans="1:7">
      <c r="A140" s="202">
        <v>118</v>
      </c>
      <c r="B140" s="211" t="s">
        <v>508</v>
      </c>
      <c r="C140" s="202" t="s">
        <v>392</v>
      </c>
      <c r="D140" s="202">
        <v>10</v>
      </c>
      <c r="E140" s="205">
        <v>2500</v>
      </c>
      <c r="F140" s="205">
        <f t="shared" si="2"/>
        <v>25000</v>
      </c>
      <c r="G140" s="6"/>
    </row>
    <row r="141" spans="1:7">
      <c r="A141" s="209" t="s">
        <v>22</v>
      </c>
      <c r="B141" s="210" t="s">
        <v>390</v>
      </c>
      <c r="C141" s="202"/>
      <c r="D141" s="202"/>
      <c r="E141" s="204"/>
      <c r="F141" s="205"/>
      <c r="G141" s="6"/>
    </row>
    <row r="142" spans="1:7">
      <c r="A142" s="202">
        <v>119</v>
      </c>
      <c r="B142" s="211" t="s">
        <v>509</v>
      </c>
      <c r="C142" s="202" t="s">
        <v>392</v>
      </c>
      <c r="D142" s="202">
        <v>257</v>
      </c>
      <c r="E142" s="205">
        <v>100</v>
      </c>
      <c r="F142" s="205">
        <f t="shared" si="2"/>
        <v>25700</v>
      </c>
      <c r="G142" s="6"/>
    </row>
    <row r="143" spans="1:7">
      <c r="A143" s="202">
        <v>120</v>
      </c>
      <c r="B143" s="211" t="s">
        <v>510</v>
      </c>
      <c r="C143" s="202" t="s">
        <v>392</v>
      </c>
      <c r="D143" s="202">
        <v>25</v>
      </c>
      <c r="E143" s="205">
        <v>82</v>
      </c>
      <c r="F143" s="205">
        <f t="shared" si="2"/>
        <v>2050</v>
      </c>
      <c r="G143" s="6"/>
    </row>
    <row r="144" spans="1:7">
      <c r="A144" s="202">
        <v>121</v>
      </c>
      <c r="B144" s="211" t="s">
        <v>511</v>
      </c>
      <c r="C144" s="202" t="s">
        <v>392</v>
      </c>
      <c r="D144" s="202">
        <v>2</v>
      </c>
      <c r="E144" s="205">
        <v>3000</v>
      </c>
      <c r="F144" s="205">
        <f t="shared" si="2"/>
        <v>6000</v>
      </c>
      <c r="G144" s="6"/>
    </row>
    <row r="145" spans="1:7">
      <c r="A145" s="202">
        <v>122</v>
      </c>
      <c r="B145" s="211" t="s">
        <v>512</v>
      </c>
      <c r="C145" s="202" t="s">
        <v>392</v>
      </c>
      <c r="D145" s="202">
        <v>1</v>
      </c>
      <c r="E145" s="205">
        <v>313615</v>
      </c>
      <c r="F145" s="205">
        <f t="shared" si="2"/>
        <v>313615</v>
      </c>
      <c r="G145" s="6"/>
    </row>
    <row r="146" spans="1:7">
      <c r="A146" s="202">
        <v>123</v>
      </c>
      <c r="B146" s="211" t="s">
        <v>513</v>
      </c>
      <c r="C146" s="202" t="s">
        <v>392</v>
      </c>
      <c r="D146" s="202">
        <v>1</v>
      </c>
      <c r="E146" s="205">
        <v>1300</v>
      </c>
      <c r="F146" s="205">
        <f t="shared" si="2"/>
        <v>1300</v>
      </c>
      <c r="G146" s="6"/>
    </row>
    <row r="147" spans="1:7">
      <c r="A147" s="202">
        <v>124</v>
      </c>
      <c r="B147" s="211" t="s">
        <v>514</v>
      </c>
      <c r="C147" s="202" t="s">
        <v>392</v>
      </c>
      <c r="D147" s="202">
        <v>1</v>
      </c>
      <c r="E147" s="205">
        <v>1000</v>
      </c>
      <c r="F147" s="205">
        <f t="shared" si="2"/>
        <v>1000</v>
      </c>
      <c r="G147" s="6"/>
    </row>
    <row r="148" spans="1:7">
      <c r="A148" s="202">
        <v>125</v>
      </c>
      <c r="B148" s="211" t="s">
        <v>515</v>
      </c>
      <c r="C148" s="202" t="s">
        <v>392</v>
      </c>
      <c r="D148" s="202">
        <v>3</v>
      </c>
      <c r="E148" s="205">
        <v>600</v>
      </c>
      <c r="F148" s="205">
        <f t="shared" si="2"/>
        <v>1800</v>
      </c>
      <c r="G148" s="6"/>
    </row>
    <row r="149" spans="1:7">
      <c r="A149" s="202">
        <v>126</v>
      </c>
      <c r="B149" s="211" t="s">
        <v>516</v>
      </c>
      <c r="C149" s="202" t="s">
        <v>392</v>
      </c>
      <c r="D149" s="202">
        <v>2</v>
      </c>
      <c r="E149" s="205">
        <v>1000</v>
      </c>
      <c r="F149" s="205">
        <f t="shared" si="2"/>
        <v>2000</v>
      </c>
      <c r="G149" s="6"/>
    </row>
    <row r="150" spans="1:7">
      <c r="A150" s="202">
        <v>127</v>
      </c>
      <c r="B150" s="211" t="s">
        <v>517</v>
      </c>
      <c r="C150" s="202" t="s">
        <v>392</v>
      </c>
      <c r="D150" s="202">
        <v>10</v>
      </c>
      <c r="E150" s="205">
        <v>300</v>
      </c>
      <c r="F150" s="205">
        <f t="shared" ref="F150:F213" si="3">D150*E150</f>
        <v>3000</v>
      </c>
      <c r="G150" s="6"/>
    </row>
    <row r="151" spans="1:7">
      <c r="A151" s="202">
        <v>128</v>
      </c>
      <c r="B151" s="211" t="s">
        <v>518</v>
      </c>
      <c r="C151" s="202" t="s">
        <v>392</v>
      </c>
      <c r="D151" s="202">
        <v>183</v>
      </c>
      <c r="E151" s="205">
        <v>50</v>
      </c>
      <c r="F151" s="205">
        <f t="shared" si="3"/>
        <v>9150</v>
      </c>
      <c r="G151" s="6"/>
    </row>
    <row r="152" spans="1:7">
      <c r="A152" s="202">
        <v>129</v>
      </c>
      <c r="B152" s="211" t="s">
        <v>519</v>
      </c>
      <c r="C152" s="202" t="s">
        <v>392</v>
      </c>
      <c r="D152" s="202">
        <v>1</v>
      </c>
      <c r="E152" s="205">
        <v>11200</v>
      </c>
      <c r="F152" s="205">
        <f t="shared" si="3"/>
        <v>11200</v>
      </c>
      <c r="G152" s="6"/>
    </row>
    <row r="153" spans="1:7">
      <c r="A153" s="202">
        <v>130</v>
      </c>
      <c r="B153" s="211" t="s">
        <v>520</v>
      </c>
      <c r="C153" s="202" t="s">
        <v>392</v>
      </c>
      <c r="D153" s="202">
        <v>5</v>
      </c>
      <c r="E153" s="205">
        <v>1400</v>
      </c>
      <c r="F153" s="205">
        <f t="shared" si="3"/>
        <v>7000</v>
      </c>
      <c r="G153" s="6"/>
    </row>
    <row r="154" spans="1:7">
      <c r="A154" s="202">
        <v>131</v>
      </c>
      <c r="B154" s="211" t="s">
        <v>521</v>
      </c>
      <c r="C154" s="202" t="s">
        <v>392</v>
      </c>
      <c r="D154" s="202">
        <v>5</v>
      </c>
      <c r="E154" s="205">
        <v>500</v>
      </c>
      <c r="F154" s="205">
        <f t="shared" si="3"/>
        <v>2500</v>
      </c>
      <c r="G154" s="6"/>
    </row>
    <row r="155" spans="1:7">
      <c r="A155" s="202">
        <v>132</v>
      </c>
      <c r="B155" s="211" t="s">
        <v>522</v>
      </c>
      <c r="C155" s="202" t="s">
        <v>392</v>
      </c>
      <c r="D155" s="202">
        <v>35</v>
      </c>
      <c r="E155" s="205">
        <v>1400</v>
      </c>
      <c r="F155" s="205">
        <f t="shared" si="3"/>
        <v>49000</v>
      </c>
      <c r="G155" s="6"/>
    </row>
    <row r="156" spans="1:7">
      <c r="A156" s="202">
        <v>133</v>
      </c>
      <c r="B156" s="211" t="s">
        <v>523</v>
      </c>
      <c r="C156" s="202" t="s">
        <v>392</v>
      </c>
      <c r="D156" s="202">
        <v>2</v>
      </c>
      <c r="E156" s="205">
        <v>1500</v>
      </c>
      <c r="F156" s="205">
        <f t="shared" si="3"/>
        <v>3000</v>
      </c>
      <c r="G156" s="6"/>
    </row>
    <row r="157" spans="1:7">
      <c r="A157" s="202">
        <v>134</v>
      </c>
      <c r="B157" s="211" t="s">
        <v>524</v>
      </c>
      <c r="C157" s="202" t="s">
        <v>392</v>
      </c>
      <c r="D157" s="202">
        <v>200</v>
      </c>
      <c r="E157" s="205">
        <v>350</v>
      </c>
      <c r="F157" s="205">
        <f t="shared" si="3"/>
        <v>70000</v>
      </c>
      <c r="G157" s="6"/>
    </row>
    <row r="158" spans="1:7">
      <c r="A158" s="202">
        <v>135</v>
      </c>
      <c r="B158" s="211" t="s">
        <v>525</v>
      </c>
      <c r="C158" s="202" t="s">
        <v>392</v>
      </c>
      <c r="D158" s="202">
        <v>35</v>
      </c>
      <c r="E158" s="205">
        <v>350</v>
      </c>
      <c r="F158" s="205">
        <f t="shared" si="3"/>
        <v>12250</v>
      </c>
      <c r="G158" s="6"/>
    </row>
    <row r="159" spans="1:7">
      <c r="A159" s="202">
        <v>136</v>
      </c>
      <c r="B159" s="211" t="s">
        <v>526</v>
      </c>
      <c r="C159" s="202" t="s">
        <v>392</v>
      </c>
      <c r="D159" s="202">
        <v>1</v>
      </c>
      <c r="E159" s="205">
        <v>10000</v>
      </c>
      <c r="F159" s="205">
        <f t="shared" si="3"/>
        <v>10000</v>
      </c>
      <c r="G159" s="6"/>
    </row>
    <row r="160" spans="1:7">
      <c r="A160" s="202">
        <v>137</v>
      </c>
      <c r="B160" s="211" t="s">
        <v>527</v>
      </c>
      <c r="C160" s="202" t="s">
        <v>392</v>
      </c>
      <c r="D160" s="202">
        <v>1</v>
      </c>
      <c r="E160" s="205">
        <v>1500</v>
      </c>
      <c r="F160" s="205">
        <f t="shared" si="3"/>
        <v>1500</v>
      </c>
      <c r="G160" s="6"/>
    </row>
    <row r="161" spans="1:7">
      <c r="A161" s="202">
        <v>138</v>
      </c>
      <c r="B161" s="211" t="s">
        <v>528</v>
      </c>
      <c r="C161" s="202" t="s">
        <v>392</v>
      </c>
      <c r="D161" s="202">
        <v>3</v>
      </c>
      <c r="E161" s="205">
        <v>2500</v>
      </c>
      <c r="F161" s="205">
        <f t="shared" si="3"/>
        <v>7500</v>
      </c>
      <c r="G161" s="6"/>
    </row>
    <row r="162" spans="1:7">
      <c r="A162" s="202">
        <v>139</v>
      </c>
      <c r="B162" s="211" t="s">
        <v>486</v>
      </c>
      <c r="C162" s="202" t="s">
        <v>529</v>
      </c>
      <c r="D162" s="202">
        <v>1</v>
      </c>
      <c r="E162" s="205">
        <v>330000</v>
      </c>
      <c r="F162" s="205">
        <f t="shared" si="3"/>
        <v>330000</v>
      </c>
      <c r="G162" s="6"/>
    </row>
    <row r="163" spans="1:7">
      <c r="A163" s="202">
        <v>140</v>
      </c>
      <c r="B163" s="211" t="s">
        <v>530</v>
      </c>
      <c r="C163" s="202" t="s">
        <v>392</v>
      </c>
      <c r="D163" s="202">
        <v>290</v>
      </c>
      <c r="E163" s="205">
        <v>50</v>
      </c>
      <c r="F163" s="205">
        <f t="shared" si="3"/>
        <v>14500</v>
      </c>
      <c r="G163" s="6"/>
    </row>
    <row r="164" spans="1:7">
      <c r="A164" s="202">
        <v>141</v>
      </c>
      <c r="B164" s="211" t="s">
        <v>531</v>
      </c>
      <c r="C164" s="202" t="s">
        <v>392</v>
      </c>
      <c r="D164" s="202">
        <v>5</v>
      </c>
      <c r="E164" s="205">
        <v>1000</v>
      </c>
      <c r="F164" s="205">
        <f t="shared" si="3"/>
        <v>5000</v>
      </c>
      <c r="G164" s="6"/>
    </row>
    <row r="165" spans="1:7">
      <c r="A165" s="202">
        <v>142</v>
      </c>
      <c r="B165" s="211" t="s">
        <v>406</v>
      </c>
      <c r="C165" s="202">
        <v>1999</v>
      </c>
      <c r="D165" s="202">
        <v>1</v>
      </c>
      <c r="E165" s="205">
        <v>1100000</v>
      </c>
      <c r="F165" s="205">
        <f t="shared" si="3"/>
        <v>1100000</v>
      </c>
      <c r="G165" s="6"/>
    </row>
    <row r="166" spans="1:7">
      <c r="A166" s="202">
        <v>143</v>
      </c>
      <c r="B166" s="211" t="s">
        <v>532</v>
      </c>
      <c r="C166" s="202">
        <v>1999</v>
      </c>
      <c r="D166" s="202">
        <v>4</v>
      </c>
      <c r="E166" s="205">
        <v>286000</v>
      </c>
      <c r="F166" s="205">
        <f t="shared" si="3"/>
        <v>1144000</v>
      </c>
      <c r="G166" s="6"/>
    </row>
    <row r="167" spans="1:7">
      <c r="A167" s="202">
        <v>144</v>
      </c>
      <c r="B167" s="211" t="s">
        <v>533</v>
      </c>
      <c r="C167" s="202">
        <v>1999</v>
      </c>
      <c r="D167" s="202">
        <v>1</v>
      </c>
      <c r="E167" s="205">
        <v>60000</v>
      </c>
      <c r="F167" s="205">
        <f t="shared" si="3"/>
        <v>60000</v>
      </c>
      <c r="G167" s="6"/>
    </row>
    <row r="168" spans="1:7">
      <c r="A168" s="202">
        <v>145</v>
      </c>
      <c r="B168" s="211" t="s">
        <v>534</v>
      </c>
      <c r="C168" s="202">
        <v>1999</v>
      </c>
      <c r="D168" s="202">
        <v>1</v>
      </c>
      <c r="E168" s="205">
        <v>458967</v>
      </c>
      <c r="F168" s="205">
        <f t="shared" si="3"/>
        <v>458967</v>
      </c>
      <c r="G168" s="6"/>
    </row>
    <row r="169" spans="1:7">
      <c r="A169" s="202">
        <v>146</v>
      </c>
      <c r="B169" s="211" t="s">
        <v>535</v>
      </c>
      <c r="C169" s="202">
        <v>1999</v>
      </c>
      <c r="D169" s="202">
        <v>1</v>
      </c>
      <c r="E169" s="205">
        <v>20000</v>
      </c>
      <c r="F169" s="205">
        <f t="shared" si="3"/>
        <v>20000</v>
      </c>
      <c r="G169" s="6"/>
    </row>
    <row r="170" spans="1:7">
      <c r="A170" s="202">
        <v>147</v>
      </c>
      <c r="B170" s="211" t="s">
        <v>536</v>
      </c>
      <c r="C170" s="202">
        <v>1999</v>
      </c>
      <c r="D170" s="202">
        <v>4</v>
      </c>
      <c r="E170" s="205">
        <v>3000</v>
      </c>
      <c r="F170" s="205">
        <f t="shared" si="3"/>
        <v>12000</v>
      </c>
      <c r="G170" s="6"/>
    </row>
    <row r="171" spans="1:7">
      <c r="A171" s="202">
        <v>148</v>
      </c>
      <c r="B171" s="211" t="s">
        <v>537</v>
      </c>
      <c r="C171" s="202">
        <v>1999</v>
      </c>
      <c r="D171" s="202">
        <v>1</v>
      </c>
      <c r="E171" s="205">
        <v>330000</v>
      </c>
      <c r="F171" s="205">
        <f t="shared" si="3"/>
        <v>330000</v>
      </c>
      <c r="G171" s="6"/>
    </row>
    <row r="172" spans="1:7">
      <c r="A172" s="202">
        <v>149</v>
      </c>
      <c r="B172" s="211" t="s">
        <v>538</v>
      </c>
      <c r="C172" s="202">
        <v>2001</v>
      </c>
      <c r="D172" s="202">
        <v>1</v>
      </c>
      <c r="E172" s="205">
        <v>70000</v>
      </c>
      <c r="F172" s="205">
        <f t="shared" si="3"/>
        <v>70000</v>
      </c>
      <c r="G172" s="6"/>
    </row>
    <row r="173" spans="1:7">
      <c r="A173" s="202">
        <v>150</v>
      </c>
      <c r="B173" s="211" t="s">
        <v>539</v>
      </c>
      <c r="C173" s="202">
        <v>2002</v>
      </c>
      <c r="D173" s="202">
        <v>1</v>
      </c>
      <c r="E173" s="205">
        <v>440000</v>
      </c>
      <c r="F173" s="205">
        <f t="shared" si="3"/>
        <v>440000</v>
      </c>
      <c r="G173" s="6"/>
    </row>
    <row r="174" spans="1:7">
      <c r="A174" s="202">
        <v>151</v>
      </c>
      <c r="B174" s="211" t="s">
        <v>540</v>
      </c>
      <c r="C174" s="202">
        <v>2002</v>
      </c>
      <c r="D174" s="202">
        <v>2</v>
      </c>
      <c r="E174" s="205">
        <v>2000</v>
      </c>
      <c r="F174" s="205">
        <f t="shared" si="3"/>
        <v>4000</v>
      </c>
      <c r="G174" s="6"/>
    </row>
    <row r="175" spans="1:7">
      <c r="A175" s="202">
        <v>152</v>
      </c>
      <c r="B175" s="211" t="s">
        <v>541</v>
      </c>
      <c r="C175" s="202">
        <v>2002</v>
      </c>
      <c r="D175" s="202">
        <v>1</v>
      </c>
      <c r="E175" s="205">
        <v>12000</v>
      </c>
      <c r="F175" s="205">
        <f t="shared" si="3"/>
        <v>12000</v>
      </c>
      <c r="G175" s="6"/>
    </row>
    <row r="176" spans="1:7">
      <c r="A176" s="202">
        <v>153</v>
      </c>
      <c r="B176" s="211" t="s">
        <v>542</v>
      </c>
      <c r="C176" s="202">
        <v>2002</v>
      </c>
      <c r="D176" s="202">
        <v>1</v>
      </c>
      <c r="E176" s="205">
        <v>145000</v>
      </c>
      <c r="F176" s="205">
        <f t="shared" si="3"/>
        <v>145000</v>
      </c>
      <c r="G176" s="6"/>
    </row>
    <row r="177" spans="1:7">
      <c r="A177" s="202">
        <v>154</v>
      </c>
      <c r="B177" s="211" t="s">
        <v>543</v>
      </c>
      <c r="C177" s="202">
        <v>2002</v>
      </c>
      <c r="D177" s="202">
        <v>3</v>
      </c>
      <c r="E177" s="205">
        <v>700</v>
      </c>
      <c r="F177" s="205">
        <f t="shared" si="3"/>
        <v>2100</v>
      </c>
      <c r="G177" s="6"/>
    </row>
    <row r="178" spans="1:7">
      <c r="A178" s="202">
        <v>155</v>
      </c>
      <c r="B178" s="211" t="s">
        <v>544</v>
      </c>
      <c r="C178" s="202">
        <v>2006</v>
      </c>
      <c r="D178" s="202">
        <v>1</v>
      </c>
      <c r="E178" s="205">
        <v>30000</v>
      </c>
      <c r="F178" s="205">
        <f t="shared" si="3"/>
        <v>30000</v>
      </c>
      <c r="G178" s="6"/>
    </row>
    <row r="179" spans="1:7">
      <c r="A179" s="202">
        <v>156</v>
      </c>
      <c r="B179" s="211" t="s">
        <v>545</v>
      </c>
      <c r="C179" s="202">
        <v>2006</v>
      </c>
      <c r="D179" s="202">
        <v>1</v>
      </c>
      <c r="E179" s="205">
        <v>12000</v>
      </c>
      <c r="F179" s="205">
        <f t="shared" si="3"/>
        <v>12000</v>
      </c>
      <c r="G179" s="6"/>
    </row>
    <row r="180" spans="1:7">
      <c r="A180" s="202">
        <v>157</v>
      </c>
      <c r="B180" s="211" t="s">
        <v>546</v>
      </c>
      <c r="C180" s="202">
        <v>2006</v>
      </c>
      <c r="D180" s="202">
        <v>1</v>
      </c>
      <c r="E180" s="205">
        <v>100000</v>
      </c>
      <c r="F180" s="205">
        <f t="shared" si="3"/>
        <v>100000</v>
      </c>
      <c r="G180" s="6"/>
    </row>
    <row r="181" spans="1:7">
      <c r="A181" s="202">
        <v>158</v>
      </c>
      <c r="B181" s="211" t="s">
        <v>547</v>
      </c>
      <c r="C181" s="202">
        <v>2006</v>
      </c>
      <c r="D181" s="202">
        <v>1</v>
      </c>
      <c r="E181" s="205">
        <v>123000</v>
      </c>
      <c r="F181" s="205">
        <f t="shared" si="3"/>
        <v>123000</v>
      </c>
      <c r="G181" s="6"/>
    </row>
    <row r="182" spans="1:7">
      <c r="A182" s="202">
        <v>159</v>
      </c>
      <c r="B182" s="211" t="s">
        <v>495</v>
      </c>
      <c r="C182" s="202">
        <v>2006</v>
      </c>
      <c r="D182" s="202">
        <v>1</v>
      </c>
      <c r="E182" s="205">
        <v>300000</v>
      </c>
      <c r="F182" s="205">
        <f t="shared" si="3"/>
        <v>300000</v>
      </c>
      <c r="G182" s="6"/>
    </row>
    <row r="183" spans="1:7">
      <c r="A183" s="202">
        <v>160</v>
      </c>
      <c r="B183" s="211" t="s">
        <v>548</v>
      </c>
      <c r="C183" s="202">
        <v>2006</v>
      </c>
      <c r="D183" s="202">
        <v>1</v>
      </c>
      <c r="E183" s="205">
        <v>87700</v>
      </c>
      <c r="F183" s="205">
        <f t="shared" si="3"/>
        <v>87700</v>
      </c>
      <c r="G183" s="6"/>
    </row>
    <row r="184" spans="1:7">
      <c r="A184" s="202">
        <v>161</v>
      </c>
      <c r="B184" s="211" t="s">
        <v>549</v>
      </c>
      <c r="C184" s="202">
        <v>2006</v>
      </c>
      <c r="D184" s="202">
        <v>1</v>
      </c>
      <c r="E184" s="205">
        <v>191000</v>
      </c>
      <c r="F184" s="205">
        <f t="shared" si="3"/>
        <v>191000</v>
      </c>
      <c r="G184" s="6"/>
    </row>
    <row r="185" spans="1:7">
      <c r="A185" s="202">
        <v>162</v>
      </c>
      <c r="B185" s="211" t="s">
        <v>550</v>
      </c>
      <c r="C185" s="202">
        <v>2007</v>
      </c>
      <c r="D185" s="202">
        <v>2</v>
      </c>
      <c r="E185" s="205">
        <v>27500</v>
      </c>
      <c r="F185" s="205">
        <f t="shared" si="3"/>
        <v>55000</v>
      </c>
      <c r="G185" s="6"/>
    </row>
    <row r="186" spans="1:7">
      <c r="A186" s="202">
        <v>163</v>
      </c>
      <c r="B186" s="211" t="s">
        <v>551</v>
      </c>
      <c r="C186" s="202">
        <v>2007</v>
      </c>
      <c r="D186" s="202">
        <v>2</v>
      </c>
      <c r="E186" s="205">
        <v>30000</v>
      </c>
      <c r="F186" s="205">
        <f t="shared" si="3"/>
        <v>60000</v>
      </c>
      <c r="G186" s="6"/>
    </row>
    <row r="187" spans="1:7">
      <c r="A187" s="202">
        <v>164</v>
      </c>
      <c r="B187" s="211" t="s">
        <v>552</v>
      </c>
      <c r="C187" s="202">
        <v>2007</v>
      </c>
      <c r="D187" s="202">
        <v>2</v>
      </c>
      <c r="E187" s="205">
        <v>22500</v>
      </c>
      <c r="F187" s="205">
        <f t="shared" si="3"/>
        <v>45000</v>
      </c>
      <c r="G187" s="6"/>
    </row>
    <row r="188" spans="1:7">
      <c r="A188" s="209" t="s">
        <v>22</v>
      </c>
      <c r="B188" s="210" t="s">
        <v>390</v>
      </c>
      <c r="C188" s="213"/>
      <c r="D188" s="213"/>
      <c r="E188" s="204"/>
      <c r="F188" s="205"/>
      <c r="G188" s="6"/>
    </row>
    <row r="189" spans="1:7">
      <c r="A189" s="202">
        <v>165</v>
      </c>
      <c r="B189" s="211" t="s">
        <v>553</v>
      </c>
      <c r="C189" s="202">
        <v>2007</v>
      </c>
      <c r="D189" s="202">
        <v>1</v>
      </c>
      <c r="E189" s="205">
        <v>28000</v>
      </c>
      <c r="F189" s="205">
        <f t="shared" si="3"/>
        <v>28000</v>
      </c>
      <c r="G189" s="6"/>
    </row>
    <row r="190" spans="1:7">
      <c r="A190" s="202">
        <v>166</v>
      </c>
      <c r="B190" s="211" t="s">
        <v>554</v>
      </c>
      <c r="C190" s="202">
        <v>2007</v>
      </c>
      <c r="D190" s="202">
        <v>1</v>
      </c>
      <c r="E190" s="205">
        <v>45000</v>
      </c>
      <c r="F190" s="205">
        <f t="shared" si="3"/>
        <v>45000</v>
      </c>
      <c r="G190" s="6"/>
    </row>
    <row r="191" spans="1:7">
      <c r="A191" s="202">
        <v>167</v>
      </c>
      <c r="B191" s="211" t="s">
        <v>549</v>
      </c>
      <c r="C191" s="202">
        <v>2007</v>
      </c>
      <c r="D191" s="202">
        <v>1</v>
      </c>
      <c r="E191" s="205">
        <v>50000</v>
      </c>
      <c r="F191" s="205">
        <f t="shared" si="3"/>
        <v>50000</v>
      </c>
      <c r="G191" s="6"/>
    </row>
    <row r="192" spans="1:7">
      <c r="A192" s="202">
        <v>168</v>
      </c>
      <c r="B192" s="211" t="s">
        <v>549</v>
      </c>
      <c r="C192" s="202">
        <v>2007</v>
      </c>
      <c r="D192" s="202">
        <v>1</v>
      </c>
      <c r="E192" s="205">
        <v>35000</v>
      </c>
      <c r="F192" s="205">
        <f t="shared" si="3"/>
        <v>35000</v>
      </c>
      <c r="G192" s="6"/>
    </row>
    <row r="193" spans="1:7">
      <c r="A193" s="202">
        <v>169</v>
      </c>
      <c r="B193" s="211" t="s">
        <v>555</v>
      </c>
      <c r="C193" s="202">
        <v>2007</v>
      </c>
      <c r="D193" s="202">
        <v>1</v>
      </c>
      <c r="E193" s="205">
        <v>40000</v>
      </c>
      <c r="F193" s="205">
        <f t="shared" si="3"/>
        <v>40000</v>
      </c>
      <c r="G193" s="6"/>
    </row>
    <row r="194" spans="1:7">
      <c r="A194" s="202">
        <v>170</v>
      </c>
      <c r="B194" s="211" t="s">
        <v>556</v>
      </c>
      <c r="C194" s="202">
        <v>2007</v>
      </c>
      <c r="D194" s="202">
        <v>1</v>
      </c>
      <c r="E194" s="205">
        <v>25000</v>
      </c>
      <c r="F194" s="205">
        <f t="shared" si="3"/>
        <v>25000</v>
      </c>
      <c r="G194" s="6"/>
    </row>
    <row r="195" spans="1:7">
      <c r="A195" s="202">
        <v>171</v>
      </c>
      <c r="B195" s="211" t="s">
        <v>557</v>
      </c>
      <c r="C195" s="202">
        <v>2007</v>
      </c>
      <c r="D195" s="202">
        <v>1</v>
      </c>
      <c r="E195" s="205">
        <v>29000</v>
      </c>
      <c r="F195" s="205">
        <f t="shared" si="3"/>
        <v>29000</v>
      </c>
      <c r="G195" s="6"/>
    </row>
    <row r="196" spans="1:7">
      <c r="A196" s="202">
        <v>172</v>
      </c>
      <c r="B196" s="211" t="s">
        <v>558</v>
      </c>
      <c r="C196" s="202">
        <v>2007</v>
      </c>
      <c r="D196" s="202">
        <v>2</v>
      </c>
      <c r="E196" s="205">
        <v>34166</v>
      </c>
      <c r="F196" s="205">
        <f t="shared" si="3"/>
        <v>68332</v>
      </c>
      <c r="G196" s="6"/>
    </row>
    <row r="197" spans="1:7">
      <c r="A197" s="202">
        <v>173</v>
      </c>
      <c r="B197" s="211" t="s">
        <v>559</v>
      </c>
      <c r="C197" s="202">
        <v>2007</v>
      </c>
      <c r="D197" s="202">
        <v>1</v>
      </c>
      <c r="E197" s="205">
        <v>6467</v>
      </c>
      <c r="F197" s="205">
        <f t="shared" si="3"/>
        <v>6467</v>
      </c>
      <c r="G197" s="6"/>
    </row>
    <row r="198" spans="1:7">
      <c r="A198" s="202">
        <v>174</v>
      </c>
      <c r="B198" s="211" t="s">
        <v>560</v>
      </c>
      <c r="C198" s="202">
        <v>2007</v>
      </c>
      <c r="D198" s="202">
        <v>1</v>
      </c>
      <c r="E198" s="205">
        <v>91666</v>
      </c>
      <c r="F198" s="205">
        <f t="shared" si="3"/>
        <v>91666</v>
      </c>
      <c r="G198" s="6"/>
    </row>
    <row r="199" spans="1:7">
      <c r="A199" s="202">
        <v>175</v>
      </c>
      <c r="B199" s="211" t="s">
        <v>561</v>
      </c>
      <c r="C199" s="202">
        <v>2007</v>
      </c>
      <c r="D199" s="202">
        <v>2</v>
      </c>
      <c r="E199" s="205">
        <v>11666</v>
      </c>
      <c r="F199" s="205">
        <f t="shared" si="3"/>
        <v>23332</v>
      </c>
      <c r="G199" s="6"/>
    </row>
    <row r="200" spans="1:7">
      <c r="A200" s="202">
        <v>176</v>
      </c>
      <c r="B200" s="211" t="s">
        <v>562</v>
      </c>
      <c r="C200" s="202">
        <v>2007</v>
      </c>
      <c r="D200" s="202">
        <v>1</v>
      </c>
      <c r="E200" s="205">
        <v>2916</v>
      </c>
      <c r="F200" s="205">
        <f t="shared" si="3"/>
        <v>2916</v>
      </c>
      <c r="G200" s="6"/>
    </row>
    <row r="201" spans="1:7">
      <c r="A201" s="202">
        <v>177</v>
      </c>
      <c r="B201" s="211" t="s">
        <v>563</v>
      </c>
      <c r="C201" s="202">
        <v>2007</v>
      </c>
      <c r="D201" s="202">
        <v>1</v>
      </c>
      <c r="E201" s="205">
        <v>11000</v>
      </c>
      <c r="F201" s="205">
        <f t="shared" si="3"/>
        <v>11000</v>
      </c>
      <c r="G201" s="6"/>
    </row>
    <row r="202" spans="1:7">
      <c r="A202" s="202">
        <v>178</v>
      </c>
      <c r="B202" s="211" t="s">
        <v>564</v>
      </c>
      <c r="C202" s="202">
        <v>2007</v>
      </c>
      <c r="D202" s="202">
        <v>1</v>
      </c>
      <c r="E202" s="205">
        <v>37500</v>
      </c>
      <c r="F202" s="205">
        <f t="shared" si="3"/>
        <v>37500</v>
      </c>
      <c r="G202" s="6"/>
    </row>
    <row r="203" spans="1:7">
      <c r="A203" s="202">
        <v>179</v>
      </c>
      <c r="B203" s="211" t="s">
        <v>565</v>
      </c>
      <c r="C203" s="202">
        <v>2007</v>
      </c>
      <c r="D203" s="202">
        <v>3</v>
      </c>
      <c r="E203" s="205">
        <v>1900</v>
      </c>
      <c r="F203" s="205">
        <f t="shared" si="3"/>
        <v>5700</v>
      </c>
      <c r="G203" s="6"/>
    </row>
    <row r="204" spans="1:7">
      <c r="A204" s="202">
        <v>180</v>
      </c>
      <c r="B204" s="211" t="s">
        <v>566</v>
      </c>
      <c r="C204" s="202">
        <v>2007</v>
      </c>
      <c r="D204" s="202">
        <v>4</v>
      </c>
      <c r="E204" s="205">
        <v>4000</v>
      </c>
      <c r="F204" s="205">
        <f t="shared" si="3"/>
        <v>16000</v>
      </c>
      <c r="G204" s="6"/>
    </row>
    <row r="205" spans="1:7">
      <c r="A205" s="202">
        <v>181</v>
      </c>
      <c r="B205" s="211" t="s">
        <v>567</v>
      </c>
      <c r="C205" s="202">
        <v>2007</v>
      </c>
      <c r="D205" s="202">
        <v>3</v>
      </c>
      <c r="E205" s="205">
        <v>54166</v>
      </c>
      <c r="F205" s="205">
        <f t="shared" si="3"/>
        <v>162498</v>
      </c>
      <c r="G205" s="6"/>
    </row>
    <row r="206" spans="1:7">
      <c r="A206" s="202">
        <v>182</v>
      </c>
      <c r="B206" s="211" t="s">
        <v>568</v>
      </c>
      <c r="C206" s="202" t="s">
        <v>569</v>
      </c>
      <c r="D206" s="202">
        <v>1</v>
      </c>
      <c r="E206" s="204">
        <v>20000</v>
      </c>
      <c r="F206" s="205">
        <f t="shared" si="3"/>
        <v>20000</v>
      </c>
      <c r="G206" s="6"/>
    </row>
    <row r="207" spans="1:7">
      <c r="A207" s="202">
        <v>183</v>
      </c>
      <c r="B207" s="211" t="s">
        <v>570</v>
      </c>
      <c r="C207" s="202" t="s">
        <v>569</v>
      </c>
      <c r="D207" s="202">
        <v>2</v>
      </c>
      <c r="E207" s="204">
        <v>34000</v>
      </c>
      <c r="F207" s="205">
        <f t="shared" si="3"/>
        <v>68000</v>
      </c>
      <c r="G207" s="6"/>
    </row>
    <row r="208" spans="1:7">
      <c r="A208" s="202">
        <v>184</v>
      </c>
      <c r="B208" s="211" t="s">
        <v>571</v>
      </c>
      <c r="C208" s="202" t="s">
        <v>572</v>
      </c>
      <c r="D208" s="202">
        <v>1</v>
      </c>
      <c r="E208" s="204">
        <v>287000</v>
      </c>
      <c r="F208" s="205">
        <f t="shared" si="3"/>
        <v>287000</v>
      </c>
      <c r="G208" s="6"/>
    </row>
    <row r="209" spans="1:7">
      <c r="A209" s="202">
        <v>185</v>
      </c>
      <c r="B209" s="211" t="s">
        <v>573</v>
      </c>
      <c r="C209" s="202" t="s">
        <v>574</v>
      </c>
      <c r="D209" s="202">
        <v>2</v>
      </c>
      <c r="E209" s="204">
        <v>14400</v>
      </c>
      <c r="F209" s="205">
        <f t="shared" si="3"/>
        <v>28800</v>
      </c>
      <c r="G209" s="6"/>
    </row>
    <row r="210" spans="1:7">
      <c r="A210" s="202">
        <v>186</v>
      </c>
      <c r="B210" s="211" t="s">
        <v>575</v>
      </c>
      <c r="C210" s="202" t="s">
        <v>576</v>
      </c>
      <c r="D210" s="202">
        <v>1</v>
      </c>
      <c r="E210" s="204">
        <v>145000</v>
      </c>
      <c r="F210" s="205">
        <f t="shared" si="3"/>
        <v>145000</v>
      </c>
      <c r="G210" s="6"/>
    </row>
    <row r="211" spans="1:7">
      <c r="A211" s="202">
        <v>187</v>
      </c>
      <c r="B211" s="211" t="s">
        <v>577</v>
      </c>
      <c r="C211" s="202" t="s">
        <v>578</v>
      </c>
      <c r="D211" s="202">
        <v>1</v>
      </c>
      <c r="E211" s="204">
        <v>17500</v>
      </c>
      <c r="F211" s="205">
        <f t="shared" si="3"/>
        <v>17500</v>
      </c>
      <c r="G211" s="6"/>
    </row>
    <row r="212" spans="1:7">
      <c r="A212" s="202">
        <v>188</v>
      </c>
      <c r="B212" s="211" t="s">
        <v>579</v>
      </c>
      <c r="C212" s="202" t="s">
        <v>578</v>
      </c>
      <c r="D212" s="202">
        <v>1</v>
      </c>
      <c r="E212" s="204">
        <v>47000</v>
      </c>
      <c r="F212" s="205">
        <f t="shared" si="3"/>
        <v>47000</v>
      </c>
      <c r="G212" s="6"/>
    </row>
    <row r="213" spans="1:7">
      <c r="A213" s="202">
        <v>189</v>
      </c>
      <c r="B213" s="211" t="s">
        <v>580</v>
      </c>
      <c r="C213" s="202" t="s">
        <v>578</v>
      </c>
      <c r="D213" s="202">
        <v>4</v>
      </c>
      <c r="E213" s="204">
        <v>4700</v>
      </c>
      <c r="F213" s="205">
        <f t="shared" si="3"/>
        <v>18800</v>
      </c>
      <c r="G213" s="6"/>
    </row>
    <row r="214" spans="1:7">
      <c r="A214" s="202">
        <v>190</v>
      </c>
      <c r="B214" s="211" t="s">
        <v>581</v>
      </c>
      <c r="C214" s="202" t="s">
        <v>582</v>
      </c>
      <c r="D214" s="202">
        <v>1</v>
      </c>
      <c r="E214" s="204">
        <v>30000</v>
      </c>
      <c r="F214" s="205">
        <f t="shared" ref="F214:F229" si="4">D214*E214</f>
        <v>30000</v>
      </c>
      <c r="G214" s="6"/>
    </row>
    <row r="215" spans="1:7">
      <c r="A215" s="202">
        <v>191</v>
      </c>
      <c r="B215" s="211" t="s">
        <v>583</v>
      </c>
      <c r="C215" s="202" t="s">
        <v>582</v>
      </c>
      <c r="D215" s="202">
        <v>1</v>
      </c>
      <c r="E215" s="204">
        <v>30000</v>
      </c>
      <c r="F215" s="205">
        <f t="shared" si="4"/>
        <v>30000</v>
      </c>
      <c r="G215" s="6"/>
    </row>
    <row r="216" spans="1:7">
      <c r="A216" s="202">
        <v>192</v>
      </c>
      <c r="B216" s="211" t="s">
        <v>584</v>
      </c>
      <c r="C216" s="202" t="s">
        <v>582</v>
      </c>
      <c r="D216" s="202">
        <v>2</v>
      </c>
      <c r="E216" s="204">
        <v>11300</v>
      </c>
      <c r="F216" s="205">
        <f t="shared" si="4"/>
        <v>22600</v>
      </c>
      <c r="G216" s="6"/>
    </row>
    <row r="217" spans="1:7">
      <c r="A217" s="202">
        <v>193</v>
      </c>
      <c r="B217" s="211" t="s">
        <v>585</v>
      </c>
      <c r="C217" s="202" t="s">
        <v>582</v>
      </c>
      <c r="D217" s="202">
        <v>2</v>
      </c>
      <c r="E217" s="204">
        <v>13852</v>
      </c>
      <c r="F217" s="205">
        <f t="shared" si="4"/>
        <v>27704</v>
      </c>
      <c r="G217" s="6"/>
    </row>
    <row r="218" spans="1:7">
      <c r="A218" s="202">
        <v>194</v>
      </c>
      <c r="B218" s="211" t="s">
        <v>586</v>
      </c>
      <c r="C218" s="202" t="s">
        <v>582</v>
      </c>
      <c r="D218" s="202">
        <v>3</v>
      </c>
      <c r="E218" s="204">
        <v>3510</v>
      </c>
      <c r="F218" s="205">
        <f t="shared" si="4"/>
        <v>10530</v>
      </c>
      <c r="G218" s="6"/>
    </row>
    <row r="219" spans="1:7">
      <c r="A219" s="202">
        <v>195</v>
      </c>
      <c r="B219" s="211" t="s">
        <v>587</v>
      </c>
      <c r="C219" s="202" t="s">
        <v>588</v>
      </c>
      <c r="D219" s="202">
        <v>100</v>
      </c>
      <c r="E219" s="204">
        <v>138</v>
      </c>
      <c r="F219" s="205">
        <f t="shared" si="4"/>
        <v>13800</v>
      </c>
      <c r="G219" s="6"/>
    </row>
    <row r="220" spans="1:7">
      <c r="A220" s="202">
        <v>196</v>
      </c>
      <c r="B220" s="211" t="s">
        <v>589</v>
      </c>
      <c r="C220" s="202" t="s">
        <v>590</v>
      </c>
      <c r="D220" s="202">
        <v>1</v>
      </c>
      <c r="E220" s="204">
        <v>40084</v>
      </c>
      <c r="F220" s="205">
        <f t="shared" si="4"/>
        <v>40084</v>
      </c>
      <c r="G220" s="6"/>
    </row>
    <row r="221" spans="1:7">
      <c r="A221" s="202">
        <v>197</v>
      </c>
      <c r="B221" s="211" t="s">
        <v>591</v>
      </c>
      <c r="C221" s="202" t="s">
        <v>592</v>
      </c>
      <c r="D221" s="202">
        <v>6</v>
      </c>
      <c r="E221" s="204">
        <v>16700</v>
      </c>
      <c r="F221" s="205">
        <f t="shared" si="4"/>
        <v>100200</v>
      </c>
      <c r="G221" s="6"/>
    </row>
    <row r="222" spans="1:7">
      <c r="A222" s="202">
        <v>198</v>
      </c>
      <c r="B222" s="211" t="s">
        <v>593</v>
      </c>
      <c r="C222" s="202" t="s">
        <v>594</v>
      </c>
      <c r="D222" s="202">
        <v>1</v>
      </c>
      <c r="E222" s="204">
        <v>18000</v>
      </c>
      <c r="F222" s="205">
        <f t="shared" si="4"/>
        <v>18000</v>
      </c>
      <c r="G222" s="6"/>
    </row>
    <row r="223" spans="1:7">
      <c r="A223" s="202">
        <v>199</v>
      </c>
      <c r="B223" s="203" t="s">
        <v>595</v>
      </c>
      <c r="C223" s="202" t="s">
        <v>590</v>
      </c>
      <c r="D223" s="202">
        <v>1</v>
      </c>
      <c r="E223" s="204">
        <v>1442367</v>
      </c>
      <c r="F223" s="205">
        <f t="shared" si="4"/>
        <v>1442367</v>
      </c>
      <c r="G223" s="6"/>
    </row>
    <row r="224" spans="1:7">
      <c r="A224" s="202">
        <v>200</v>
      </c>
      <c r="B224" s="214" t="s">
        <v>596</v>
      </c>
      <c r="C224" s="202">
        <v>2009</v>
      </c>
      <c r="D224" s="202">
        <v>1</v>
      </c>
      <c r="E224" s="215">
        <v>249000</v>
      </c>
      <c r="F224" s="205">
        <f t="shared" si="4"/>
        <v>249000</v>
      </c>
      <c r="G224" s="6"/>
    </row>
    <row r="225" spans="1:7">
      <c r="A225" s="202">
        <v>201</v>
      </c>
      <c r="B225" s="214" t="s">
        <v>545</v>
      </c>
      <c r="C225" s="202">
        <v>2009</v>
      </c>
      <c r="D225" s="202">
        <v>1</v>
      </c>
      <c r="E225" s="215">
        <v>542760</v>
      </c>
      <c r="F225" s="205">
        <f t="shared" si="4"/>
        <v>542760</v>
      </c>
      <c r="G225" s="6"/>
    </row>
    <row r="226" spans="1:7">
      <c r="A226" s="202">
        <v>202</v>
      </c>
      <c r="B226" s="216" t="s">
        <v>597</v>
      </c>
      <c r="C226" s="217" t="s">
        <v>598</v>
      </c>
      <c r="D226" s="217">
        <v>1</v>
      </c>
      <c r="E226" s="218">
        <v>1100566.21</v>
      </c>
      <c r="F226" s="205">
        <f t="shared" si="4"/>
        <v>1100566.21</v>
      </c>
      <c r="G226" s="6"/>
    </row>
    <row r="227" spans="1:7">
      <c r="A227" s="202">
        <v>203</v>
      </c>
      <c r="B227" s="216" t="s">
        <v>599</v>
      </c>
      <c r="C227" s="217" t="s">
        <v>600</v>
      </c>
      <c r="D227" s="217">
        <v>1</v>
      </c>
      <c r="E227" s="218">
        <v>73900</v>
      </c>
      <c r="F227" s="205">
        <f t="shared" si="4"/>
        <v>73900</v>
      </c>
      <c r="G227" s="6"/>
    </row>
    <row r="228" spans="1:7">
      <c r="A228" s="202">
        <v>204</v>
      </c>
      <c r="B228" s="216" t="s">
        <v>601</v>
      </c>
      <c r="C228" s="217" t="s">
        <v>602</v>
      </c>
      <c r="D228" s="217">
        <v>1</v>
      </c>
      <c r="E228" s="218">
        <v>228382.5</v>
      </c>
      <c r="F228" s="205">
        <f t="shared" si="4"/>
        <v>228382.5</v>
      </c>
      <c r="G228" s="6"/>
    </row>
    <row r="229" spans="1:7">
      <c r="A229" s="202">
        <v>205</v>
      </c>
      <c r="B229" s="216" t="s">
        <v>603</v>
      </c>
      <c r="C229" s="217" t="s">
        <v>604</v>
      </c>
      <c r="D229" s="217">
        <v>1</v>
      </c>
      <c r="E229" s="218">
        <v>10833</v>
      </c>
      <c r="F229" s="205">
        <f t="shared" si="4"/>
        <v>10833</v>
      </c>
      <c r="G229" s="6"/>
    </row>
    <row r="230" spans="1:7">
      <c r="A230" s="206"/>
      <c r="B230" s="207" t="s">
        <v>605</v>
      </c>
      <c r="C230" s="202"/>
      <c r="D230" s="202"/>
      <c r="E230" s="202"/>
      <c r="F230" s="219">
        <f>SUM(F21:F229)</f>
        <v>19641075.710000001</v>
      </c>
      <c r="G230" s="6"/>
    </row>
    <row r="231" spans="1:7">
      <c r="A231" s="206"/>
      <c r="B231" s="207"/>
      <c r="C231" s="202"/>
      <c r="D231" s="202"/>
      <c r="E231" s="202"/>
      <c r="F231" s="202"/>
      <c r="G231" s="6"/>
    </row>
    <row r="232" spans="1:7">
      <c r="A232" s="209" t="s">
        <v>25</v>
      </c>
      <c r="B232" s="210" t="s">
        <v>606</v>
      </c>
      <c r="C232" s="203"/>
      <c r="D232" s="203"/>
      <c r="E232" s="203"/>
      <c r="F232" s="203"/>
      <c r="G232" s="6"/>
    </row>
    <row r="233" spans="1:7">
      <c r="A233" s="202"/>
      <c r="B233" s="211"/>
      <c r="C233" s="202"/>
      <c r="D233" s="202"/>
      <c r="E233" s="204"/>
      <c r="F233" s="204"/>
      <c r="G233" s="6"/>
    </row>
    <row r="234" spans="1:7">
      <c r="A234" s="202"/>
      <c r="B234" s="214"/>
      <c r="C234" s="202"/>
      <c r="D234" s="202"/>
      <c r="E234" s="202"/>
      <c r="F234" s="202"/>
      <c r="G234" s="6"/>
    </row>
    <row r="235" spans="1:7">
      <c r="A235" s="206"/>
      <c r="B235" s="207" t="s">
        <v>607</v>
      </c>
      <c r="C235" s="203"/>
      <c r="D235" s="203"/>
      <c r="E235" s="208">
        <f>SUM(E233:E234)</f>
        <v>0</v>
      </c>
      <c r="F235" s="208">
        <f>SUM(F233:F234)</f>
        <v>0</v>
      </c>
      <c r="G235" s="6"/>
    </row>
    <row r="236" spans="1:7">
      <c r="A236" s="209" t="s">
        <v>608</v>
      </c>
      <c r="B236" s="210" t="s">
        <v>609</v>
      </c>
      <c r="C236" s="203"/>
      <c r="D236" s="203"/>
      <c r="E236" s="203"/>
      <c r="F236" s="203"/>
      <c r="G236" s="6"/>
    </row>
    <row r="237" spans="1:7">
      <c r="A237" s="202">
        <v>1</v>
      </c>
      <c r="B237" s="211" t="s">
        <v>610</v>
      </c>
      <c r="C237" s="202" t="s">
        <v>611</v>
      </c>
      <c r="D237" s="202">
        <v>1</v>
      </c>
      <c r="E237" s="204">
        <v>200000</v>
      </c>
      <c r="F237" s="204">
        <f>D237*E237</f>
        <v>200000</v>
      </c>
      <c r="G237" s="6"/>
    </row>
    <row r="238" spans="1:7">
      <c r="A238" s="202">
        <v>2</v>
      </c>
      <c r="B238" s="211" t="s">
        <v>612</v>
      </c>
      <c r="C238" s="202" t="s">
        <v>611</v>
      </c>
      <c r="D238" s="202">
        <v>1</v>
      </c>
      <c r="E238" s="204">
        <v>5000</v>
      </c>
      <c r="F238" s="204">
        <f t="shared" ref="F238:F301" si="5">D238*E238</f>
        <v>5000</v>
      </c>
      <c r="G238" s="6"/>
    </row>
    <row r="239" spans="1:7">
      <c r="A239" s="202">
        <v>3</v>
      </c>
      <c r="B239" s="211" t="s">
        <v>613</v>
      </c>
      <c r="C239" s="202" t="s">
        <v>611</v>
      </c>
      <c r="D239" s="202">
        <v>3</v>
      </c>
      <c r="E239" s="204">
        <v>1200</v>
      </c>
      <c r="F239" s="204">
        <f t="shared" si="5"/>
        <v>3600</v>
      </c>
      <c r="G239" s="6"/>
    </row>
    <row r="240" spans="1:7">
      <c r="A240" s="202">
        <v>4</v>
      </c>
      <c r="B240" s="211" t="s">
        <v>614</v>
      </c>
      <c r="C240" s="202" t="s">
        <v>611</v>
      </c>
      <c r="D240" s="202">
        <v>1</v>
      </c>
      <c r="E240" s="204">
        <v>1400</v>
      </c>
      <c r="F240" s="204">
        <f t="shared" si="5"/>
        <v>1400</v>
      </c>
      <c r="G240" s="6"/>
    </row>
    <row r="241" spans="1:7">
      <c r="A241" s="202">
        <v>5</v>
      </c>
      <c r="B241" s="211" t="s">
        <v>615</v>
      </c>
      <c r="C241" s="202" t="s">
        <v>611</v>
      </c>
      <c r="D241" s="202">
        <v>2</v>
      </c>
      <c r="E241" s="204">
        <v>10000</v>
      </c>
      <c r="F241" s="204">
        <f t="shared" si="5"/>
        <v>20000</v>
      </c>
      <c r="G241" s="6"/>
    </row>
    <row r="242" spans="1:7">
      <c r="A242" s="202">
        <v>6</v>
      </c>
      <c r="B242" s="211" t="s">
        <v>616</v>
      </c>
      <c r="C242" s="202" t="s">
        <v>611</v>
      </c>
      <c r="D242" s="202">
        <v>1</v>
      </c>
      <c r="E242" s="204">
        <v>117786</v>
      </c>
      <c r="F242" s="204">
        <f t="shared" si="5"/>
        <v>117786</v>
      </c>
      <c r="G242" s="6"/>
    </row>
    <row r="243" spans="1:7">
      <c r="A243" s="202">
        <v>7</v>
      </c>
      <c r="B243" s="211" t="s">
        <v>617</v>
      </c>
      <c r="C243" s="202" t="s">
        <v>611</v>
      </c>
      <c r="D243" s="202">
        <v>1</v>
      </c>
      <c r="E243" s="204">
        <v>50000</v>
      </c>
      <c r="F243" s="204">
        <f t="shared" si="5"/>
        <v>50000</v>
      </c>
      <c r="G243" s="6"/>
    </row>
    <row r="244" spans="1:7">
      <c r="A244" s="202">
        <v>8</v>
      </c>
      <c r="B244" s="211" t="s">
        <v>618</v>
      </c>
      <c r="C244" s="202" t="s">
        <v>611</v>
      </c>
      <c r="D244" s="202">
        <v>1</v>
      </c>
      <c r="E244" s="204">
        <v>40000</v>
      </c>
      <c r="F244" s="204">
        <f t="shared" si="5"/>
        <v>40000</v>
      </c>
      <c r="G244" s="6"/>
    </row>
    <row r="245" spans="1:7">
      <c r="A245" s="202">
        <v>9</v>
      </c>
      <c r="B245" s="211" t="s">
        <v>619</v>
      </c>
      <c r="C245" s="202" t="s">
        <v>611</v>
      </c>
      <c r="D245" s="202">
        <v>3</v>
      </c>
      <c r="E245" s="204">
        <v>20000</v>
      </c>
      <c r="F245" s="204">
        <f t="shared" si="5"/>
        <v>60000</v>
      </c>
      <c r="G245" s="6"/>
    </row>
    <row r="246" spans="1:7">
      <c r="A246" s="202">
        <v>10</v>
      </c>
      <c r="B246" s="211" t="s">
        <v>620</v>
      </c>
      <c r="C246" s="202" t="s">
        <v>611</v>
      </c>
      <c r="D246" s="202">
        <v>1</v>
      </c>
      <c r="E246" s="204">
        <v>57000</v>
      </c>
      <c r="F246" s="204">
        <f t="shared" si="5"/>
        <v>57000</v>
      </c>
      <c r="G246" s="6"/>
    </row>
    <row r="247" spans="1:7">
      <c r="A247" s="202">
        <v>11</v>
      </c>
      <c r="B247" s="211" t="s">
        <v>621</v>
      </c>
      <c r="C247" s="202" t="s">
        <v>611</v>
      </c>
      <c r="D247" s="202">
        <v>4</v>
      </c>
      <c r="E247" s="204">
        <v>17000</v>
      </c>
      <c r="F247" s="204">
        <f t="shared" si="5"/>
        <v>68000</v>
      </c>
      <c r="G247" s="6"/>
    </row>
    <row r="248" spans="1:7">
      <c r="A248" s="202">
        <v>12</v>
      </c>
      <c r="B248" s="211" t="s">
        <v>622</v>
      </c>
      <c r="C248" s="202" t="s">
        <v>611</v>
      </c>
      <c r="D248" s="202">
        <v>1</v>
      </c>
      <c r="E248" s="204">
        <v>50000</v>
      </c>
      <c r="F248" s="204">
        <f t="shared" si="5"/>
        <v>50000</v>
      </c>
      <c r="G248" s="6"/>
    </row>
    <row r="249" spans="1:7">
      <c r="A249" s="202">
        <v>13</v>
      </c>
      <c r="B249" s="211" t="s">
        <v>623</v>
      </c>
      <c r="C249" s="202" t="s">
        <v>611</v>
      </c>
      <c r="D249" s="202">
        <v>2</v>
      </c>
      <c r="E249" s="204">
        <v>8000</v>
      </c>
      <c r="F249" s="204">
        <f t="shared" si="5"/>
        <v>16000</v>
      </c>
      <c r="G249" s="6"/>
    </row>
    <row r="250" spans="1:7">
      <c r="A250" s="202">
        <v>14</v>
      </c>
      <c r="B250" s="211" t="s">
        <v>624</v>
      </c>
      <c r="C250" s="202" t="s">
        <v>611</v>
      </c>
      <c r="D250" s="202">
        <v>2</v>
      </c>
      <c r="E250" s="204">
        <v>7500</v>
      </c>
      <c r="F250" s="204">
        <f t="shared" si="5"/>
        <v>15000</v>
      </c>
      <c r="G250" s="6"/>
    </row>
    <row r="251" spans="1:7">
      <c r="A251" s="202">
        <v>15</v>
      </c>
      <c r="B251" s="211" t="s">
        <v>625</v>
      </c>
      <c r="C251" s="202" t="s">
        <v>611</v>
      </c>
      <c r="D251" s="202">
        <v>1</v>
      </c>
      <c r="E251" s="204">
        <v>6500</v>
      </c>
      <c r="F251" s="204">
        <f t="shared" si="5"/>
        <v>6500</v>
      </c>
      <c r="G251" s="6"/>
    </row>
    <row r="252" spans="1:7">
      <c r="A252" s="202">
        <v>16</v>
      </c>
      <c r="B252" s="211" t="s">
        <v>626</v>
      </c>
      <c r="C252" s="202" t="s">
        <v>611</v>
      </c>
      <c r="D252" s="202">
        <v>31</v>
      </c>
      <c r="E252" s="204">
        <v>1200</v>
      </c>
      <c r="F252" s="204">
        <f t="shared" si="5"/>
        <v>37200</v>
      </c>
      <c r="G252" s="6"/>
    </row>
    <row r="253" spans="1:7">
      <c r="A253" s="202">
        <v>17</v>
      </c>
      <c r="B253" s="211" t="s">
        <v>627</v>
      </c>
      <c r="C253" s="202" t="s">
        <v>611</v>
      </c>
      <c r="D253" s="202">
        <v>8</v>
      </c>
      <c r="E253" s="204">
        <v>1000</v>
      </c>
      <c r="F253" s="204">
        <f t="shared" si="5"/>
        <v>8000</v>
      </c>
      <c r="G253" s="6"/>
    </row>
    <row r="254" spans="1:7">
      <c r="A254" s="202">
        <v>18</v>
      </c>
      <c r="B254" s="211" t="s">
        <v>628</v>
      </c>
      <c r="C254" s="202" t="s">
        <v>611</v>
      </c>
      <c r="D254" s="202">
        <v>2</v>
      </c>
      <c r="E254" s="204">
        <v>18000</v>
      </c>
      <c r="F254" s="204">
        <f t="shared" si="5"/>
        <v>36000</v>
      </c>
      <c r="G254" s="6"/>
    </row>
    <row r="255" spans="1:7">
      <c r="A255" s="202">
        <v>19</v>
      </c>
      <c r="B255" s="211" t="s">
        <v>629</v>
      </c>
      <c r="C255" s="202" t="s">
        <v>611</v>
      </c>
      <c r="D255" s="202">
        <v>10</v>
      </c>
      <c r="E255" s="204">
        <v>500</v>
      </c>
      <c r="F255" s="204">
        <f t="shared" si="5"/>
        <v>5000</v>
      </c>
      <c r="G255" s="6"/>
    </row>
    <row r="256" spans="1:7">
      <c r="A256" s="202">
        <v>20</v>
      </c>
      <c r="B256" s="211" t="s">
        <v>630</v>
      </c>
      <c r="C256" s="202" t="s">
        <v>611</v>
      </c>
      <c r="D256" s="202">
        <v>1</v>
      </c>
      <c r="E256" s="204">
        <v>50000</v>
      </c>
      <c r="F256" s="204">
        <f t="shared" si="5"/>
        <v>50000</v>
      </c>
      <c r="G256" s="6"/>
    </row>
    <row r="257" spans="1:7">
      <c r="A257" s="202">
        <v>21</v>
      </c>
      <c r="B257" s="211" t="s">
        <v>614</v>
      </c>
      <c r="C257" s="202">
        <v>1995</v>
      </c>
      <c r="D257" s="202">
        <v>1</v>
      </c>
      <c r="E257" s="204">
        <v>1400</v>
      </c>
      <c r="F257" s="204">
        <f t="shared" si="5"/>
        <v>1400</v>
      </c>
      <c r="G257" s="6"/>
    </row>
    <row r="258" spans="1:7">
      <c r="A258" s="202">
        <v>22</v>
      </c>
      <c r="B258" s="211" t="s">
        <v>631</v>
      </c>
      <c r="C258" s="202">
        <v>1995</v>
      </c>
      <c r="D258" s="202">
        <v>1</v>
      </c>
      <c r="E258" s="204">
        <v>17000</v>
      </c>
      <c r="F258" s="204">
        <f t="shared" si="5"/>
        <v>17000</v>
      </c>
      <c r="G258" s="6"/>
    </row>
    <row r="259" spans="1:7">
      <c r="A259" s="202">
        <v>23</v>
      </c>
      <c r="B259" s="211" t="s">
        <v>632</v>
      </c>
      <c r="C259" s="202">
        <v>1995</v>
      </c>
      <c r="D259" s="202">
        <v>2</v>
      </c>
      <c r="E259" s="204">
        <v>4500</v>
      </c>
      <c r="F259" s="204">
        <f t="shared" si="5"/>
        <v>9000</v>
      </c>
      <c r="G259" s="6"/>
    </row>
    <row r="260" spans="1:7">
      <c r="A260" s="202">
        <v>24</v>
      </c>
      <c r="B260" s="211" t="s">
        <v>633</v>
      </c>
      <c r="C260" s="202">
        <v>1999</v>
      </c>
      <c r="D260" s="202">
        <v>1</v>
      </c>
      <c r="E260" s="204">
        <v>98000</v>
      </c>
      <c r="F260" s="204">
        <f t="shared" si="5"/>
        <v>98000</v>
      </c>
      <c r="G260" s="6"/>
    </row>
    <row r="261" spans="1:7">
      <c r="A261" s="202">
        <v>25</v>
      </c>
      <c r="B261" s="211" t="s">
        <v>634</v>
      </c>
      <c r="C261" s="202">
        <v>1999</v>
      </c>
      <c r="D261" s="202">
        <v>1</v>
      </c>
      <c r="E261" s="204">
        <v>55000</v>
      </c>
      <c r="F261" s="204">
        <f t="shared" si="5"/>
        <v>55000</v>
      </c>
      <c r="G261" s="6"/>
    </row>
    <row r="262" spans="1:7">
      <c r="A262" s="202">
        <v>26</v>
      </c>
      <c r="B262" s="211" t="s">
        <v>635</v>
      </c>
      <c r="C262" s="202">
        <v>1999</v>
      </c>
      <c r="D262" s="202">
        <v>1</v>
      </c>
      <c r="E262" s="204">
        <v>97500</v>
      </c>
      <c r="F262" s="204">
        <f t="shared" si="5"/>
        <v>97500</v>
      </c>
      <c r="G262" s="6"/>
    </row>
    <row r="263" spans="1:7">
      <c r="A263" s="202">
        <v>27</v>
      </c>
      <c r="B263" s="211" t="s">
        <v>636</v>
      </c>
      <c r="C263" s="202">
        <v>1999</v>
      </c>
      <c r="D263" s="202">
        <v>1</v>
      </c>
      <c r="E263" s="204">
        <v>2500</v>
      </c>
      <c r="F263" s="204">
        <f t="shared" si="5"/>
        <v>2500</v>
      </c>
      <c r="G263" s="6"/>
    </row>
    <row r="264" spans="1:7">
      <c r="A264" s="202">
        <v>28</v>
      </c>
      <c r="B264" s="211" t="s">
        <v>637</v>
      </c>
      <c r="C264" s="202">
        <v>1999</v>
      </c>
      <c r="D264" s="202">
        <v>1</v>
      </c>
      <c r="E264" s="204">
        <v>15000</v>
      </c>
      <c r="F264" s="204">
        <f t="shared" si="5"/>
        <v>15000</v>
      </c>
      <c r="G264" s="6"/>
    </row>
    <row r="265" spans="1:7">
      <c r="A265" s="202">
        <v>29</v>
      </c>
      <c r="B265" s="211" t="s">
        <v>638</v>
      </c>
      <c r="C265" s="202">
        <v>1999</v>
      </c>
      <c r="D265" s="202">
        <v>1</v>
      </c>
      <c r="E265" s="204">
        <v>20000</v>
      </c>
      <c r="F265" s="204">
        <f t="shared" si="5"/>
        <v>20000</v>
      </c>
      <c r="G265" s="6"/>
    </row>
    <row r="266" spans="1:7">
      <c r="A266" s="202">
        <v>30</v>
      </c>
      <c r="B266" s="211" t="s">
        <v>639</v>
      </c>
      <c r="C266" s="202">
        <v>1999</v>
      </c>
      <c r="D266" s="202">
        <v>6</v>
      </c>
      <c r="E266" s="204">
        <v>500</v>
      </c>
      <c r="F266" s="204">
        <f t="shared" si="5"/>
        <v>3000</v>
      </c>
      <c r="G266" s="6"/>
    </row>
    <row r="267" spans="1:7">
      <c r="A267" s="209" t="s">
        <v>608</v>
      </c>
      <c r="B267" s="210" t="s">
        <v>609</v>
      </c>
      <c r="C267" s="213"/>
      <c r="D267" s="213"/>
      <c r="E267" s="204"/>
      <c r="F267" s="204"/>
      <c r="G267" s="6"/>
    </row>
    <row r="268" spans="1:7">
      <c r="A268" s="202">
        <v>31</v>
      </c>
      <c r="B268" s="211" t="s">
        <v>640</v>
      </c>
      <c r="C268" s="202">
        <v>1999</v>
      </c>
      <c r="D268" s="202">
        <v>1</v>
      </c>
      <c r="E268" s="204">
        <v>29000</v>
      </c>
      <c r="F268" s="204">
        <f t="shared" si="5"/>
        <v>29000</v>
      </c>
      <c r="G268" s="6"/>
    </row>
    <row r="269" spans="1:7">
      <c r="A269" s="202">
        <v>32</v>
      </c>
      <c r="B269" s="211" t="s">
        <v>641</v>
      </c>
      <c r="C269" s="202">
        <v>1999</v>
      </c>
      <c r="D269" s="202">
        <v>5</v>
      </c>
      <c r="E269" s="204">
        <v>5000</v>
      </c>
      <c r="F269" s="204">
        <f t="shared" si="5"/>
        <v>25000</v>
      </c>
      <c r="G269" s="6"/>
    </row>
    <row r="270" spans="1:7">
      <c r="A270" s="202">
        <v>33</v>
      </c>
      <c r="B270" s="211" t="s">
        <v>642</v>
      </c>
      <c r="C270" s="202">
        <v>1999</v>
      </c>
      <c r="D270" s="202">
        <v>5</v>
      </c>
      <c r="E270" s="204">
        <v>1000</v>
      </c>
      <c r="F270" s="204">
        <f t="shared" si="5"/>
        <v>5000</v>
      </c>
      <c r="G270" s="6"/>
    </row>
    <row r="271" spans="1:7">
      <c r="A271" s="202">
        <v>34</v>
      </c>
      <c r="B271" s="211" t="s">
        <v>643</v>
      </c>
      <c r="C271" s="202">
        <v>2004</v>
      </c>
      <c r="D271" s="202">
        <v>20</v>
      </c>
      <c r="E271" s="204">
        <v>3000</v>
      </c>
      <c r="F271" s="204">
        <f t="shared" si="5"/>
        <v>60000</v>
      </c>
      <c r="G271" s="6"/>
    </row>
    <row r="272" spans="1:7">
      <c r="A272" s="202">
        <v>35</v>
      </c>
      <c r="B272" s="211" t="s">
        <v>644</v>
      </c>
      <c r="C272" s="202">
        <v>2004</v>
      </c>
      <c r="D272" s="202">
        <v>1</v>
      </c>
      <c r="E272" s="204">
        <v>30000</v>
      </c>
      <c r="F272" s="204">
        <f t="shared" si="5"/>
        <v>30000</v>
      </c>
      <c r="G272" s="6"/>
    </row>
    <row r="273" spans="1:7">
      <c r="A273" s="202">
        <v>36</v>
      </c>
      <c r="B273" s="211" t="s">
        <v>645</v>
      </c>
      <c r="C273" s="202">
        <v>2004</v>
      </c>
      <c r="D273" s="202">
        <v>1</v>
      </c>
      <c r="E273" s="204">
        <v>7000</v>
      </c>
      <c r="F273" s="204">
        <f t="shared" si="5"/>
        <v>7000</v>
      </c>
      <c r="G273" s="6"/>
    </row>
    <row r="274" spans="1:7">
      <c r="A274" s="202">
        <v>37</v>
      </c>
      <c r="B274" s="211" t="s">
        <v>646</v>
      </c>
      <c r="C274" s="202">
        <v>2004</v>
      </c>
      <c r="D274" s="202">
        <v>1</v>
      </c>
      <c r="E274" s="204">
        <v>3305</v>
      </c>
      <c r="F274" s="204">
        <f t="shared" si="5"/>
        <v>3305</v>
      </c>
      <c r="G274" s="6"/>
    </row>
    <row r="275" spans="1:7">
      <c r="A275" s="202">
        <v>38</v>
      </c>
      <c r="B275" s="211" t="s">
        <v>647</v>
      </c>
      <c r="C275" s="202">
        <v>2004</v>
      </c>
      <c r="D275" s="202">
        <v>2</v>
      </c>
      <c r="E275" s="204">
        <v>3000</v>
      </c>
      <c r="F275" s="204">
        <f t="shared" si="5"/>
        <v>6000</v>
      </c>
      <c r="G275" s="6"/>
    </row>
    <row r="276" spans="1:7">
      <c r="A276" s="202">
        <v>39</v>
      </c>
      <c r="B276" s="211" t="s">
        <v>648</v>
      </c>
      <c r="C276" s="202">
        <v>2004</v>
      </c>
      <c r="D276" s="202">
        <v>3</v>
      </c>
      <c r="E276" s="204">
        <v>8000</v>
      </c>
      <c r="F276" s="204">
        <f t="shared" si="5"/>
        <v>24000</v>
      </c>
      <c r="G276" s="6"/>
    </row>
    <row r="277" spans="1:7">
      <c r="A277" s="202">
        <v>40</v>
      </c>
      <c r="B277" s="211" t="s">
        <v>649</v>
      </c>
      <c r="C277" s="202">
        <v>2004</v>
      </c>
      <c r="D277" s="202">
        <v>10</v>
      </c>
      <c r="E277" s="204">
        <v>7000</v>
      </c>
      <c r="F277" s="204">
        <f t="shared" si="5"/>
        <v>70000</v>
      </c>
      <c r="G277" s="6"/>
    </row>
    <row r="278" spans="1:7">
      <c r="A278" s="202">
        <v>41</v>
      </c>
      <c r="B278" s="211" t="s">
        <v>650</v>
      </c>
      <c r="C278" s="202">
        <v>2004</v>
      </c>
      <c r="D278" s="202">
        <v>10</v>
      </c>
      <c r="E278" s="204">
        <v>2000</v>
      </c>
      <c r="F278" s="204">
        <f t="shared" si="5"/>
        <v>20000</v>
      </c>
      <c r="G278" s="6"/>
    </row>
    <row r="279" spans="1:7">
      <c r="A279" s="202">
        <v>42</v>
      </c>
      <c r="B279" s="211" t="s">
        <v>651</v>
      </c>
      <c r="C279" s="202">
        <v>2004</v>
      </c>
      <c r="D279" s="202">
        <v>3</v>
      </c>
      <c r="E279" s="204">
        <v>500</v>
      </c>
      <c r="F279" s="204">
        <f t="shared" si="5"/>
        <v>1500</v>
      </c>
      <c r="G279" s="6"/>
    </row>
    <row r="280" spans="1:7">
      <c r="A280" s="202">
        <v>43</v>
      </c>
      <c r="B280" s="211" t="s">
        <v>652</v>
      </c>
      <c r="C280" s="202">
        <v>2004</v>
      </c>
      <c r="D280" s="202">
        <v>5</v>
      </c>
      <c r="E280" s="204">
        <v>1800</v>
      </c>
      <c r="F280" s="204">
        <f t="shared" si="5"/>
        <v>9000</v>
      </c>
      <c r="G280" s="6"/>
    </row>
    <row r="281" spans="1:7">
      <c r="A281" s="202">
        <v>44</v>
      </c>
      <c r="B281" s="211" t="s">
        <v>653</v>
      </c>
      <c r="C281" s="202">
        <v>2004</v>
      </c>
      <c r="D281" s="202">
        <v>6</v>
      </c>
      <c r="E281" s="204">
        <v>600</v>
      </c>
      <c r="F281" s="204">
        <f t="shared" si="5"/>
        <v>3600</v>
      </c>
      <c r="G281" s="6"/>
    </row>
    <row r="282" spans="1:7">
      <c r="A282" s="202">
        <v>45</v>
      </c>
      <c r="B282" s="211" t="s">
        <v>654</v>
      </c>
      <c r="C282" s="202">
        <v>2004</v>
      </c>
      <c r="D282" s="202">
        <v>5</v>
      </c>
      <c r="E282" s="204">
        <v>2100</v>
      </c>
      <c r="F282" s="204">
        <f t="shared" si="5"/>
        <v>10500</v>
      </c>
      <c r="G282" s="6"/>
    </row>
    <row r="283" spans="1:7">
      <c r="A283" s="202">
        <v>46</v>
      </c>
      <c r="B283" s="211" t="s">
        <v>655</v>
      </c>
      <c r="C283" s="202">
        <v>2004</v>
      </c>
      <c r="D283" s="202">
        <v>2</v>
      </c>
      <c r="E283" s="204">
        <v>2500</v>
      </c>
      <c r="F283" s="204">
        <f t="shared" si="5"/>
        <v>5000</v>
      </c>
      <c r="G283" s="6"/>
    </row>
    <row r="284" spans="1:7">
      <c r="A284" s="202">
        <v>47</v>
      </c>
      <c r="B284" s="211" t="s">
        <v>656</v>
      </c>
      <c r="C284" s="202">
        <v>2004</v>
      </c>
      <c r="D284" s="202">
        <v>1</v>
      </c>
      <c r="E284" s="204">
        <v>48000</v>
      </c>
      <c r="F284" s="204">
        <f t="shared" si="5"/>
        <v>48000</v>
      </c>
      <c r="G284" s="6"/>
    </row>
    <row r="285" spans="1:7">
      <c r="A285" s="202">
        <v>48</v>
      </c>
      <c r="B285" s="211" t="s">
        <v>657</v>
      </c>
      <c r="C285" s="202">
        <v>2004</v>
      </c>
      <c r="D285" s="202">
        <v>1</v>
      </c>
      <c r="E285" s="204">
        <v>26658</v>
      </c>
      <c r="F285" s="204">
        <f t="shared" si="5"/>
        <v>26658</v>
      </c>
      <c r="G285" s="6"/>
    </row>
    <row r="286" spans="1:7">
      <c r="A286" s="202">
        <v>49</v>
      </c>
      <c r="B286" s="211" t="s">
        <v>658</v>
      </c>
      <c r="C286" s="202">
        <v>2004</v>
      </c>
      <c r="D286" s="202">
        <v>1</v>
      </c>
      <c r="E286" s="204">
        <v>333333</v>
      </c>
      <c r="F286" s="204">
        <f t="shared" si="5"/>
        <v>333333</v>
      </c>
      <c r="G286" s="6"/>
    </row>
    <row r="287" spans="1:7">
      <c r="A287" s="202">
        <v>50</v>
      </c>
      <c r="B287" s="211" t="s">
        <v>659</v>
      </c>
      <c r="C287" s="202">
        <v>2004</v>
      </c>
      <c r="D287" s="202">
        <v>1</v>
      </c>
      <c r="E287" s="204">
        <v>299900</v>
      </c>
      <c r="F287" s="204">
        <f t="shared" si="5"/>
        <v>299900</v>
      </c>
      <c r="G287" s="6"/>
    </row>
    <row r="288" spans="1:7">
      <c r="A288" s="202">
        <v>51</v>
      </c>
      <c r="B288" s="211" t="s">
        <v>659</v>
      </c>
      <c r="C288" s="202">
        <v>2004</v>
      </c>
      <c r="D288" s="202">
        <v>1</v>
      </c>
      <c r="E288" s="204">
        <v>260100</v>
      </c>
      <c r="F288" s="204">
        <f t="shared" si="5"/>
        <v>260100</v>
      </c>
      <c r="G288" s="6"/>
    </row>
    <row r="289" spans="1:7">
      <c r="A289" s="202">
        <v>52</v>
      </c>
      <c r="B289" s="211" t="s">
        <v>660</v>
      </c>
      <c r="C289" s="202">
        <v>2005</v>
      </c>
      <c r="D289" s="202">
        <v>3</v>
      </c>
      <c r="E289" s="204">
        <v>2000</v>
      </c>
      <c r="F289" s="204">
        <f t="shared" si="5"/>
        <v>6000</v>
      </c>
      <c r="G289" s="6"/>
    </row>
    <row r="290" spans="1:7">
      <c r="A290" s="202">
        <v>53</v>
      </c>
      <c r="B290" s="211" t="s">
        <v>661</v>
      </c>
      <c r="C290" s="202">
        <v>2005</v>
      </c>
      <c r="D290" s="202">
        <v>8</v>
      </c>
      <c r="E290" s="204">
        <v>1000</v>
      </c>
      <c r="F290" s="204">
        <f t="shared" si="5"/>
        <v>8000</v>
      </c>
      <c r="G290" s="6"/>
    </row>
    <row r="291" spans="1:7">
      <c r="A291" s="202">
        <v>54</v>
      </c>
      <c r="B291" s="211" t="s">
        <v>662</v>
      </c>
      <c r="C291" s="202">
        <v>2005</v>
      </c>
      <c r="D291" s="202">
        <v>2</v>
      </c>
      <c r="E291" s="204">
        <v>5000</v>
      </c>
      <c r="F291" s="204">
        <f t="shared" si="5"/>
        <v>10000</v>
      </c>
      <c r="G291" s="6"/>
    </row>
    <row r="292" spans="1:7">
      <c r="A292" s="202">
        <v>55</v>
      </c>
      <c r="B292" s="211" t="s">
        <v>663</v>
      </c>
      <c r="C292" s="202">
        <v>2005</v>
      </c>
      <c r="D292" s="202">
        <v>3</v>
      </c>
      <c r="E292" s="204">
        <v>2000</v>
      </c>
      <c r="F292" s="204">
        <f t="shared" si="5"/>
        <v>6000</v>
      </c>
      <c r="G292" s="6"/>
    </row>
    <row r="293" spans="1:7">
      <c r="A293" s="202">
        <v>56</v>
      </c>
      <c r="B293" s="211" t="s">
        <v>664</v>
      </c>
      <c r="C293" s="202">
        <v>2005</v>
      </c>
      <c r="D293" s="202">
        <v>1</v>
      </c>
      <c r="E293" s="204">
        <v>1000</v>
      </c>
      <c r="F293" s="204">
        <f t="shared" si="5"/>
        <v>1000</v>
      </c>
      <c r="G293" s="6"/>
    </row>
    <row r="294" spans="1:7">
      <c r="A294" s="202">
        <v>57</v>
      </c>
      <c r="B294" s="211" t="s">
        <v>665</v>
      </c>
      <c r="C294" s="202">
        <v>2005</v>
      </c>
      <c r="D294" s="202">
        <v>1</v>
      </c>
      <c r="E294" s="204">
        <v>4500</v>
      </c>
      <c r="F294" s="204">
        <f t="shared" si="5"/>
        <v>4500</v>
      </c>
      <c r="G294" s="6"/>
    </row>
    <row r="295" spans="1:7">
      <c r="A295" s="202">
        <v>58</v>
      </c>
      <c r="B295" s="211" t="s">
        <v>666</v>
      </c>
      <c r="C295" s="202">
        <v>2005</v>
      </c>
      <c r="D295" s="202">
        <v>3</v>
      </c>
      <c r="E295" s="204">
        <v>4200</v>
      </c>
      <c r="F295" s="204">
        <f t="shared" si="5"/>
        <v>12600</v>
      </c>
      <c r="G295" s="6"/>
    </row>
    <row r="296" spans="1:7">
      <c r="A296" s="202">
        <v>59</v>
      </c>
      <c r="B296" s="211" t="s">
        <v>667</v>
      </c>
      <c r="C296" s="202">
        <v>2005</v>
      </c>
      <c r="D296" s="202">
        <v>5</v>
      </c>
      <c r="E296" s="204">
        <v>1000</v>
      </c>
      <c r="F296" s="204">
        <f t="shared" si="5"/>
        <v>5000</v>
      </c>
      <c r="G296" s="6"/>
    </row>
    <row r="297" spans="1:7">
      <c r="A297" s="202">
        <v>60</v>
      </c>
      <c r="B297" s="211" t="s">
        <v>668</v>
      </c>
      <c r="C297" s="202">
        <v>2005</v>
      </c>
      <c r="D297" s="202">
        <v>10</v>
      </c>
      <c r="E297" s="204">
        <v>1000</v>
      </c>
      <c r="F297" s="204">
        <f t="shared" si="5"/>
        <v>10000</v>
      </c>
      <c r="G297" s="6"/>
    </row>
    <row r="298" spans="1:7">
      <c r="A298" s="202">
        <v>61</v>
      </c>
      <c r="B298" s="211" t="s">
        <v>669</v>
      </c>
      <c r="C298" s="202">
        <v>2005</v>
      </c>
      <c r="D298" s="202">
        <v>4</v>
      </c>
      <c r="E298" s="204">
        <v>1000</v>
      </c>
      <c r="F298" s="204">
        <f t="shared" si="5"/>
        <v>4000</v>
      </c>
      <c r="G298" s="6"/>
    </row>
    <row r="299" spans="1:7">
      <c r="A299" s="202">
        <v>62</v>
      </c>
      <c r="B299" s="211" t="s">
        <v>670</v>
      </c>
      <c r="C299" s="202">
        <v>2005</v>
      </c>
      <c r="D299" s="202">
        <v>1</v>
      </c>
      <c r="E299" s="204">
        <v>8000</v>
      </c>
      <c r="F299" s="204">
        <f t="shared" si="5"/>
        <v>8000</v>
      </c>
      <c r="G299" s="6"/>
    </row>
    <row r="300" spans="1:7">
      <c r="A300" s="202">
        <v>63</v>
      </c>
      <c r="B300" s="211" t="s">
        <v>671</v>
      </c>
      <c r="C300" s="202">
        <v>2005</v>
      </c>
      <c r="D300" s="202">
        <v>5</v>
      </c>
      <c r="E300" s="204">
        <v>30000</v>
      </c>
      <c r="F300" s="204">
        <f t="shared" si="5"/>
        <v>150000</v>
      </c>
      <c r="G300" s="6"/>
    </row>
    <row r="301" spans="1:7">
      <c r="A301" s="202">
        <v>64</v>
      </c>
      <c r="B301" s="211" t="s">
        <v>672</v>
      </c>
      <c r="C301" s="202">
        <v>2005</v>
      </c>
      <c r="D301" s="202">
        <v>2</v>
      </c>
      <c r="E301" s="204">
        <v>3500</v>
      </c>
      <c r="F301" s="204">
        <f t="shared" si="5"/>
        <v>7000</v>
      </c>
      <c r="G301" s="6"/>
    </row>
    <row r="302" spans="1:7">
      <c r="A302" s="202">
        <v>65</v>
      </c>
      <c r="B302" s="211" t="s">
        <v>673</v>
      </c>
      <c r="C302" s="202">
        <v>2005</v>
      </c>
      <c r="D302" s="202">
        <v>3</v>
      </c>
      <c r="E302" s="204">
        <v>3000</v>
      </c>
      <c r="F302" s="204">
        <f t="shared" ref="F302:F365" si="6">D302*E302</f>
        <v>9000</v>
      </c>
      <c r="G302" s="6"/>
    </row>
    <row r="303" spans="1:7">
      <c r="A303" s="202">
        <v>66</v>
      </c>
      <c r="B303" s="211" t="s">
        <v>674</v>
      </c>
      <c r="C303" s="202">
        <v>2005</v>
      </c>
      <c r="D303" s="202">
        <v>3</v>
      </c>
      <c r="E303" s="204">
        <v>3500</v>
      </c>
      <c r="F303" s="204">
        <f t="shared" si="6"/>
        <v>10500</v>
      </c>
      <c r="G303" s="6"/>
    </row>
    <row r="304" spans="1:7">
      <c r="A304" s="202">
        <v>67</v>
      </c>
      <c r="B304" s="211" t="s">
        <v>675</v>
      </c>
      <c r="C304" s="202">
        <v>2005</v>
      </c>
      <c r="D304" s="202">
        <v>1</v>
      </c>
      <c r="E304" s="204">
        <v>6800</v>
      </c>
      <c r="F304" s="204">
        <f t="shared" si="6"/>
        <v>6800</v>
      </c>
      <c r="G304" s="6"/>
    </row>
    <row r="305" spans="1:7">
      <c r="A305" s="202">
        <v>68</v>
      </c>
      <c r="B305" s="220" t="s">
        <v>676</v>
      </c>
      <c r="C305" s="202">
        <v>2005</v>
      </c>
      <c r="D305" s="202">
        <v>2</v>
      </c>
      <c r="E305" s="204">
        <v>6200</v>
      </c>
      <c r="F305" s="204">
        <f t="shared" si="6"/>
        <v>12400</v>
      </c>
      <c r="G305" s="6"/>
    </row>
    <row r="306" spans="1:7">
      <c r="A306" s="202">
        <v>69</v>
      </c>
      <c r="B306" s="211" t="s">
        <v>677</v>
      </c>
      <c r="C306" s="202">
        <v>2005</v>
      </c>
      <c r="D306" s="202">
        <v>5</v>
      </c>
      <c r="E306" s="204">
        <v>82000</v>
      </c>
      <c r="F306" s="204">
        <f t="shared" si="6"/>
        <v>410000</v>
      </c>
      <c r="G306" s="6"/>
    </row>
    <row r="307" spans="1:7">
      <c r="A307" s="202">
        <v>70</v>
      </c>
      <c r="B307" s="211" t="s">
        <v>678</v>
      </c>
      <c r="C307" s="202">
        <v>2005</v>
      </c>
      <c r="D307" s="202">
        <v>3</v>
      </c>
      <c r="E307" s="204">
        <v>150000</v>
      </c>
      <c r="F307" s="204">
        <f t="shared" si="6"/>
        <v>450000</v>
      </c>
      <c r="G307" s="6"/>
    </row>
    <row r="308" spans="1:7">
      <c r="A308" s="202">
        <v>71</v>
      </c>
      <c r="B308" s="211" t="s">
        <v>679</v>
      </c>
      <c r="C308" s="202">
        <v>2006</v>
      </c>
      <c r="D308" s="202">
        <v>1</v>
      </c>
      <c r="E308" s="204">
        <v>150000</v>
      </c>
      <c r="F308" s="204">
        <f t="shared" si="6"/>
        <v>150000</v>
      </c>
      <c r="G308" s="6"/>
    </row>
    <row r="309" spans="1:7">
      <c r="A309" s="202">
        <v>72</v>
      </c>
      <c r="B309" s="211" t="s">
        <v>680</v>
      </c>
      <c r="C309" s="202">
        <v>2006</v>
      </c>
      <c r="D309" s="202">
        <v>1</v>
      </c>
      <c r="E309" s="204">
        <v>25000</v>
      </c>
      <c r="F309" s="204">
        <f t="shared" si="6"/>
        <v>25000</v>
      </c>
      <c r="G309" s="6"/>
    </row>
    <row r="310" spans="1:7">
      <c r="A310" s="202">
        <v>73</v>
      </c>
      <c r="B310" s="211" t="s">
        <v>681</v>
      </c>
      <c r="C310" s="202">
        <v>2006</v>
      </c>
      <c r="D310" s="202">
        <v>2</v>
      </c>
      <c r="E310" s="204">
        <v>103000</v>
      </c>
      <c r="F310" s="204">
        <f t="shared" si="6"/>
        <v>206000</v>
      </c>
      <c r="G310" s="6"/>
    </row>
    <row r="311" spans="1:7">
      <c r="A311" s="202">
        <v>74</v>
      </c>
      <c r="B311" s="211" t="s">
        <v>682</v>
      </c>
      <c r="C311" s="202">
        <v>2006</v>
      </c>
      <c r="D311" s="202">
        <v>2</v>
      </c>
      <c r="E311" s="204">
        <v>100000</v>
      </c>
      <c r="F311" s="204">
        <f t="shared" si="6"/>
        <v>200000</v>
      </c>
      <c r="G311" s="6"/>
    </row>
    <row r="312" spans="1:7">
      <c r="A312" s="209" t="s">
        <v>608</v>
      </c>
      <c r="B312" s="210" t="s">
        <v>609</v>
      </c>
      <c r="C312" s="213"/>
      <c r="D312" s="213"/>
      <c r="E312" s="204"/>
      <c r="F312" s="204"/>
      <c r="G312" s="6"/>
    </row>
    <row r="313" spans="1:7">
      <c r="A313" s="202">
        <v>75</v>
      </c>
      <c r="B313" s="211" t="s">
        <v>683</v>
      </c>
      <c r="C313" s="202">
        <v>2006</v>
      </c>
      <c r="D313" s="202">
        <v>1</v>
      </c>
      <c r="E313" s="204">
        <v>8333</v>
      </c>
      <c r="F313" s="204">
        <f t="shared" si="6"/>
        <v>8333</v>
      </c>
      <c r="G313" s="6"/>
    </row>
    <row r="314" spans="1:7">
      <c r="A314" s="202">
        <v>76</v>
      </c>
      <c r="B314" s="211" t="s">
        <v>684</v>
      </c>
      <c r="C314" s="202">
        <v>2006</v>
      </c>
      <c r="D314" s="202">
        <v>1</v>
      </c>
      <c r="E314" s="204">
        <v>9167</v>
      </c>
      <c r="F314" s="204">
        <f t="shared" si="6"/>
        <v>9167</v>
      </c>
      <c r="G314" s="6"/>
    </row>
    <row r="315" spans="1:7">
      <c r="A315" s="202">
        <v>77</v>
      </c>
      <c r="B315" s="211" t="s">
        <v>685</v>
      </c>
      <c r="C315" s="202">
        <v>2006</v>
      </c>
      <c r="D315" s="202">
        <v>1</v>
      </c>
      <c r="E315" s="204">
        <v>724</v>
      </c>
      <c r="F315" s="204">
        <f t="shared" si="6"/>
        <v>724</v>
      </c>
      <c r="G315" s="6"/>
    </row>
    <row r="316" spans="1:7">
      <c r="A316" s="202">
        <v>78</v>
      </c>
      <c r="B316" s="211" t="s">
        <v>686</v>
      </c>
      <c r="C316" s="202">
        <v>2007</v>
      </c>
      <c r="D316" s="202">
        <v>1</v>
      </c>
      <c r="E316" s="204">
        <v>19500</v>
      </c>
      <c r="F316" s="204">
        <f t="shared" si="6"/>
        <v>19500</v>
      </c>
      <c r="G316" s="6"/>
    </row>
    <row r="317" spans="1:7">
      <c r="A317" s="202">
        <v>79</v>
      </c>
      <c r="B317" s="211" t="s">
        <v>687</v>
      </c>
      <c r="C317" s="202">
        <v>2007</v>
      </c>
      <c r="D317" s="202">
        <v>1</v>
      </c>
      <c r="E317" s="204">
        <v>95983</v>
      </c>
      <c r="F317" s="204">
        <f t="shared" si="6"/>
        <v>95983</v>
      </c>
      <c r="G317" s="6"/>
    </row>
    <row r="318" spans="1:7">
      <c r="A318" s="202">
        <v>80</v>
      </c>
      <c r="B318" s="211" t="s">
        <v>688</v>
      </c>
      <c r="C318" s="202">
        <v>2007</v>
      </c>
      <c r="D318" s="202">
        <v>1</v>
      </c>
      <c r="E318" s="204">
        <v>4575</v>
      </c>
      <c r="F318" s="204">
        <f t="shared" si="6"/>
        <v>4575</v>
      </c>
      <c r="G318" s="6"/>
    </row>
    <row r="319" spans="1:7">
      <c r="A319" s="202">
        <v>81</v>
      </c>
      <c r="B319" s="211" t="s">
        <v>689</v>
      </c>
      <c r="C319" s="202">
        <v>2007</v>
      </c>
      <c r="D319" s="202">
        <v>1</v>
      </c>
      <c r="E319" s="204">
        <v>129000</v>
      </c>
      <c r="F319" s="204">
        <f t="shared" si="6"/>
        <v>129000</v>
      </c>
      <c r="G319" s="6"/>
    </row>
    <row r="320" spans="1:7">
      <c r="A320" s="202">
        <v>82</v>
      </c>
      <c r="B320" s="211" t="s">
        <v>690</v>
      </c>
      <c r="C320" s="202">
        <v>2007</v>
      </c>
      <c r="D320" s="202">
        <v>1</v>
      </c>
      <c r="E320" s="204">
        <v>107360</v>
      </c>
      <c r="F320" s="204">
        <f t="shared" si="6"/>
        <v>107360</v>
      </c>
      <c r="G320" s="6"/>
    </row>
    <row r="321" spans="1:7">
      <c r="A321" s="202">
        <v>83</v>
      </c>
      <c r="B321" s="211" t="s">
        <v>691</v>
      </c>
      <c r="C321" s="202">
        <v>2007</v>
      </c>
      <c r="D321" s="202">
        <v>1</v>
      </c>
      <c r="E321" s="204">
        <v>184500</v>
      </c>
      <c r="F321" s="204">
        <f t="shared" si="6"/>
        <v>184500</v>
      </c>
      <c r="G321" s="6"/>
    </row>
    <row r="322" spans="1:7">
      <c r="A322" s="202">
        <v>84</v>
      </c>
      <c r="B322" s="211" t="s">
        <v>692</v>
      </c>
      <c r="C322" s="202" t="s">
        <v>693</v>
      </c>
      <c r="D322" s="202">
        <v>1</v>
      </c>
      <c r="E322" s="204">
        <v>12250</v>
      </c>
      <c r="F322" s="204">
        <f t="shared" si="6"/>
        <v>12250</v>
      </c>
      <c r="G322" s="6"/>
    </row>
    <row r="323" spans="1:7">
      <c r="A323" s="202">
        <v>85</v>
      </c>
      <c r="B323" s="211" t="s">
        <v>694</v>
      </c>
      <c r="C323" s="202" t="s">
        <v>695</v>
      </c>
      <c r="D323" s="202">
        <v>1</v>
      </c>
      <c r="E323" s="204">
        <v>6000</v>
      </c>
      <c r="F323" s="204">
        <f t="shared" si="6"/>
        <v>6000</v>
      </c>
      <c r="G323" s="6"/>
    </row>
    <row r="324" spans="1:7">
      <c r="A324" s="202">
        <v>86</v>
      </c>
      <c r="B324" s="211" t="s">
        <v>696</v>
      </c>
      <c r="C324" s="202" t="s">
        <v>695</v>
      </c>
      <c r="D324" s="202">
        <v>1</v>
      </c>
      <c r="E324" s="204">
        <v>9400</v>
      </c>
      <c r="F324" s="204">
        <f t="shared" si="6"/>
        <v>9400</v>
      </c>
      <c r="G324" s="6"/>
    </row>
    <row r="325" spans="1:7">
      <c r="A325" s="202">
        <v>87</v>
      </c>
      <c r="B325" s="211" t="s">
        <v>697</v>
      </c>
      <c r="C325" s="202" t="s">
        <v>695</v>
      </c>
      <c r="D325" s="202">
        <v>4</v>
      </c>
      <c r="E325" s="204">
        <v>7000</v>
      </c>
      <c r="F325" s="204">
        <f t="shared" si="6"/>
        <v>28000</v>
      </c>
      <c r="G325" s="6"/>
    </row>
    <row r="326" spans="1:7">
      <c r="A326" s="202">
        <v>88</v>
      </c>
      <c r="B326" s="211" t="s">
        <v>698</v>
      </c>
      <c r="C326" s="202" t="s">
        <v>695</v>
      </c>
      <c r="D326" s="202">
        <v>1</v>
      </c>
      <c r="E326" s="204">
        <v>79500</v>
      </c>
      <c r="F326" s="204">
        <f t="shared" si="6"/>
        <v>79500</v>
      </c>
      <c r="G326" s="6"/>
    </row>
    <row r="327" spans="1:7">
      <c r="A327" s="202">
        <v>89</v>
      </c>
      <c r="B327" s="211" t="s">
        <v>699</v>
      </c>
      <c r="C327" s="202" t="s">
        <v>695</v>
      </c>
      <c r="D327" s="202">
        <v>8</v>
      </c>
      <c r="E327" s="204">
        <v>3000</v>
      </c>
      <c r="F327" s="204">
        <f t="shared" si="6"/>
        <v>24000</v>
      </c>
      <c r="G327" s="6"/>
    </row>
    <row r="328" spans="1:7">
      <c r="A328" s="202">
        <v>90</v>
      </c>
      <c r="B328" s="211" t="s">
        <v>700</v>
      </c>
      <c r="C328" s="202" t="s">
        <v>695</v>
      </c>
      <c r="D328" s="202">
        <v>3</v>
      </c>
      <c r="E328" s="204">
        <v>15000</v>
      </c>
      <c r="F328" s="204">
        <f t="shared" si="6"/>
        <v>45000</v>
      </c>
      <c r="G328" s="6"/>
    </row>
    <row r="329" spans="1:7">
      <c r="A329" s="202">
        <v>91</v>
      </c>
      <c r="B329" s="211" t="s">
        <v>701</v>
      </c>
      <c r="C329" s="202" t="s">
        <v>695</v>
      </c>
      <c r="D329" s="202">
        <v>2</v>
      </c>
      <c r="E329" s="204">
        <v>19500</v>
      </c>
      <c r="F329" s="204">
        <f t="shared" si="6"/>
        <v>39000</v>
      </c>
      <c r="G329" s="6"/>
    </row>
    <row r="330" spans="1:7">
      <c r="A330" s="202">
        <v>92</v>
      </c>
      <c r="B330" s="211" t="s">
        <v>702</v>
      </c>
      <c r="C330" s="202" t="s">
        <v>703</v>
      </c>
      <c r="D330" s="202">
        <v>4</v>
      </c>
      <c r="E330" s="204">
        <v>4000</v>
      </c>
      <c r="F330" s="204">
        <f t="shared" si="6"/>
        <v>16000</v>
      </c>
      <c r="G330" s="6"/>
    </row>
    <row r="331" spans="1:7">
      <c r="A331" s="202">
        <v>93</v>
      </c>
      <c r="B331" s="211" t="s">
        <v>704</v>
      </c>
      <c r="C331" s="202" t="s">
        <v>703</v>
      </c>
      <c r="D331" s="202">
        <v>2</v>
      </c>
      <c r="E331" s="204">
        <v>19500</v>
      </c>
      <c r="F331" s="204">
        <f t="shared" si="6"/>
        <v>39000</v>
      </c>
      <c r="G331" s="6"/>
    </row>
    <row r="332" spans="1:7">
      <c r="A332" s="202">
        <v>94</v>
      </c>
      <c r="B332" s="211" t="s">
        <v>705</v>
      </c>
      <c r="C332" s="202" t="s">
        <v>706</v>
      </c>
      <c r="D332" s="202">
        <v>2</v>
      </c>
      <c r="E332" s="204">
        <v>15000</v>
      </c>
      <c r="F332" s="204">
        <f t="shared" si="6"/>
        <v>30000</v>
      </c>
      <c r="G332" s="6"/>
    </row>
    <row r="333" spans="1:7">
      <c r="A333" s="202">
        <v>95</v>
      </c>
      <c r="B333" s="211" t="s">
        <v>707</v>
      </c>
      <c r="C333" s="202" t="s">
        <v>706</v>
      </c>
      <c r="D333" s="202">
        <v>5</v>
      </c>
      <c r="E333" s="204">
        <v>5000</v>
      </c>
      <c r="F333" s="204">
        <f t="shared" si="6"/>
        <v>25000</v>
      </c>
      <c r="G333" s="6"/>
    </row>
    <row r="334" spans="1:7">
      <c r="A334" s="202">
        <v>96</v>
      </c>
      <c r="B334" s="211" t="s">
        <v>708</v>
      </c>
      <c r="C334" s="202" t="s">
        <v>706</v>
      </c>
      <c r="D334" s="202">
        <v>1</v>
      </c>
      <c r="E334" s="204">
        <v>55000</v>
      </c>
      <c r="F334" s="204">
        <f t="shared" si="6"/>
        <v>55000</v>
      </c>
      <c r="G334" s="6"/>
    </row>
    <row r="335" spans="1:7">
      <c r="A335" s="202">
        <v>97</v>
      </c>
      <c r="B335" s="211" t="s">
        <v>709</v>
      </c>
      <c r="C335" s="202" t="s">
        <v>706</v>
      </c>
      <c r="D335" s="202">
        <v>10</v>
      </c>
      <c r="E335" s="204">
        <v>6000</v>
      </c>
      <c r="F335" s="204">
        <f t="shared" si="6"/>
        <v>60000</v>
      </c>
      <c r="G335" s="6"/>
    </row>
    <row r="336" spans="1:7">
      <c r="A336" s="202">
        <v>98</v>
      </c>
      <c r="B336" s="211" t="s">
        <v>710</v>
      </c>
      <c r="C336" s="202" t="s">
        <v>706</v>
      </c>
      <c r="D336" s="202">
        <v>25</v>
      </c>
      <c r="E336" s="204">
        <v>1600</v>
      </c>
      <c r="F336" s="204">
        <f t="shared" si="6"/>
        <v>40000</v>
      </c>
      <c r="G336" s="6"/>
    </row>
    <row r="337" spans="1:7">
      <c r="A337" s="202">
        <v>99</v>
      </c>
      <c r="B337" s="211" t="s">
        <v>711</v>
      </c>
      <c r="C337" s="202" t="s">
        <v>706</v>
      </c>
      <c r="D337" s="202">
        <v>1</v>
      </c>
      <c r="E337" s="204">
        <v>7188</v>
      </c>
      <c r="F337" s="204">
        <f t="shared" si="6"/>
        <v>7188</v>
      </c>
      <c r="G337" s="6"/>
    </row>
    <row r="338" spans="1:7">
      <c r="A338" s="202">
        <v>100</v>
      </c>
      <c r="B338" s="211" t="s">
        <v>712</v>
      </c>
      <c r="C338" s="202" t="s">
        <v>713</v>
      </c>
      <c r="D338" s="202">
        <v>1</v>
      </c>
      <c r="E338" s="204">
        <v>46000</v>
      </c>
      <c r="F338" s="204">
        <f t="shared" si="6"/>
        <v>46000</v>
      </c>
      <c r="G338" s="6"/>
    </row>
    <row r="339" spans="1:7">
      <c r="A339" s="202">
        <v>101</v>
      </c>
      <c r="B339" s="211" t="s">
        <v>714</v>
      </c>
      <c r="C339" s="202" t="s">
        <v>715</v>
      </c>
      <c r="D339" s="202">
        <v>2</v>
      </c>
      <c r="E339" s="204">
        <v>24000</v>
      </c>
      <c r="F339" s="204">
        <f t="shared" si="6"/>
        <v>48000</v>
      </c>
      <c r="G339" s="6"/>
    </row>
    <row r="340" spans="1:7">
      <c r="A340" s="202">
        <v>102</v>
      </c>
      <c r="B340" s="211" t="s">
        <v>712</v>
      </c>
      <c r="C340" s="202" t="s">
        <v>716</v>
      </c>
      <c r="D340" s="202">
        <v>1</v>
      </c>
      <c r="E340" s="204">
        <v>68000</v>
      </c>
      <c r="F340" s="204">
        <f t="shared" si="6"/>
        <v>68000</v>
      </c>
      <c r="G340" s="6"/>
    </row>
    <row r="341" spans="1:7">
      <c r="A341" s="202">
        <v>103</v>
      </c>
      <c r="B341" s="211" t="s">
        <v>717</v>
      </c>
      <c r="C341" s="202" t="s">
        <v>718</v>
      </c>
      <c r="D341" s="202">
        <v>1</v>
      </c>
      <c r="E341" s="204">
        <v>298870</v>
      </c>
      <c r="F341" s="204">
        <f t="shared" si="6"/>
        <v>298870</v>
      </c>
      <c r="G341" s="6"/>
    </row>
    <row r="342" spans="1:7">
      <c r="A342" s="202">
        <v>104</v>
      </c>
      <c r="B342" s="211" t="s">
        <v>719</v>
      </c>
      <c r="C342" s="202" t="s">
        <v>718</v>
      </c>
      <c r="D342" s="202">
        <v>6</v>
      </c>
      <c r="E342" s="204">
        <v>25208</v>
      </c>
      <c r="F342" s="204">
        <f t="shared" si="6"/>
        <v>151248</v>
      </c>
      <c r="G342" s="6"/>
    </row>
    <row r="343" spans="1:7">
      <c r="A343" s="202">
        <v>105</v>
      </c>
      <c r="B343" s="211" t="s">
        <v>720</v>
      </c>
      <c r="C343" s="202" t="s">
        <v>721</v>
      </c>
      <c r="D343" s="202">
        <v>2</v>
      </c>
      <c r="E343" s="204">
        <v>56150</v>
      </c>
      <c r="F343" s="204">
        <f t="shared" si="6"/>
        <v>112300</v>
      </c>
      <c r="G343" s="6"/>
    </row>
    <row r="344" spans="1:7">
      <c r="A344" s="202">
        <v>106</v>
      </c>
      <c r="B344" s="211" t="s">
        <v>722</v>
      </c>
      <c r="C344" s="202" t="s">
        <v>721</v>
      </c>
      <c r="D344" s="202">
        <v>1</v>
      </c>
      <c r="E344" s="204">
        <v>58000</v>
      </c>
      <c r="F344" s="204">
        <f t="shared" si="6"/>
        <v>58000</v>
      </c>
      <c r="G344" s="6"/>
    </row>
    <row r="345" spans="1:7">
      <c r="A345" s="202">
        <v>107</v>
      </c>
      <c r="B345" s="211" t="s">
        <v>722</v>
      </c>
      <c r="C345" s="202" t="s">
        <v>721</v>
      </c>
      <c r="D345" s="202">
        <v>1</v>
      </c>
      <c r="E345" s="204">
        <v>65000</v>
      </c>
      <c r="F345" s="204">
        <f t="shared" si="6"/>
        <v>65000</v>
      </c>
      <c r="G345" s="6"/>
    </row>
    <row r="346" spans="1:7">
      <c r="A346" s="202">
        <v>108</v>
      </c>
      <c r="B346" s="211" t="s">
        <v>723</v>
      </c>
      <c r="C346" s="202" t="s">
        <v>724</v>
      </c>
      <c r="D346" s="202">
        <v>1</v>
      </c>
      <c r="E346" s="204">
        <v>45000</v>
      </c>
      <c r="F346" s="204">
        <f t="shared" si="6"/>
        <v>45000</v>
      </c>
      <c r="G346" s="6"/>
    </row>
    <row r="347" spans="1:7">
      <c r="A347" s="202">
        <v>109</v>
      </c>
      <c r="B347" s="211" t="s">
        <v>725</v>
      </c>
      <c r="C347" s="202" t="s">
        <v>726</v>
      </c>
      <c r="D347" s="202">
        <v>1</v>
      </c>
      <c r="E347" s="204">
        <v>85000</v>
      </c>
      <c r="F347" s="204">
        <f t="shared" si="6"/>
        <v>85000</v>
      </c>
      <c r="G347" s="6"/>
    </row>
    <row r="348" spans="1:7">
      <c r="A348" s="202">
        <v>110</v>
      </c>
      <c r="B348" s="211" t="s">
        <v>727</v>
      </c>
      <c r="C348" s="202" t="s">
        <v>728</v>
      </c>
      <c r="D348" s="202">
        <v>1</v>
      </c>
      <c r="E348" s="204">
        <v>10000</v>
      </c>
      <c r="F348" s="204">
        <f t="shared" si="6"/>
        <v>10000</v>
      </c>
      <c r="G348" s="6"/>
    </row>
    <row r="349" spans="1:7">
      <c r="A349" s="202">
        <v>111</v>
      </c>
      <c r="B349" s="211" t="s">
        <v>729</v>
      </c>
      <c r="C349" s="202" t="s">
        <v>728</v>
      </c>
      <c r="D349" s="202">
        <v>1</v>
      </c>
      <c r="E349" s="204">
        <v>18900</v>
      </c>
      <c r="F349" s="204">
        <f t="shared" si="6"/>
        <v>18900</v>
      </c>
      <c r="G349" s="6"/>
    </row>
    <row r="350" spans="1:7">
      <c r="A350" s="202">
        <v>112</v>
      </c>
      <c r="B350" s="211" t="s">
        <v>729</v>
      </c>
      <c r="C350" s="202" t="s">
        <v>728</v>
      </c>
      <c r="D350" s="202">
        <v>1</v>
      </c>
      <c r="E350" s="204">
        <v>82500</v>
      </c>
      <c r="F350" s="204">
        <f t="shared" si="6"/>
        <v>82500</v>
      </c>
      <c r="G350" s="6"/>
    </row>
    <row r="351" spans="1:7">
      <c r="A351" s="202">
        <v>113</v>
      </c>
      <c r="B351" s="211" t="s">
        <v>730</v>
      </c>
      <c r="C351" s="202" t="s">
        <v>731</v>
      </c>
      <c r="D351" s="202">
        <v>1</v>
      </c>
      <c r="E351" s="204">
        <v>3750</v>
      </c>
      <c r="F351" s="204">
        <f t="shared" si="6"/>
        <v>3750</v>
      </c>
      <c r="G351" s="6"/>
    </row>
    <row r="352" spans="1:7">
      <c r="A352" s="202">
        <v>114</v>
      </c>
      <c r="B352" s="211" t="s">
        <v>712</v>
      </c>
      <c r="C352" s="202" t="s">
        <v>732</v>
      </c>
      <c r="D352" s="202">
        <v>1</v>
      </c>
      <c r="E352" s="204">
        <v>74000</v>
      </c>
      <c r="F352" s="204">
        <f t="shared" si="6"/>
        <v>74000</v>
      </c>
      <c r="G352" s="6"/>
    </row>
    <row r="353" spans="1:7">
      <c r="A353" s="202">
        <v>115</v>
      </c>
      <c r="B353" s="211" t="s">
        <v>733</v>
      </c>
      <c r="C353" s="202" t="s">
        <v>734</v>
      </c>
      <c r="D353" s="202">
        <v>2</v>
      </c>
      <c r="E353" s="204">
        <v>52365</v>
      </c>
      <c r="F353" s="204">
        <f t="shared" si="6"/>
        <v>104730</v>
      </c>
      <c r="G353" s="6"/>
    </row>
    <row r="354" spans="1:7">
      <c r="A354" s="202">
        <v>116</v>
      </c>
      <c r="B354" s="211" t="s">
        <v>735</v>
      </c>
      <c r="C354" s="202" t="s">
        <v>736</v>
      </c>
      <c r="D354" s="202">
        <v>1</v>
      </c>
      <c r="E354" s="204">
        <v>29167</v>
      </c>
      <c r="F354" s="204">
        <f t="shared" si="6"/>
        <v>29167</v>
      </c>
      <c r="G354" s="6"/>
    </row>
    <row r="355" spans="1:7">
      <c r="A355" s="209" t="s">
        <v>608</v>
      </c>
      <c r="B355" s="210" t="s">
        <v>609</v>
      </c>
      <c r="C355" s="213"/>
      <c r="D355" s="213"/>
      <c r="E355" s="204"/>
      <c r="F355" s="204"/>
      <c r="G355" s="6"/>
    </row>
    <row r="356" spans="1:7">
      <c r="A356" s="202">
        <v>117</v>
      </c>
      <c r="B356" s="214" t="s">
        <v>737</v>
      </c>
      <c r="C356" s="202">
        <v>2009</v>
      </c>
      <c r="D356" s="202">
        <v>1</v>
      </c>
      <c r="E356" s="215">
        <v>10739.17</v>
      </c>
      <c r="F356" s="204">
        <f t="shared" si="6"/>
        <v>10739.17</v>
      </c>
      <c r="G356" s="6"/>
    </row>
    <row r="357" spans="1:7">
      <c r="A357" s="202">
        <v>118</v>
      </c>
      <c r="B357" s="214" t="s">
        <v>738</v>
      </c>
      <c r="C357" s="202">
        <v>2009</v>
      </c>
      <c r="D357" s="202">
        <v>1</v>
      </c>
      <c r="E357" s="215">
        <v>9299.17</v>
      </c>
      <c r="F357" s="204">
        <f t="shared" si="6"/>
        <v>9299.17</v>
      </c>
      <c r="G357" s="6"/>
    </row>
    <row r="358" spans="1:7">
      <c r="A358" s="202">
        <v>119</v>
      </c>
      <c r="B358" s="214" t="s">
        <v>739</v>
      </c>
      <c r="C358" s="202">
        <v>2009</v>
      </c>
      <c r="D358" s="202">
        <v>1</v>
      </c>
      <c r="E358" s="215">
        <v>20490</v>
      </c>
      <c r="F358" s="204">
        <f t="shared" si="6"/>
        <v>20490</v>
      </c>
      <c r="G358" s="6"/>
    </row>
    <row r="359" spans="1:7">
      <c r="A359" s="202">
        <v>120</v>
      </c>
      <c r="B359" s="214" t="s">
        <v>740</v>
      </c>
      <c r="C359" s="202">
        <v>2009</v>
      </c>
      <c r="D359" s="202">
        <v>1</v>
      </c>
      <c r="E359" s="215">
        <v>20000</v>
      </c>
      <c r="F359" s="204">
        <f t="shared" si="6"/>
        <v>20000</v>
      </c>
      <c r="G359" s="6"/>
    </row>
    <row r="360" spans="1:7">
      <c r="A360" s="202">
        <v>121</v>
      </c>
      <c r="B360" s="214" t="s">
        <v>741</v>
      </c>
      <c r="C360" s="202">
        <v>2009</v>
      </c>
      <c r="D360" s="202">
        <v>1</v>
      </c>
      <c r="E360" s="215">
        <v>9208.33</v>
      </c>
      <c r="F360" s="204">
        <f t="shared" si="6"/>
        <v>9208.33</v>
      </c>
      <c r="G360" s="6"/>
    </row>
    <row r="361" spans="1:7">
      <c r="A361" s="202">
        <v>122</v>
      </c>
      <c r="B361" s="214" t="s">
        <v>742</v>
      </c>
      <c r="C361" s="202">
        <v>2009</v>
      </c>
      <c r="D361" s="202">
        <v>1</v>
      </c>
      <c r="E361" s="215">
        <v>44250</v>
      </c>
      <c r="F361" s="204">
        <f t="shared" si="6"/>
        <v>44250</v>
      </c>
      <c r="G361" s="6"/>
    </row>
    <row r="362" spans="1:7">
      <c r="A362" s="202">
        <v>123</v>
      </c>
      <c r="B362" s="214" t="s">
        <v>743</v>
      </c>
      <c r="C362" s="202">
        <v>2009</v>
      </c>
      <c r="D362" s="202">
        <v>1</v>
      </c>
      <c r="E362" s="215">
        <v>13000</v>
      </c>
      <c r="F362" s="204">
        <f t="shared" si="6"/>
        <v>13000</v>
      </c>
      <c r="G362" s="6"/>
    </row>
    <row r="363" spans="1:7">
      <c r="A363" s="202">
        <v>124</v>
      </c>
      <c r="B363" s="214" t="s">
        <v>744</v>
      </c>
      <c r="C363" s="202">
        <v>2009</v>
      </c>
      <c r="D363" s="202">
        <v>1</v>
      </c>
      <c r="E363" s="215">
        <v>11200</v>
      </c>
      <c r="F363" s="204">
        <f t="shared" si="6"/>
        <v>11200</v>
      </c>
      <c r="G363" s="6"/>
    </row>
    <row r="364" spans="1:7">
      <c r="A364" s="202">
        <v>125</v>
      </c>
      <c r="B364" s="214" t="s">
        <v>745</v>
      </c>
      <c r="C364" s="202">
        <v>2009</v>
      </c>
      <c r="D364" s="202">
        <v>1</v>
      </c>
      <c r="E364" s="215">
        <v>15000</v>
      </c>
      <c r="F364" s="204">
        <f t="shared" si="6"/>
        <v>15000</v>
      </c>
      <c r="G364" s="6"/>
    </row>
    <row r="365" spans="1:7">
      <c r="A365" s="202">
        <v>126</v>
      </c>
      <c r="B365" s="214" t="s">
        <v>743</v>
      </c>
      <c r="C365" s="202">
        <v>2009</v>
      </c>
      <c r="D365" s="202">
        <v>1</v>
      </c>
      <c r="E365" s="215">
        <v>9000</v>
      </c>
      <c r="F365" s="204">
        <f t="shared" si="6"/>
        <v>9000</v>
      </c>
      <c r="G365" s="6"/>
    </row>
    <row r="366" spans="1:7">
      <c r="A366" s="202">
        <v>127</v>
      </c>
      <c r="B366" s="214" t="s">
        <v>746</v>
      </c>
      <c r="C366" s="202">
        <v>2009</v>
      </c>
      <c r="D366" s="202">
        <v>1</v>
      </c>
      <c r="E366" s="215">
        <v>82400</v>
      </c>
      <c r="F366" s="204">
        <f t="shared" ref="F366:F405" si="7">D366*E366</f>
        <v>82400</v>
      </c>
      <c r="G366" s="6"/>
    </row>
    <row r="367" spans="1:7">
      <c r="A367" s="202">
        <v>128</v>
      </c>
      <c r="B367" s="214" t="s">
        <v>747</v>
      </c>
      <c r="C367" s="202">
        <v>2009</v>
      </c>
      <c r="D367" s="202">
        <v>1</v>
      </c>
      <c r="E367" s="215">
        <v>28500</v>
      </c>
      <c r="F367" s="204">
        <f t="shared" si="7"/>
        <v>28500</v>
      </c>
      <c r="G367" s="6"/>
    </row>
    <row r="368" spans="1:7">
      <c r="A368" s="202">
        <v>129</v>
      </c>
      <c r="B368" s="214" t="s">
        <v>748</v>
      </c>
      <c r="C368" s="202">
        <v>2009</v>
      </c>
      <c r="D368" s="202">
        <v>1</v>
      </c>
      <c r="E368" s="215">
        <v>12000</v>
      </c>
      <c r="F368" s="204">
        <f t="shared" si="7"/>
        <v>12000</v>
      </c>
      <c r="G368" s="6"/>
    </row>
    <row r="369" spans="1:7">
      <c r="A369" s="202">
        <v>130</v>
      </c>
      <c r="B369" s="214" t="s">
        <v>749</v>
      </c>
      <c r="C369" s="202">
        <v>2009</v>
      </c>
      <c r="D369" s="202">
        <v>1</v>
      </c>
      <c r="E369" s="215">
        <v>68000</v>
      </c>
      <c r="F369" s="204">
        <f t="shared" si="7"/>
        <v>68000</v>
      </c>
      <c r="G369" s="6"/>
    </row>
    <row r="370" spans="1:7">
      <c r="A370" s="202">
        <v>131</v>
      </c>
      <c r="B370" s="214" t="s">
        <v>750</v>
      </c>
      <c r="C370" s="202">
        <v>2009</v>
      </c>
      <c r="D370" s="202">
        <v>1</v>
      </c>
      <c r="E370" s="215">
        <v>6000</v>
      </c>
      <c r="F370" s="204">
        <f t="shared" si="7"/>
        <v>6000</v>
      </c>
      <c r="G370" s="6"/>
    </row>
    <row r="371" spans="1:7">
      <c r="A371" s="202">
        <v>132</v>
      </c>
      <c r="B371" s="214" t="s">
        <v>751</v>
      </c>
      <c r="C371" s="202">
        <v>2009</v>
      </c>
      <c r="D371" s="202">
        <v>1</v>
      </c>
      <c r="E371" s="215">
        <v>64000</v>
      </c>
      <c r="F371" s="204">
        <f t="shared" si="7"/>
        <v>64000</v>
      </c>
      <c r="G371" s="6"/>
    </row>
    <row r="372" spans="1:7">
      <c r="A372" s="202">
        <v>133</v>
      </c>
      <c r="B372" s="214" t="s">
        <v>752</v>
      </c>
      <c r="C372" s="202">
        <v>2009</v>
      </c>
      <c r="D372" s="202">
        <v>1</v>
      </c>
      <c r="E372" s="215">
        <v>6000</v>
      </c>
      <c r="F372" s="204">
        <f t="shared" si="7"/>
        <v>6000</v>
      </c>
      <c r="G372" s="6"/>
    </row>
    <row r="373" spans="1:7">
      <c r="A373" s="202">
        <v>134</v>
      </c>
      <c r="B373" s="214" t="s">
        <v>753</v>
      </c>
      <c r="C373" s="202">
        <v>2009</v>
      </c>
      <c r="D373" s="202">
        <v>1</v>
      </c>
      <c r="E373" s="215">
        <v>8000</v>
      </c>
      <c r="F373" s="204">
        <f t="shared" si="7"/>
        <v>8000</v>
      </c>
      <c r="G373" s="6"/>
    </row>
    <row r="374" spans="1:7">
      <c r="A374" s="202">
        <v>135</v>
      </c>
      <c r="B374" s="214" t="s">
        <v>754</v>
      </c>
      <c r="C374" s="202">
        <v>2009</v>
      </c>
      <c r="D374" s="202">
        <v>1</v>
      </c>
      <c r="E374" s="215">
        <v>6000</v>
      </c>
      <c r="F374" s="204">
        <f t="shared" si="7"/>
        <v>6000</v>
      </c>
      <c r="G374" s="6"/>
    </row>
    <row r="375" spans="1:7">
      <c r="A375" s="202">
        <v>136</v>
      </c>
      <c r="B375" s="214" t="s">
        <v>755</v>
      </c>
      <c r="C375" s="202">
        <v>2009</v>
      </c>
      <c r="D375" s="202">
        <v>1</v>
      </c>
      <c r="E375" s="215">
        <v>40000</v>
      </c>
      <c r="F375" s="204">
        <f t="shared" si="7"/>
        <v>40000</v>
      </c>
      <c r="G375" s="6"/>
    </row>
    <row r="376" spans="1:7">
      <c r="A376" s="202">
        <v>137</v>
      </c>
      <c r="B376" s="214" t="s">
        <v>756</v>
      </c>
      <c r="C376" s="202">
        <v>2009</v>
      </c>
      <c r="D376" s="202">
        <v>1</v>
      </c>
      <c r="E376" s="215">
        <v>12000</v>
      </c>
      <c r="F376" s="204">
        <f t="shared" si="7"/>
        <v>12000</v>
      </c>
      <c r="G376" s="6"/>
    </row>
    <row r="377" spans="1:7">
      <c r="A377" s="202">
        <v>138</v>
      </c>
      <c r="B377" s="214" t="s">
        <v>757</v>
      </c>
      <c r="C377" s="202">
        <v>2009</v>
      </c>
      <c r="D377" s="202">
        <v>1</v>
      </c>
      <c r="E377" s="215">
        <v>15000</v>
      </c>
      <c r="F377" s="204">
        <f t="shared" si="7"/>
        <v>15000</v>
      </c>
      <c r="G377" s="6"/>
    </row>
    <row r="378" spans="1:7">
      <c r="A378" s="202">
        <v>139</v>
      </c>
      <c r="B378" s="214" t="s">
        <v>758</v>
      </c>
      <c r="C378" s="202">
        <v>2009</v>
      </c>
      <c r="D378" s="202">
        <v>1</v>
      </c>
      <c r="E378" s="215">
        <v>20000</v>
      </c>
      <c r="F378" s="204">
        <f t="shared" si="7"/>
        <v>20000</v>
      </c>
      <c r="G378" s="6"/>
    </row>
    <row r="379" spans="1:7">
      <c r="A379" s="202">
        <v>140</v>
      </c>
      <c r="B379" s="214" t="s">
        <v>759</v>
      </c>
      <c r="C379" s="202">
        <v>2009</v>
      </c>
      <c r="D379" s="202">
        <v>1</v>
      </c>
      <c r="E379" s="215">
        <v>156620.79999999999</v>
      </c>
      <c r="F379" s="204">
        <f t="shared" si="7"/>
        <v>156620.79999999999</v>
      </c>
      <c r="G379" s="6"/>
    </row>
    <row r="380" spans="1:7">
      <c r="A380" s="202">
        <v>141</v>
      </c>
      <c r="B380" s="214" t="s">
        <v>760</v>
      </c>
      <c r="C380" s="202">
        <v>2009</v>
      </c>
      <c r="D380" s="202">
        <v>1</v>
      </c>
      <c r="E380" s="215">
        <v>307655.59999999998</v>
      </c>
      <c r="F380" s="204">
        <f t="shared" si="7"/>
        <v>307655.59999999998</v>
      </c>
      <c r="G380" s="6"/>
    </row>
    <row r="381" spans="1:7">
      <c r="A381" s="202">
        <v>142</v>
      </c>
      <c r="B381" s="214" t="s">
        <v>688</v>
      </c>
      <c r="C381" s="202">
        <v>2009</v>
      </c>
      <c r="D381" s="202">
        <v>1</v>
      </c>
      <c r="E381" s="215">
        <v>105070</v>
      </c>
      <c r="F381" s="204">
        <f t="shared" si="7"/>
        <v>105070</v>
      </c>
      <c r="G381" s="6"/>
    </row>
    <row r="382" spans="1:7">
      <c r="A382" s="202">
        <v>143</v>
      </c>
      <c r="B382" s="214" t="s">
        <v>761</v>
      </c>
      <c r="C382" s="202">
        <v>2009</v>
      </c>
      <c r="D382" s="202">
        <v>1</v>
      </c>
      <c r="E382" s="215">
        <v>41583.33</v>
      </c>
      <c r="F382" s="204">
        <f t="shared" si="7"/>
        <v>41583.33</v>
      </c>
      <c r="G382" s="6"/>
    </row>
    <row r="383" spans="1:7">
      <c r="A383" s="202">
        <v>144</v>
      </c>
      <c r="B383" s="214" t="s">
        <v>762</v>
      </c>
      <c r="C383" s="202">
        <v>2009</v>
      </c>
      <c r="D383" s="202">
        <v>1</v>
      </c>
      <c r="E383" s="215">
        <v>3500</v>
      </c>
      <c r="F383" s="204">
        <f t="shared" si="7"/>
        <v>3500</v>
      </c>
      <c r="G383" s="6"/>
    </row>
    <row r="384" spans="1:7">
      <c r="A384" s="202">
        <v>145</v>
      </c>
      <c r="B384" s="214" t="s">
        <v>763</v>
      </c>
      <c r="C384" s="202">
        <v>2009</v>
      </c>
      <c r="D384" s="202">
        <v>1</v>
      </c>
      <c r="E384" s="215">
        <v>14416.67</v>
      </c>
      <c r="F384" s="204">
        <f t="shared" si="7"/>
        <v>14416.67</v>
      </c>
      <c r="G384" s="6"/>
    </row>
    <row r="385" spans="1:7">
      <c r="A385" s="202">
        <v>146</v>
      </c>
      <c r="B385" s="214" t="s">
        <v>764</v>
      </c>
      <c r="C385" s="202">
        <v>2009</v>
      </c>
      <c r="D385" s="202">
        <v>1</v>
      </c>
      <c r="E385" s="215">
        <v>18000</v>
      </c>
      <c r="F385" s="204">
        <f t="shared" si="7"/>
        <v>18000</v>
      </c>
      <c r="G385" s="6"/>
    </row>
    <row r="386" spans="1:7">
      <c r="A386" s="202">
        <v>147</v>
      </c>
      <c r="B386" s="216" t="s">
        <v>751</v>
      </c>
      <c r="C386" s="202" t="s">
        <v>598</v>
      </c>
      <c r="D386" s="202">
        <v>1</v>
      </c>
      <c r="E386" s="221">
        <v>30500</v>
      </c>
      <c r="F386" s="204">
        <f t="shared" si="7"/>
        <v>30500</v>
      </c>
      <c r="G386" s="6"/>
    </row>
    <row r="387" spans="1:7">
      <c r="A387" s="202">
        <v>148</v>
      </c>
      <c r="B387" s="216" t="s">
        <v>765</v>
      </c>
      <c r="C387" s="202" t="s">
        <v>766</v>
      </c>
      <c r="D387" s="202">
        <v>1</v>
      </c>
      <c r="E387" s="221">
        <v>33833.33</v>
      </c>
      <c r="F387" s="204">
        <f t="shared" si="7"/>
        <v>33833.33</v>
      </c>
      <c r="G387" s="6"/>
    </row>
    <row r="388" spans="1:7">
      <c r="A388" s="202">
        <v>149</v>
      </c>
      <c r="B388" s="216" t="s">
        <v>767</v>
      </c>
      <c r="C388" s="202" t="s">
        <v>768</v>
      </c>
      <c r="D388" s="202">
        <v>1</v>
      </c>
      <c r="E388" s="221">
        <v>18016.669999999998</v>
      </c>
      <c r="F388" s="204">
        <f t="shared" si="7"/>
        <v>18016.669999999998</v>
      </c>
      <c r="G388" s="6"/>
    </row>
    <row r="389" spans="1:7">
      <c r="A389" s="202">
        <v>150</v>
      </c>
      <c r="B389" s="216" t="s">
        <v>769</v>
      </c>
      <c r="C389" s="202" t="s">
        <v>770</v>
      </c>
      <c r="D389" s="202">
        <v>1</v>
      </c>
      <c r="E389" s="221">
        <v>2941129</v>
      </c>
      <c r="F389" s="204">
        <f t="shared" si="7"/>
        <v>2941129</v>
      </c>
      <c r="G389" s="6"/>
    </row>
    <row r="390" spans="1:7">
      <c r="A390" s="202">
        <v>151</v>
      </c>
      <c r="B390" s="216" t="s">
        <v>771</v>
      </c>
      <c r="C390" s="202" t="s">
        <v>772</v>
      </c>
      <c r="D390" s="202">
        <v>1</v>
      </c>
      <c r="E390" s="221">
        <v>3325</v>
      </c>
      <c r="F390" s="204">
        <f t="shared" si="7"/>
        <v>3325</v>
      </c>
      <c r="G390" s="6"/>
    </row>
    <row r="391" spans="1:7">
      <c r="A391" s="202">
        <v>152</v>
      </c>
      <c r="B391" s="216" t="s">
        <v>773</v>
      </c>
      <c r="C391" s="202" t="s">
        <v>772</v>
      </c>
      <c r="D391" s="202">
        <v>1</v>
      </c>
      <c r="E391" s="221">
        <v>5000</v>
      </c>
      <c r="F391" s="204">
        <f t="shared" si="7"/>
        <v>5000</v>
      </c>
      <c r="G391" s="6"/>
    </row>
    <row r="392" spans="1:7">
      <c r="A392" s="202">
        <v>153</v>
      </c>
      <c r="B392" s="216" t="s">
        <v>774</v>
      </c>
      <c r="C392" s="202" t="s">
        <v>775</v>
      </c>
      <c r="D392" s="202">
        <v>1</v>
      </c>
      <c r="E392" s="221">
        <v>68233.33</v>
      </c>
      <c r="F392" s="204">
        <f t="shared" si="7"/>
        <v>68233.33</v>
      </c>
      <c r="G392" s="6"/>
    </row>
    <row r="393" spans="1:7">
      <c r="A393" s="202">
        <v>154</v>
      </c>
      <c r="B393" s="216" t="s">
        <v>776</v>
      </c>
      <c r="C393" s="202" t="s">
        <v>777</v>
      </c>
      <c r="D393" s="202">
        <v>1</v>
      </c>
      <c r="E393" s="221">
        <v>83333.33</v>
      </c>
      <c r="F393" s="204">
        <f t="shared" si="7"/>
        <v>83333.33</v>
      </c>
      <c r="G393" s="6"/>
    </row>
    <row r="394" spans="1:7">
      <c r="A394" s="202">
        <v>155</v>
      </c>
      <c r="B394" s="216" t="s">
        <v>763</v>
      </c>
      <c r="C394" s="202" t="s">
        <v>778</v>
      </c>
      <c r="D394" s="202">
        <v>1</v>
      </c>
      <c r="E394" s="221">
        <v>102500</v>
      </c>
      <c r="F394" s="204">
        <f t="shared" si="7"/>
        <v>102500</v>
      </c>
      <c r="G394" s="6"/>
    </row>
    <row r="395" spans="1:7">
      <c r="A395" s="202">
        <v>156</v>
      </c>
      <c r="B395" s="216" t="s">
        <v>761</v>
      </c>
      <c r="C395" s="202" t="s">
        <v>778</v>
      </c>
      <c r="D395" s="202">
        <v>1</v>
      </c>
      <c r="E395" s="221">
        <v>158250</v>
      </c>
      <c r="F395" s="204">
        <f t="shared" si="7"/>
        <v>158250</v>
      </c>
      <c r="G395" s="6"/>
    </row>
    <row r="396" spans="1:7">
      <c r="A396" s="202">
        <v>157</v>
      </c>
      <c r="B396" s="216" t="s">
        <v>763</v>
      </c>
      <c r="C396" s="202" t="s">
        <v>779</v>
      </c>
      <c r="D396" s="202">
        <v>1</v>
      </c>
      <c r="E396" s="221">
        <v>14583.33</v>
      </c>
      <c r="F396" s="204">
        <f t="shared" si="7"/>
        <v>14583.33</v>
      </c>
      <c r="G396" s="6"/>
    </row>
    <row r="397" spans="1:7">
      <c r="A397" s="202">
        <v>158</v>
      </c>
      <c r="B397" s="216" t="s">
        <v>780</v>
      </c>
      <c r="C397" s="202" t="s">
        <v>781</v>
      </c>
      <c r="D397" s="202">
        <v>1</v>
      </c>
      <c r="E397" s="221">
        <v>9833.33</v>
      </c>
      <c r="F397" s="204">
        <f t="shared" si="7"/>
        <v>9833.33</v>
      </c>
      <c r="G397" s="6"/>
    </row>
    <row r="398" spans="1:7">
      <c r="A398" s="202">
        <v>159</v>
      </c>
      <c r="B398" s="216" t="s">
        <v>782</v>
      </c>
      <c r="C398" s="202" t="s">
        <v>781</v>
      </c>
      <c r="D398" s="202">
        <v>1</v>
      </c>
      <c r="E398" s="221">
        <v>15693.75</v>
      </c>
      <c r="F398" s="204">
        <f t="shared" si="7"/>
        <v>15693.75</v>
      </c>
      <c r="G398" s="6"/>
    </row>
    <row r="399" spans="1:7">
      <c r="A399" s="202">
        <v>160</v>
      </c>
      <c r="B399" s="216" t="s">
        <v>783</v>
      </c>
      <c r="C399" s="202" t="s">
        <v>784</v>
      </c>
      <c r="D399" s="202">
        <v>1</v>
      </c>
      <c r="E399" s="221">
        <f>570000+41400</f>
        <v>611400</v>
      </c>
      <c r="F399" s="204">
        <f t="shared" si="7"/>
        <v>611400</v>
      </c>
      <c r="G399" s="6"/>
    </row>
    <row r="400" spans="1:7">
      <c r="A400" s="202">
        <v>161</v>
      </c>
      <c r="B400" s="216" t="s">
        <v>785</v>
      </c>
      <c r="C400" s="202" t="s">
        <v>786</v>
      </c>
      <c r="D400" s="202">
        <v>1</v>
      </c>
      <c r="E400" s="221">
        <v>83340</v>
      </c>
      <c r="F400" s="204">
        <f t="shared" si="7"/>
        <v>83340</v>
      </c>
      <c r="G400" s="6"/>
    </row>
    <row r="401" spans="1:7">
      <c r="A401" s="202">
        <v>162</v>
      </c>
      <c r="B401" s="216" t="s">
        <v>787</v>
      </c>
      <c r="C401" s="202" t="s">
        <v>788</v>
      </c>
      <c r="D401" s="202">
        <v>1</v>
      </c>
      <c r="E401" s="221">
        <v>100750</v>
      </c>
      <c r="F401" s="204">
        <f t="shared" si="7"/>
        <v>100750</v>
      </c>
      <c r="G401" s="6"/>
    </row>
    <row r="402" spans="1:7">
      <c r="A402" s="202">
        <v>163</v>
      </c>
      <c r="B402" s="216" t="s">
        <v>789</v>
      </c>
      <c r="C402" s="202" t="s">
        <v>788</v>
      </c>
      <c r="D402" s="202">
        <v>1</v>
      </c>
      <c r="E402" s="221">
        <v>72400</v>
      </c>
      <c r="F402" s="204">
        <f t="shared" si="7"/>
        <v>72400</v>
      </c>
      <c r="G402" s="6"/>
    </row>
    <row r="403" spans="1:7">
      <c r="A403" s="202">
        <v>164</v>
      </c>
      <c r="B403" s="216" t="s">
        <v>790</v>
      </c>
      <c r="C403" s="202" t="s">
        <v>791</v>
      </c>
      <c r="D403" s="202">
        <v>1</v>
      </c>
      <c r="E403" s="221">
        <v>10938</v>
      </c>
      <c r="F403" s="204">
        <f t="shared" si="7"/>
        <v>10938</v>
      </c>
      <c r="G403" s="6"/>
    </row>
    <row r="404" spans="1:7">
      <c r="A404" s="202">
        <v>165</v>
      </c>
      <c r="B404" s="216" t="s">
        <v>792</v>
      </c>
      <c r="C404" s="202" t="s">
        <v>793</v>
      </c>
      <c r="D404" s="202">
        <v>1</v>
      </c>
      <c r="E404" s="221">
        <v>98000</v>
      </c>
      <c r="F404" s="204">
        <f t="shared" si="7"/>
        <v>98000</v>
      </c>
      <c r="G404" s="6"/>
    </row>
    <row r="405" spans="1:7">
      <c r="A405" s="202">
        <v>166</v>
      </c>
      <c r="B405" s="216" t="s">
        <v>792</v>
      </c>
      <c r="C405" s="202" t="s">
        <v>794</v>
      </c>
      <c r="D405" s="202">
        <v>1</v>
      </c>
      <c r="E405" s="221">
        <v>98000</v>
      </c>
      <c r="F405" s="204">
        <f t="shared" si="7"/>
        <v>98000</v>
      </c>
      <c r="G405" s="6"/>
    </row>
    <row r="406" spans="1:7">
      <c r="A406" s="206"/>
      <c r="B406" s="207" t="s">
        <v>795</v>
      </c>
      <c r="C406" s="203"/>
      <c r="D406" s="203"/>
      <c r="E406" s="212"/>
      <c r="F406" s="212">
        <f>SUM(F237:F405)</f>
        <v>12264519.140000001</v>
      </c>
      <c r="G406" s="6"/>
    </row>
    <row r="407" spans="1:7">
      <c r="A407" s="222"/>
      <c r="B407" s="214"/>
      <c r="C407" s="223"/>
      <c r="D407" s="223"/>
      <c r="E407" s="224"/>
      <c r="F407" s="224"/>
      <c r="G407" s="6"/>
    </row>
    <row r="408" spans="1:7" ht="13.5" thickBot="1">
      <c r="A408" s="225"/>
      <c r="B408" s="226" t="s">
        <v>796</v>
      </c>
      <c r="C408" s="227"/>
      <c r="D408" s="227"/>
      <c r="E408" s="228"/>
      <c r="F408" s="228">
        <f>F19+F230+F235+F406</f>
        <v>51639084.850000001</v>
      </c>
      <c r="G408" s="6"/>
    </row>
    <row r="409" spans="1:7">
      <c r="A409" s="229"/>
      <c r="B409" s="229"/>
      <c r="C409" s="229"/>
      <c r="D409" s="229"/>
      <c r="E409" s="229"/>
      <c r="F409" s="229"/>
      <c r="G409" s="6"/>
    </row>
    <row r="410" spans="1:7">
      <c r="A410" s="6"/>
      <c r="B410" s="6"/>
      <c r="C410" s="109" t="s">
        <v>244</v>
      </c>
      <c r="D410" s="6"/>
      <c r="E410" s="6"/>
      <c r="F410" s="6"/>
      <c r="G410" s="6"/>
    </row>
    <row r="411" spans="1:7">
      <c r="A411" s="6"/>
      <c r="B411" s="6"/>
      <c r="C411" s="230" t="s">
        <v>1054</v>
      </c>
      <c r="D411" s="6"/>
      <c r="E411" s="6"/>
      <c r="F411" s="6"/>
      <c r="G411" s="6"/>
    </row>
    <row r="412" spans="1:7">
      <c r="A412" s="6"/>
      <c r="B412" s="6"/>
      <c r="C412" s="6"/>
      <c r="D412" s="6"/>
      <c r="E412" s="6"/>
      <c r="F412" s="6"/>
      <c r="G412" s="6"/>
    </row>
  </sheetData>
  <mergeCells count="3">
    <mergeCell ref="A6:F6"/>
    <mergeCell ref="A8:A9"/>
    <mergeCell ref="B8:B9"/>
  </mergeCells>
  <pageMargins left="0.86" right="0.17" top="0.75" bottom="0.75" header="0.26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K12" sqref="K12"/>
    </sheetView>
  </sheetViews>
  <sheetFormatPr defaultRowHeight="12.75"/>
  <cols>
    <col min="2" max="2" width="14.28515625" customWidth="1"/>
    <col min="3" max="3" width="11.140625" customWidth="1"/>
    <col min="5" max="5" width="13.42578125" customWidth="1"/>
    <col min="6" max="6" width="14.85546875" customWidth="1"/>
  </cols>
  <sheetData>
    <row r="1" spans="1:6">
      <c r="A1" s="107"/>
      <c r="B1" s="107"/>
      <c r="C1" s="107"/>
      <c r="D1" s="107"/>
      <c r="E1" s="107"/>
      <c r="F1" s="107"/>
    </row>
    <row r="2" spans="1:6">
      <c r="A2" s="107"/>
      <c r="B2" s="107"/>
      <c r="C2" s="107"/>
      <c r="D2" s="107"/>
      <c r="E2" s="107"/>
      <c r="F2" s="107"/>
    </row>
    <row r="3" spans="1:6">
      <c r="A3" s="107"/>
      <c r="B3" s="107"/>
      <c r="C3" s="107"/>
      <c r="D3" s="107"/>
      <c r="E3" s="107"/>
      <c r="F3" s="107"/>
    </row>
    <row r="4" spans="1:6">
      <c r="A4" s="84" t="s">
        <v>210</v>
      </c>
      <c r="B4" s="84"/>
      <c r="C4" s="84"/>
      <c r="D4" s="84"/>
      <c r="E4" s="84"/>
      <c r="F4" s="83"/>
    </row>
    <row r="5" spans="1:6">
      <c r="A5" s="84" t="s">
        <v>211</v>
      </c>
      <c r="B5" s="84"/>
      <c r="C5" s="84"/>
      <c r="D5" s="84"/>
      <c r="E5" s="84"/>
      <c r="F5" s="83"/>
    </row>
    <row r="6" spans="1:6">
      <c r="A6" s="83"/>
      <c r="B6" s="83"/>
      <c r="C6" s="83"/>
      <c r="D6" s="83"/>
      <c r="E6" s="83"/>
      <c r="F6" s="83"/>
    </row>
    <row r="7" spans="1:6">
      <c r="A7" s="83"/>
      <c r="B7" s="83"/>
      <c r="C7" s="83"/>
      <c r="D7" s="83"/>
      <c r="E7" s="83"/>
      <c r="F7" s="83"/>
    </row>
    <row r="8" spans="1:6">
      <c r="A8" s="84" t="s">
        <v>1058</v>
      </c>
      <c r="B8" s="84"/>
      <c r="C8" s="84"/>
      <c r="D8" s="83"/>
      <c r="E8" s="83"/>
      <c r="F8" s="83"/>
    </row>
    <row r="9" spans="1:6">
      <c r="A9" s="83"/>
      <c r="B9" s="83"/>
      <c r="C9" s="83"/>
      <c r="D9" s="83"/>
      <c r="E9" s="83"/>
      <c r="F9" s="83"/>
    </row>
    <row r="10" spans="1:6">
      <c r="A10" s="83"/>
      <c r="B10" s="83"/>
      <c r="C10" s="83"/>
      <c r="D10" s="83"/>
      <c r="E10" s="83"/>
      <c r="F10" s="83"/>
    </row>
    <row r="11" spans="1:6">
      <c r="A11" s="83"/>
      <c r="B11" s="83"/>
      <c r="C11" s="83"/>
      <c r="D11" s="83"/>
      <c r="E11" s="83"/>
      <c r="F11" s="83"/>
    </row>
    <row r="12" spans="1:6">
      <c r="A12" s="92" t="s">
        <v>797</v>
      </c>
      <c r="B12" s="92" t="s">
        <v>798</v>
      </c>
      <c r="C12" s="90" t="s">
        <v>799</v>
      </c>
      <c r="D12" s="90" t="s">
        <v>354</v>
      </c>
      <c r="E12" s="90" t="s">
        <v>800</v>
      </c>
      <c r="F12" s="90" t="s">
        <v>801</v>
      </c>
    </row>
    <row r="13" spans="1:6">
      <c r="A13" s="88"/>
      <c r="B13" s="93"/>
      <c r="C13" s="93"/>
      <c r="D13" s="88"/>
      <c r="E13" s="88"/>
      <c r="F13" s="127"/>
    </row>
    <row r="14" spans="1:6">
      <c r="A14" s="93"/>
      <c r="B14" s="93"/>
      <c r="C14" s="93"/>
      <c r="D14" s="93"/>
      <c r="E14" s="128" t="s">
        <v>802</v>
      </c>
      <c r="F14" s="117">
        <f>SUM(F13:F13)</f>
        <v>0</v>
      </c>
    </row>
    <row r="15" spans="1:6">
      <c r="A15" s="83"/>
      <c r="B15" s="83"/>
      <c r="C15" s="83"/>
      <c r="D15" s="83"/>
      <c r="E15" s="83"/>
      <c r="F15" s="83"/>
    </row>
    <row r="16" spans="1:6">
      <c r="A16" s="83"/>
      <c r="B16" s="83"/>
      <c r="C16" s="83"/>
      <c r="D16" s="83"/>
      <c r="E16" s="83"/>
      <c r="F16" s="83"/>
    </row>
    <row r="17" spans="1:6">
      <c r="A17" s="83"/>
      <c r="B17" s="83"/>
      <c r="C17" s="83"/>
      <c r="D17" s="83"/>
      <c r="E17" s="83"/>
      <c r="F17" s="83"/>
    </row>
    <row r="18" spans="1:6">
      <c r="A18" s="83"/>
      <c r="B18" s="99"/>
      <c r="C18" s="83"/>
      <c r="D18" s="83"/>
      <c r="E18" s="109" t="s">
        <v>244</v>
      </c>
      <c r="F18" s="83"/>
    </row>
    <row r="19" spans="1:6">
      <c r="A19" s="83"/>
      <c r="B19" s="101"/>
      <c r="C19" s="83"/>
      <c r="D19" s="83"/>
      <c r="E19" s="414" t="s">
        <v>1054</v>
      </c>
      <c r="F19" s="83"/>
    </row>
    <row r="20" spans="1:6">
      <c r="A20" s="107"/>
      <c r="B20" s="107"/>
      <c r="C20" s="107"/>
      <c r="D20" s="107"/>
      <c r="E20" s="107"/>
      <c r="F20" s="107"/>
    </row>
    <row r="21" spans="1:6">
      <c r="A21" s="107"/>
      <c r="B21" s="107"/>
      <c r="C21" s="107"/>
      <c r="D21" s="107"/>
      <c r="E21" s="107"/>
      <c r="F21" s="107"/>
    </row>
    <row r="22" spans="1:6">
      <c r="A22" s="107"/>
      <c r="B22" s="107"/>
      <c r="C22" s="107"/>
      <c r="D22" s="107"/>
      <c r="E22" s="107"/>
      <c r="F22" s="107"/>
    </row>
    <row r="23" spans="1:6">
      <c r="A23" s="107"/>
      <c r="B23" s="107"/>
      <c r="C23" s="107"/>
      <c r="D23" s="107"/>
      <c r="E23" s="107"/>
      <c r="F23" s="107"/>
    </row>
    <row r="24" spans="1:6">
      <c r="A24" s="107"/>
      <c r="B24" s="107"/>
      <c r="C24" s="107"/>
      <c r="D24" s="107"/>
      <c r="E24" s="107"/>
      <c r="F24" s="107"/>
    </row>
    <row r="25" spans="1:6">
      <c r="A25" s="107"/>
      <c r="B25" s="107"/>
      <c r="C25" s="107"/>
      <c r="D25" s="107"/>
      <c r="E25" s="107"/>
      <c r="F25" s="107"/>
    </row>
    <row r="26" spans="1:6">
      <c r="A26" s="107"/>
      <c r="B26" s="107"/>
      <c r="C26" s="107"/>
      <c r="D26" s="107"/>
      <c r="E26" s="107"/>
      <c r="F26" s="107"/>
    </row>
    <row r="27" spans="1:6">
      <c r="A27" s="107"/>
      <c r="B27" s="107"/>
      <c r="C27" s="107"/>
      <c r="D27" s="107"/>
      <c r="E27" s="107"/>
      <c r="F27" s="107"/>
    </row>
    <row r="28" spans="1:6">
      <c r="A28" s="107"/>
      <c r="B28" s="107"/>
      <c r="C28" s="107"/>
      <c r="D28" s="107"/>
      <c r="E28" s="107"/>
      <c r="F28" s="107"/>
    </row>
    <row r="29" spans="1:6">
      <c r="A29" s="107"/>
      <c r="B29" s="107"/>
      <c r="C29" s="107"/>
      <c r="D29" s="107"/>
      <c r="E29" s="107"/>
      <c r="F29" s="107"/>
    </row>
    <row r="30" spans="1:6">
      <c r="A30" s="107"/>
      <c r="B30" s="107"/>
      <c r="C30" s="107"/>
      <c r="D30" s="107"/>
      <c r="E30" s="107"/>
      <c r="F30" s="107"/>
    </row>
    <row r="31" spans="1:6">
      <c r="A31" s="107"/>
      <c r="B31" s="107"/>
      <c r="C31" s="107"/>
      <c r="D31" s="107"/>
      <c r="E31" s="107"/>
      <c r="F31" s="107"/>
    </row>
    <row r="32" spans="1:6">
      <c r="A32" s="107"/>
      <c r="B32" s="107"/>
      <c r="C32" s="107"/>
      <c r="D32" s="107"/>
      <c r="E32" s="107"/>
      <c r="F32" s="107"/>
    </row>
    <row r="33" spans="1:6">
      <c r="A33" s="107"/>
      <c r="B33" s="107"/>
      <c r="C33" s="107"/>
      <c r="D33" s="107"/>
      <c r="E33" s="107"/>
      <c r="F33" s="107"/>
    </row>
    <row r="34" spans="1:6">
      <c r="A34" s="107"/>
      <c r="B34" s="107"/>
      <c r="C34" s="107"/>
      <c r="D34" s="107"/>
      <c r="E34" s="107"/>
      <c r="F34" s="107"/>
    </row>
    <row r="35" spans="1:6">
      <c r="A35" s="107"/>
      <c r="B35" s="107"/>
      <c r="C35" s="107"/>
      <c r="D35" s="107"/>
      <c r="E35" s="107"/>
      <c r="F35" s="107"/>
    </row>
    <row r="36" spans="1:6">
      <c r="A36" s="107"/>
      <c r="B36" s="107"/>
      <c r="C36" s="107"/>
      <c r="D36" s="107"/>
      <c r="E36" s="107"/>
      <c r="F36" s="107"/>
    </row>
    <row r="37" spans="1:6">
      <c r="A37" s="107"/>
      <c r="B37" s="107"/>
      <c r="C37" s="107"/>
      <c r="D37" s="107"/>
      <c r="E37" s="107"/>
      <c r="F37" s="107"/>
    </row>
    <row r="38" spans="1:6">
      <c r="A38" s="107"/>
      <c r="B38" s="107"/>
      <c r="C38" s="107"/>
      <c r="D38" s="107"/>
      <c r="E38" s="107"/>
      <c r="F38" s="107"/>
    </row>
    <row r="39" spans="1:6">
      <c r="A39" s="107"/>
      <c r="B39" s="107"/>
      <c r="C39" s="107"/>
      <c r="D39" s="107"/>
      <c r="E39" s="107"/>
      <c r="F39" s="107"/>
    </row>
    <row r="40" spans="1:6">
      <c r="A40" s="107"/>
      <c r="B40" s="107"/>
      <c r="C40" s="107"/>
      <c r="D40" s="107"/>
      <c r="E40" s="107"/>
      <c r="F40" s="107"/>
    </row>
    <row r="41" spans="1:6">
      <c r="A41" s="107"/>
      <c r="B41" s="107"/>
      <c r="C41" s="107"/>
      <c r="D41" s="107"/>
      <c r="E41" s="107"/>
      <c r="F41" s="107"/>
    </row>
    <row r="42" spans="1:6">
      <c r="A42" s="107"/>
      <c r="B42" s="107"/>
      <c r="C42" s="107"/>
      <c r="D42" s="107"/>
      <c r="E42" s="107"/>
      <c r="F42" s="107"/>
    </row>
    <row r="43" spans="1:6">
      <c r="A43" s="107"/>
      <c r="B43" s="107"/>
      <c r="C43" s="107"/>
      <c r="D43" s="107"/>
      <c r="E43" s="107"/>
      <c r="F43" s="107"/>
    </row>
    <row r="44" spans="1:6">
      <c r="A44" s="107"/>
      <c r="B44" s="107"/>
      <c r="C44" s="107"/>
      <c r="D44" s="107"/>
      <c r="E44" s="107"/>
      <c r="F44" s="107"/>
    </row>
    <row r="45" spans="1:6">
      <c r="A45" s="107"/>
      <c r="B45" s="107"/>
      <c r="C45" s="107"/>
      <c r="D45" s="107"/>
      <c r="E45" s="107"/>
      <c r="F45" s="107"/>
    </row>
    <row r="46" spans="1:6">
      <c r="A46" s="107"/>
      <c r="B46" s="107"/>
      <c r="C46" s="107"/>
      <c r="D46" s="107"/>
      <c r="E46" s="107"/>
      <c r="F46" s="107"/>
    </row>
    <row r="47" spans="1:6">
      <c r="A47" s="107"/>
      <c r="B47" s="107"/>
      <c r="C47" s="107"/>
      <c r="D47" s="107"/>
      <c r="E47" s="107"/>
      <c r="F47" s="107"/>
    </row>
    <row r="48" spans="1:6">
      <c r="A48" s="107"/>
      <c r="B48" s="107"/>
      <c r="C48" s="107"/>
      <c r="D48" s="107"/>
      <c r="E48" s="107"/>
      <c r="F48" s="107"/>
    </row>
    <row r="49" spans="1:6">
      <c r="A49" s="107"/>
      <c r="B49" s="107"/>
      <c r="C49" s="107"/>
      <c r="D49" s="107"/>
      <c r="E49" s="107"/>
      <c r="F49" s="107"/>
    </row>
    <row r="50" spans="1:6">
      <c r="A50" s="107"/>
      <c r="B50" s="107"/>
      <c r="C50" s="107"/>
      <c r="D50" s="107"/>
      <c r="E50" s="107"/>
      <c r="F50" s="107"/>
    </row>
    <row r="51" spans="1:6">
      <c r="A51" s="107"/>
      <c r="B51" s="107"/>
      <c r="C51" s="107"/>
      <c r="D51" s="107"/>
      <c r="E51" s="107"/>
      <c r="F51" s="107"/>
    </row>
    <row r="52" spans="1:6">
      <c r="A52" s="107"/>
      <c r="B52" s="107"/>
      <c r="C52" s="107"/>
      <c r="D52" s="107"/>
      <c r="E52" s="107"/>
      <c r="F52" s="107"/>
    </row>
    <row r="53" spans="1:6">
      <c r="A53" s="107"/>
      <c r="B53" s="107"/>
      <c r="C53" s="107"/>
      <c r="D53" s="107"/>
      <c r="E53" s="107"/>
      <c r="F53" s="107"/>
    </row>
    <row r="54" spans="1:6">
      <c r="A54" s="107"/>
      <c r="B54" s="107"/>
      <c r="C54" s="107"/>
      <c r="D54" s="107"/>
      <c r="E54" s="107"/>
      <c r="F54" s="10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23"/>
  <sheetViews>
    <sheetView zoomScaleNormal="100" workbookViewId="0">
      <selection activeCell="O18" sqref="O18:P18"/>
    </sheetView>
  </sheetViews>
  <sheetFormatPr defaultRowHeight="12.75"/>
  <cols>
    <col min="1" max="1" width="4.42578125" customWidth="1"/>
    <col min="2" max="2" width="5.7109375" customWidth="1"/>
    <col min="4" max="4" width="12" customWidth="1"/>
    <col min="5" max="5" width="10.140625" customWidth="1"/>
    <col min="9" max="9" width="18" customWidth="1"/>
    <col min="10" max="10" width="15.7109375" customWidth="1"/>
    <col min="11" max="11" width="12" customWidth="1"/>
    <col min="14" max="14" width="10.7109375" bestFit="1" customWidth="1"/>
  </cols>
  <sheetData>
    <row r="1" spans="1:11">
      <c r="A1" s="246"/>
      <c r="B1" s="247"/>
      <c r="C1" s="247"/>
      <c r="D1" s="248"/>
      <c r="E1" s="248"/>
      <c r="F1" s="248"/>
      <c r="G1" s="248"/>
      <c r="H1" s="248"/>
      <c r="I1" s="248"/>
      <c r="J1" s="249"/>
      <c r="K1" s="250"/>
    </row>
    <row r="2" spans="1:11" ht="18">
      <c r="A2" s="492" t="s">
        <v>812</v>
      </c>
      <c r="B2" s="493"/>
      <c r="C2" s="493"/>
      <c r="D2" s="493"/>
      <c r="E2" s="493"/>
      <c r="F2" s="493"/>
      <c r="G2" s="493"/>
      <c r="H2" s="493"/>
      <c r="I2" s="493"/>
      <c r="J2" s="493"/>
      <c r="K2" s="494"/>
    </row>
    <row r="3" spans="1:11" ht="18">
      <c r="A3" s="251"/>
      <c r="B3" s="252"/>
      <c r="C3" s="252"/>
      <c r="D3" s="252"/>
      <c r="E3" s="252"/>
      <c r="F3" s="252"/>
      <c r="G3" s="252"/>
      <c r="H3" s="252"/>
      <c r="I3" s="252"/>
      <c r="J3" s="254"/>
      <c r="K3" s="253"/>
    </row>
    <row r="4" spans="1:11">
      <c r="A4" s="255"/>
      <c r="B4" s="256"/>
      <c r="C4" s="256"/>
      <c r="D4" s="257"/>
      <c r="E4" s="257"/>
      <c r="F4" s="257"/>
      <c r="G4" s="257"/>
      <c r="H4" s="257"/>
      <c r="I4" s="257"/>
      <c r="J4" s="152"/>
      <c r="K4" s="258"/>
    </row>
    <row r="5" spans="1:11" ht="15.75">
      <c r="A5" s="259"/>
      <c r="B5" s="260" t="s">
        <v>813</v>
      </c>
      <c r="C5" s="256"/>
      <c r="D5" s="261" t="s">
        <v>814</v>
      </c>
      <c r="E5" s="257"/>
      <c r="F5" s="257"/>
      <c r="G5" s="257"/>
      <c r="H5" s="257"/>
      <c r="I5" s="257"/>
      <c r="J5" s="152"/>
      <c r="K5" s="258"/>
    </row>
    <row r="6" spans="1:11">
      <c r="A6" s="262"/>
      <c r="B6" s="263"/>
      <c r="C6" s="256"/>
      <c r="D6" s="257"/>
      <c r="E6" s="257"/>
      <c r="F6" s="257"/>
      <c r="G6" s="257"/>
      <c r="H6" s="257"/>
      <c r="I6" s="257"/>
      <c r="J6" s="152"/>
      <c r="K6" s="258"/>
    </row>
    <row r="7" spans="1:11">
      <c r="A7" s="264">
        <v>1</v>
      </c>
      <c r="B7" s="257" t="s">
        <v>815</v>
      </c>
      <c r="C7" s="256"/>
      <c r="D7" s="257"/>
      <c r="E7" s="257"/>
      <c r="F7" s="257"/>
      <c r="G7" s="257"/>
      <c r="H7" s="257"/>
      <c r="I7" s="257"/>
      <c r="J7" s="152"/>
      <c r="K7" s="258"/>
    </row>
    <row r="8" spans="1:11">
      <c r="A8" s="264">
        <v>2</v>
      </c>
      <c r="B8" s="263" t="s">
        <v>816</v>
      </c>
      <c r="C8" s="256"/>
      <c r="D8" s="257"/>
      <c r="E8" s="257"/>
      <c r="F8" s="257"/>
      <c r="G8" s="257"/>
      <c r="H8" s="257"/>
      <c r="I8" s="257"/>
      <c r="J8" s="152"/>
      <c r="K8" s="258"/>
    </row>
    <row r="9" spans="1:11">
      <c r="A9" s="265">
        <v>3</v>
      </c>
      <c r="B9" s="263" t="s">
        <v>817</v>
      </c>
      <c r="C9" s="256"/>
      <c r="D9" s="257"/>
      <c r="E9" s="257"/>
      <c r="F9" s="257"/>
      <c r="G9" s="257"/>
      <c r="H9" s="257"/>
      <c r="I9" s="257"/>
      <c r="J9" s="152"/>
      <c r="K9" s="258"/>
    </row>
    <row r="10" spans="1:11">
      <c r="A10" s="265">
        <v>4</v>
      </c>
      <c r="B10" s="263" t="s">
        <v>818</v>
      </c>
      <c r="C10" s="257"/>
      <c r="D10" s="257"/>
      <c r="E10" s="257"/>
      <c r="F10" s="257"/>
      <c r="G10" s="257"/>
      <c r="H10" s="257"/>
      <c r="I10" s="257"/>
      <c r="J10" s="152"/>
      <c r="K10" s="258"/>
    </row>
    <row r="11" spans="1:11">
      <c r="A11" s="265"/>
      <c r="B11" s="257" t="s">
        <v>819</v>
      </c>
      <c r="C11" s="257"/>
      <c r="D11" s="257"/>
      <c r="E11" s="257"/>
      <c r="F11" s="257"/>
      <c r="G11" s="257"/>
      <c r="H11" s="257"/>
      <c r="I11" s="257"/>
      <c r="J11" s="152"/>
      <c r="K11" s="258"/>
    </row>
    <row r="12" spans="1:11">
      <c r="A12" s="265" t="s">
        <v>820</v>
      </c>
      <c r="B12" s="263"/>
      <c r="C12" s="257"/>
      <c r="D12" s="257"/>
      <c r="E12" s="257"/>
      <c r="F12" s="257"/>
      <c r="G12" s="257"/>
      <c r="H12" s="257"/>
      <c r="I12" s="257"/>
      <c r="J12" s="152"/>
      <c r="K12" s="258"/>
    </row>
    <row r="13" spans="1:11">
      <c r="A13" s="265"/>
      <c r="B13" s="257" t="s">
        <v>821</v>
      </c>
      <c r="C13" s="257"/>
      <c r="D13" s="257"/>
      <c r="E13" s="257"/>
      <c r="F13" s="257"/>
      <c r="G13" s="257"/>
      <c r="H13" s="257"/>
      <c r="I13" s="257"/>
      <c r="J13" s="152"/>
      <c r="K13" s="258"/>
    </row>
    <row r="14" spans="1:11">
      <c r="A14" s="265" t="s">
        <v>822</v>
      </c>
      <c r="B14" s="263"/>
      <c r="C14" s="257"/>
      <c r="D14" s="257"/>
      <c r="E14" s="257"/>
      <c r="F14" s="257"/>
      <c r="G14" s="257"/>
      <c r="H14" s="257"/>
      <c r="I14" s="257"/>
      <c r="J14" s="152"/>
      <c r="K14" s="258"/>
    </row>
    <row r="15" spans="1:11">
      <c r="A15" s="265"/>
      <c r="B15" s="257" t="s">
        <v>823</v>
      </c>
      <c r="C15" s="257"/>
      <c r="D15" s="257"/>
      <c r="E15" s="257"/>
      <c r="F15" s="257"/>
      <c r="G15" s="257"/>
      <c r="H15" s="257"/>
      <c r="I15" s="257"/>
      <c r="J15" s="152"/>
      <c r="K15" s="258"/>
    </row>
    <row r="16" spans="1:11">
      <c r="A16" s="265" t="s">
        <v>824</v>
      </c>
      <c r="B16" s="263"/>
      <c r="C16" s="257"/>
      <c r="D16" s="257"/>
      <c r="E16" s="257"/>
      <c r="F16" s="257"/>
      <c r="G16" s="257"/>
      <c r="H16" s="257"/>
      <c r="I16" s="257"/>
      <c r="J16" s="152"/>
      <c r="K16" s="258"/>
    </row>
    <row r="17" spans="1:11">
      <c r="A17" s="265"/>
      <c r="B17" s="263" t="s">
        <v>825</v>
      </c>
      <c r="C17" s="257"/>
      <c r="D17" s="257"/>
      <c r="E17" s="257"/>
      <c r="F17" s="257"/>
      <c r="G17" s="257"/>
      <c r="H17" s="257"/>
      <c r="I17" s="257"/>
      <c r="J17" s="152"/>
      <c r="K17" s="258"/>
    </row>
    <row r="18" spans="1:11">
      <c r="A18" s="265" t="s">
        <v>826</v>
      </c>
      <c r="B18" s="263"/>
      <c r="C18" s="257"/>
      <c r="D18" s="257"/>
      <c r="E18" s="257"/>
      <c r="F18" s="257"/>
      <c r="G18" s="257"/>
      <c r="H18" s="257"/>
      <c r="I18" s="257"/>
      <c r="J18" s="152"/>
      <c r="K18" s="258"/>
    </row>
    <row r="19" spans="1:11">
      <c r="A19" s="266" t="s">
        <v>827</v>
      </c>
      <c r="B19" s="263"/>
      <c r="C19" s="257"/>
      <c r="D19" s="257"/>
      <c r="E19" s="257"/>
      <c r="F19" s="257"/>
      <c r="G19" s="257"/>
      <c r="H19" s="257"/>
      <c r="I19" s="257"/>
      <c r="J19" s="152"/>
      <c r="K19" s="258"/>
    </row>
    <row r="20" spans="1:11">
      <c r="A20" s="265"/>
      <c r="B20" s="263" t="s">
        <v>828</v>
      </c>
      <c r="C20" s="257"/>
      <c r="D20" s="257"/>
      <c r="E20" s="257"/>
      <c r="F20" s="257"/>
      <c r="G20" s="257"/>
      <c r="H20" s="257"/>
      <c r="I20" s="257"/>
      <c r="J20" s="152"/>
      <c r="K20" s="258"/>
    </row>
    <row r="21" spans="1:11">
      <c r="A21" s="266" t="s">
        <v>829</v>
      </c>
      <c r="B21" s="263"/>
      <c r="C21" s="257"/>
      <c r="D21" s="257"/>
      <c r="E21" s="257"/>
      <c r="F21" s="257"/>
      <c r="G21" s="257"/>
      <c r="H21" s="257"/>
      <c r="I21" s="257"/>
      <c r="J21" s="152"/>
      <c r="K21" s="258"/>
    </row>
    <row r="22" spans="1:11">
      <c r="A22" s="265"/>
      <c r="B22" s="263" t="s">
        <v>830</v>
      </c>
      <c r="C22" s="257"/>
      <c r="D22" s="257"/>
      <c r="E22" s="257"/>
      <c r="F22" s="257"/>
      <c r="G22" s="257"/>
      <c r="H22" s="257"/>
      <c r="I22" s="257"/>
      <c r="J22" s="152"/>
      <c r="K22" s="258"/>
    </row>
    <row r="23" spans="1:11">
      <c r="A23" s="266" t="s">
        <v>831</v>
      </c>
      <c r="B23" s="263"/>
      <c r="C23" s="257"/>
      <c r="D23" s="257"/>
      <c r="E23" s="257"/>
      <c r="F23" s="257"/>
      <c r="G23" s="257"/>
      <c r="H23" s="257"/>
      <c r="I23" s="257"/>
      <c r="J23" s="152"/>
      <c r="K23" s="258"/>
    </row>
    <row r="24" spans="1:11">
      <c r="A24" s="265" t="s">
        <v>832</v>
      </c>
      <c r="B24" s="263" t="s">
        <v>833</v>
      </c>
      <c r="C24" s="257"/>
      <c r="D24" s="257"/>
      <c r="E24" s="257"/>
      <c r="F24" s="257"/>
      <c r="G24" s="257"/>
      <c r="H24" s="257"/>
      <c r="I24" s="257"/>
      <c r="J24" s="152"/>
      <c r="K24" s="258"/>
    </row>
    <row r="25" spans="1:11">
      <c r="A25" s="265"/>
      <c r="B25" s="257" t="s">
        <v>834</v>
      </c>
      <c r="C25" s="257"/>
      <c r="D25" s="257"/>
      <c r="E25" s="257"/>
      <c r="F25" s="257"/>
      <c r="G25" s="257"/>
      <c r="H25" s="257"/>
      <c r="I25" s="257"/>
      <c r="J25" s="152"/>
      <c r="K25" s="258"/>
    </row>
    <row r="26" spans="1:11">
      <c r="A26" s="265"/>
      <c r="B26" s="257" t="s">
        <v>835</v>
      </c>
      <c r="C26" s="257"/>
      <c r="D26" s="257"/>
      <c r="E26" s="257"/>
      <c r="F26" s="257"/>
      <c r="G26" s="257"/>
      <c r="H26" s="257"/>
      <c r="I26" s="257"/>
      <c r="J26" s="152"/>
      <c r="K26" s="258"/>
    </row>
    <row r="27" spans="1:11">
      <c r="A27" s="265"/>
      <c r="B27" s="257" t="s">
        <v>836</v>
      </c>
      <c r="C27" s="257"/>
      <c r="D27" s="257"/>
      <c r="E27" s="257"/>
      <c r="F27" s="257"/>
      <c r="G27" s="257"/>
      <c r="H27" s="257"/>
      <c r="I27" s="257"/>
      <c r="J27" s="152"/>
      <c r="K27" s="258"/>
    </row>
    <row r="28" spans="1:11">
      <c r="A28" s="265"/>
      <c r="B28" s="257" t="s">
        <v>837</v>
      </c>
      <c r="C28" s="257"/>
      <c r="D28" s="257"/>
      <c r="E28" s="257"/>
      <c r="F28" s="257"/>
      <c r="G28" s="257"/>
      <c r="H28" s="257"/>
      <c r="I28" s="257"/>
      <c r="J28" s="152"/>
      <c r="K28" s="258"/>
    </row>
    <row r="29" spans="1:11">
      <c r="A29" s="265"/>
      <c r="B29" s="257" t="s">
        <v>838</v>
      </c>
      <c r="C29" s="257"/>
      <c r="D29" s="257"/>
      <c r="E29" s="257"/>
      <c r="F29" s="257"/>
      <c r="G29" s="257"/>
      <c r="H29" s="257"/>
      <c r="I29" s="257"/>
      <c r="J29" s="152"/>
      <c r="K29" s="258"/>
    </row>
    <row r="30" spans="1:11">
      <c r="A30" s="265"/>
      <c r="B30" s="257" t="s">
        <v>839</v>
      </c>
      <c r="C30" s="257"/>
      <c r="D30" s="257"/>
      <c r="E30" s="257"/>
      <c r="F30" s="257"/>
      <c r="G30" s="257"/>
      <c r="H30" s="257"/>
      <c r="I30" s="257"/>
      <c r="J30" s="152"/>
      <c r="K30" s="258"/>
    </row>
    <row r="31" spans="1:11">
      <c r="A31" s="265"/>
      <c r="B31" s="263"/>
      <c r="C31" s="257"/>
      <c r="D31" s="257"/>
      <c r="E31" s="257"/>
      <c r="F31" s="257"/>
      <c r="G31" s="257"/>
      <c r="H31" s="257"/>
      <c r="I31" s="257"/>
      <c r="J31" s="152"/>
      <c r="K31" s="258"/>
    </row>
    <row r="32" spans="1:11" ht="15.75">
      <c r="A32" s="259"/>
      <c r="B32" s="260" t="s">
        <v>840</v>
      </c>
      <c r="C32" s="257"/>
      <c r="D32" s="261" t="s">
        <v>841</v>
      </c>
      <c r="E32" s="257"/>
      <c r="F32" s="257"/>
      <c r="G32" s="257"/>
      <c r="H32" s="257"/>
      <c r="I32" s="257"/>
      <c r="J32" s="152"/>
      <c r="K32" s="258"/>
    </row>
    <row r="33" spans="1:11">
      <c r="A33" s="265"/>
      <c r="B33" s="263"/>
      <c r="C33" s="257"/>
      <c r="D33" s="257"/>
      <c r="E33" s="257"/>
      <c r="F33" s="257"/>
      <c r="G33" s="257"/>
      <c r="H33" s="257"/>
      <c r="I33" s="257"/>
      <c r="J33" s="152"/>
      <c r="K33" s="258"/>
    </row>
    <row r="34" spans="1:11">
      <c r="A34" s="265"/>
      <c r="B34" s="257" t="s">
        <v>842</v>
      </c>
      <c r="C34" s="257"/>
      <c r="D34" s="257"/>
      <c r="E34" s="257"/>
      <c r="F34" s="257"/>
      <c r="G34" s="257"/>
      <c r="H34" s="257"/>
      <c r="I34" s="257"/>
      <c r="J34" s="152"/>
      <c r="K34" s="258"/>
    </row>
    <row r="35" spans="1:11">
      <c r="A35" s="265" t="s">
        <v>843</v>
      </c>
      <c r="B35" s="263"/>
      <c r="C35" s="257"/>
      <c r="D35" s="257"/>
      <c r="E35" s="257"/>
      <c r="F35" s="257"/>
      <c r="G35" s="257"/>
      <c r="H35" s="257"/>
      <c r="I35" s="257"/>
      <c r="J35" s="152"/>
      <c r="K35" s="258"/>
    </row>
    <row r="36" spans="1:11">
      <c r="A36" s="265"/>
      <c r="B36" s="263" t="s">
        <v>844</v>
      </c>
      <c r="C36" s="257"/>
      <c r="D36" s="257"/>
      <c r="E36" s="257"/>
      <c r="F36" s="257"/>
      <c r="G36" s="257"/>
      <c r="H36" s="257"/>
      <c r="I36" s="257"/>
      <c r="J36" s="152"/>
      <c r="K36" s="258"/>
    </row>
    <row r="37" spans="1:11">
      <c r="A37" s="265" t="s">
        <v>845</v>
      </c>
      <c r="B37" s="263"/>
      <c r="C37" s="257"/>
      <c r="D37" s="257"/>
      <c r="E37" s="257"/>
      <c r="F37" s="257"/>
      <c r="G37" s="257"/>
      <c r="H37" s="257"/>
      <c r="I37" s="257"/>
      <c r="J37" s="152"/>
      <c r="K37" s="258"/>
    </row>
    <row r="38" spans="1:11">
      <c r="A38" s="265"/>
      <c r="B38" s="263" t="s">
        <v>846</v>
      </c>
      <c r="C38" s="257"/>
      <c r="D38" s="257"/>
      <c r="E38" s="257"/>
      <c r="F38" s="257"/>
      <c r="G38" s="257"/>
      <c r="H38" s="257"/>
      <c r="I38" s="257"/>
      <c r="J38" s="152"/>
      <c r="K38" s="258"/>
    </row>
    <row r="39" spans="1:11">
      <c r="A39" s="265" t="s">
        <v>847</v>
      </c>
      <c r="B39" s="263"/>
      <c r="C39" s="257"/>
      <c r="D39" s="257"/>
      <c r="E39" s="257"/>
      <c r="F39" s="257"/>
      <c r="G39" s="257"/>
      <c r="H39" s="257"/>
      <c r="I39" s="257"/>
      <c r="J39" s="152"/>
      <c r="K39" s="258"/>
    </row>
    <row r="40" spans="1:11">
      <c r="A40" s="265"/>
      <c r="B40" s="263" t="s">
        <v>848</v>
      </c>
      <c r="C40" s="257"/>
      <c r="D40" s="257"/>
      <c r="E40" s="257"/>
      <c r="F40" s="257"/>
      <c r="G40" s="257"/>
      <c r="H40" s="257"/>
      <c r="I40" s="257"/>
      <c r="J40" s="152"/>
      <c r="K40" s="258"/>
    </row>
    <row r="41" spans="1:11">
      <c r="A41" s="265" t="s">
        <v>849</v>
      </c>
      <c r="B41" s="263"/>
      <c r="C41" s="267"/>
      <c r="D41" s="257"/>
      <c r="E41" s="257"/>
      <c r="F41" s="257"/>
      <c r="G41" s="257"/>
      <c r="H41" s="257"/>
      <c r="I41" s="257"/>
      <c r="J41" s="152"/>
      <c r="K41" s="258"/>
    </row>
    <row r="42" spans="1:11">
      <c r="A42" s="265"/>
      <c r="B42" s="263" t="s">
        <v>850</v>
      </c>
      <c r="C42" s="267"/>
      <c r="D42" s="257"/>
      <c r="E42" s="257"/>
      <c r="F42" s="257"/>
      <c r="G42" s="257"/>
      <c r="H42" s="257"/>
      <c r="I42" s="257"/>
      <c r="J42" s="152"/>
      <c r="K42" s="258"/>
    </row>
    <row r="43" spans="1:11">
      <c r="A43" s="265" t="s">
        <v>851</v>
      </c>
      <c r="B43" s="263"/>
      <c r="C43" s="267"/>
      <c r="D43" s="257"/>
      <c r="E43" s="257"/>
      <c r="F43" s="257"/>
      <c r="G43" s="257"/>
      <c r="H43" s="257"/>
      <c r="I43" s="257"/>
      <c r="J43" s="152"/>
      <c r="K43" s="258"/>
    </row>
    <row r="44" spans="1:11">
      <c r="A44" s="265" t="s">
        <v>852</v>
      </c>
      <c r="B44" s="263"/>
      <c r="C44" s="267"/>
      <c r="D44" s="257"/>
      <c r="E44" s="257"/>
      <c r="F44" s="257"/>
      <c r="G44" s="257"/>
      <c r="H44" s="257"/>
      <c r="I44" s="257"/>
      <c r="J44" s="152"/>
      <c r="K44" s="258"/>
    </row>
    <row r="45" spans="1:11">
      <c r="A45" s="265"/>
      <c r="B45" s="263" t="s">
        <v>853</v>
      </c>
      <c r="C45" s="267"/>
      <c r="D45" s="257"/>
      <c r="E45" s="257"/>
      <c r="F45" s="257"/>
      <c r="G45" s="257"/>
      <c r="H45" s="257"/>
      <c r="I45" s="257"/>
      <c r="J45" s="152"/>
      <c r="K45" s="258"/>
    </row>
    <row r="46" spans="1:11">
      <c r="A46" s="265"/>
      <c r="B46" s="263" t="s">
        <v>854</v>
      </c>
      <c r="C46" s="267"/>
      <c r="D46" s="257"/>
      <c r="E46" s="257"/>
      <c r="F46" s="257"/>
      <c r="G46" s="257"/>
      <c r="H46" s="257"/>
      <c r="I46" s="257"/>
      <c r="J46" s="152"/>
      <c r="K46" s="258"/>
    </row>
    <row r="47" spans="1:11">
      <c r="A47" s="265"/>
      <c r="B47" s="263" t="s">
        <v>855</v>
      </c>
      <c r="C47" s="267"/>
      <c r="D47" s="257"/>
      <c r="E47" s="257"/>
      <c r="F47" s="257"/>
      <c r="G47" s="257"/>
      <c r="H47" s="257"/>
      <c r="I47" s="257"/>
      <c r="J47" s="152"/>
      <c r="K47" s="258"/>
    </row>
    <row r="48" spans="1:11">
      <c r="A48" s="265"/>
      <c r="B48" s="263" t="s">
        <v>856</v>
      </c>
      <c r="C48" s="268"/>
      <c r="D48" s="257"/>
      <c r="E48" s="257"/>
      <c r="F48" s="257"/>
      <c r="G48" s="257"/>
      <c r="H48" s="257"/>
      <c r="I48" s="257"/>
      <c r="J48" s="152"/>
      <c r="K48" s="258"/>
    </row>
    <row r="49" spans="1:11">
      <c r="A49" s="265" t="s">
        <v>857</v>
      </c>
      <c r="B49" s="263"/>
      <c r="C49" s="268"/>
      <c r="D49" s="257"/>
      <c r="E49" s="257"/>
      <c r="F49" s="257"/>
      <c r="G49" s="257"/>
      <c r="H49" s="257"/>
      <c r="I49" s="257"/>
      <c r="J49" s="152"/>
      <c r="K49" s="258"/>
    </row>
    <row r="50" spans="1:11">
      <c r="A50" s="266"/>
      <c r="B50" s="257"/>
      <c r="C50" s="256"/>
      <c r="D50" s="257"/>
      <c r="E50" s="257"/>
      <c r="F50" s="257"/>
      <c r="G50" s="257"/>
      <c r="H50" s="257"/>
      <c r="I50" s="257"/>
      <c r="J50" s="152"/>
      <c r="K50" s="258"/>
    </row>
    <row r="51" spans="1:11" ht="18">
      <c r="A51" s="269"/>
      <c r="B51" s="270"/>
      <c r="C51" s="270"/>
      <c r="D51" s="270"/>
      <c r="E51" s="270"/>
      <c r="F51" s="270"/>
      <c r="G51" s="270"/>
      <c r="H51" s="270"/>
      <c r="I51" s="270"/>
      <c r="J51" s="271"/>
      <c r="K51" s="272"/>
    </row>
    <row r="52" spans="1:11" ht="15.75">
      <c r="A52" s="273"/>
      <c r="B52" s="495" t="s">
        <v>22</v>
      </c>
      <c r="C52" s="495"/>
      <c r="D52" s="274" t="s">
        <v>858</v>
      </c>
      <c r="E52" s="263"/>
      <c r="F52" s="263"/>
      <c r="G52" s="263"/>
      <c r="H52" s="263"/>
      <c r="I52" s="275"/>
      <c r="J52" s="276"/>
      <c r="K52" s="277"/>
    </row>
    <row r="53" spans="1:11">
      <c r="A53" s="273"/>
      <c r="B53" s="263"/>
      <c r="C53" s="278"/>
      <c r="D53" s="263"/>
      <c r="E53" s="263"/>
      <c r="F53" s="263"/>
      <c r="G53" s="263"/>
      <c r="H53" s="263"/>
      <c r="I53" s="275"/>
      <c r="J53" s="276"/>
      <c r="K53" s="277"/>
    </row>
    <row r="54" spans="1:11">
      <c r="A54" s="273"/>
      <c r="B54" s="263"/>
      <c r="C54" s="279" t="s">
        <v>3</v>
      </c>
      <c r="D54" s="280" t="s">
        <v>859</v>
      </c>
      <c r="E54" s="280"/>
      <c r="F54" s="280"/>
      <c r="G54" s="263"/>
      <c r="H54" s="263"/>
      <c r="I54" s="263"/>
      <c r="J54" s="281"/>
      <c r="K54" s="277"/>
    </row>
    <row r="55" spans="1:11">
      <c r="A55" s="273"/>
      <c r="B55" s="263"/>
      <c r="C55" s="279"/>
      <c r="D55" s="280"/>
      <c r="E55" s="280"/>
      <c r="F55" s="280"/>
      <c r="G55" s="263"/>
      <c r="H55" s="263"/>
      <c r="I55" s="263"/>
      <c r="J55" s="281"/>
      <c r="K55" s="277"/>
    </row>
    <row r="56" spans="1:11">
      <c r="A56" s="273"/>
      <c r="B56" s="263"/>
      <c r="C56" s="282">
        <v>1</v>
      </c>
      <c r="D56" s="283" t="s">
        <v>8</v>
      </c>
      <c r="E56" s="284"/>
      <c r="F56" s="263"/>
      <c r="G56" s="263"/>
      <c r="H56" s="263"/>
      <c r="I56" s="263"/>
      <c r="J56" s="281"/>
      <c r="K56" s="277"/>
    </row>
    <row r="57" spans="1:11">
      <c r="A57" s="273"/>
      <c r="B57" s="263"/>
      <c r="C57" s="282"/>
      <c r="D57" s="283"/>
      <c r="E57" s="284"/>
      <c r="F57" s="263"/>
      <c r="G57" s="263"/>
      <c r="H57" s="263"/>
      <c r="I57" s="263"/>
      <c r="J57" s="281"/>
      <c r="K57" s="277"/>
    </row>
    <row r="58" spans="1:11">
      <c r="A58" s="273">
        <v>1.1000000000000001</v>
      </c>
      <c r="B58" s="263"/>
      <c r="C58" s="278"/>
      <c r="D58" s="285" t="s">
        <v>9</v>
      </c>
      <c r="E58" s="275"/>
      <c r="F58" s="275"/>
      <c r="G58" s="275"/>
      <c r="H58" s="275"/>
      <c r="I58" s="275"/>
      <c r="J58" s="276"/>
      <c r="K58" s="277"/>
    </row>
    <row r="59" spans="1:11">
      <c r="A59" s="273"/>
      <c r="B59" s="263"/>
      <c r="C59" s="473" t="s">
        <v>2</v>
      </c>
      <c r="D59" s="473" t="s">
        <v>860</v>
      </c>
      <c r="E59" s="473"/>
      <c r="F59" s="473" t="s">
        <v>861</v>
      </c>
      <c r="G59" s="473" t="s">
        <v>862</v>
      </c>
      <c r="H59" s="473"/>
      <c r="I59" s="287" t="s">
        <v>863</v>
      </c>
      <c r="J59" s="288" t="s">
        <v>801</v>
      </c>
      <c r="K59" s="289" t="s">
        <v>863</v>
      </c>
    </row>
    <row r="60" spans="1:11">
      <c r="A60" s="273"/>
      <c r="B60" s="263"/>
      <c r="C60" s="473"/>
      <c r="D60" s="473"/>
      <c r="E60" s="473"/>
      <c r="F60" s="473"/>
      <c r="G60" s="473"/>
      <c r="H60" s="473"/>
      <c r="I60" s="290" t="s">
        <v>864</v>
      </c>
      <c r="J60" s="291" t="s">
        <v>865</v>
      </c>
      <c r="K60" s="292" t="s">
        <v>200</v>
      </c>
    </row>
    <row r="61" spans="1:11">
      <c r="A61" s="273"/>
      <c r="B61" s="263"/>
      <c r="C61" s="293">
        <v>1</v>
      </c>
      <c r="D61" s="463" t="s">
        <v>1019</v>
      </c>
      <c r="E61" s="465"/>
      <c r="F61" s="296" t="s">
        <v>866</v>
      </c>
      <c r="G61" s="487"/>
      <c r="H61" s="486"/>
      <c r="I61" s="299"/>
      <c r="J61" s="300"/>
      <c r="K61" s="403">
        <v>18831</v>
      </c>
    </row>
    <row r="62" spans="1:11">
      <c r="A62" s="273"/>
      <c r="B62" s="263"/>
      <c r="C62" s="293"/>
      <c r="D62" s="294" t="s">
        <v>1019</v>
      </c>
      <c r="E62" s="295"/>
      <c r="F62" s="296" t="s">
        <v>867</v>
      </c>
      <c r="G62" s="297">
        <v>120.76</v>
      </c>
      <c r="H62" s="298"/>
      <c r="I62" s="299">
        <v>751.87</v>
      </c>
      <c r="J62" s="300">
        <f t="shared" ref="J62:J67" si="0">G62*I62</f>
        <v>90795.821200000006</v>
      </c>
      <c r="K62" s="403">
        <f>J62</f>
        <v>90795.821200000006</v>
      </c>
    </row>
    <row r="63" spans="1:11">
      <c r="A63" s="273"/>
      <c r="B63" s="263"/>
      <c r="C63" s="293"/>
      <c r="D63" s="294" t="s">
        <v>1023</v>
      </c>
      <c r="E63" s="295" t="s">
        <v>1021</v>
      </c>
      <c r="F63" s="296" t="s">
        <v>867</v>
      </c>
      <c r="G63" s="413">
        <v>120.76</v>
      </c>
      <c r="H63" s="298"/>
      <c r="I63" s="299">
        <v>0</v>
      </c>
      <c r="J63" s="300">
        <f t="shared" si="0"/>
        <v>0</v>
      </c>
      <c r="K63" s="403">
        <f>+J63*I63</f>
        <v>0</v>
      </c>
    </row>
    <row r="64" spans="1:11">
      <c r="A64" s="273"/>
      <c r="B64" s="263"/>
      <c r="C64" s="293"/>
      <c r="D64" s="294" t="s">
        <v>1022</v>
      </c>
      <c r="E64" s="295"/>
      <c r="F64" s="296" t="s">
        <v>867</v>
      </c>
      <c r="G64" s="413">
        <v>120.76</v>
      </c>
      <c r="H64" s="298"/>
      <c r="I64" s="299">
        <v>210.19</v>
      </c>
      <c r="J64" s="300">
        <f t="shared" si="0"/>
        <v>25382.544400000002</v>
      </c>
      <c r="K64" s="403">
        <f>J64</f>
        <v>25382.544400000002</v>
      </c>
    </row>
    <row r="65" spans="1:14">
      <c r="A65" s="273"/>
      <c r="B65" s="263"/>
      <c r="C65" s="293"/>
      <c r="D65" s="294" t="s">
        <v>1020</v>
      </c>
      <c r="E65" s="295" t="s">
        <v>1021</v>
      </c>
      <c r="F65" s="296" t="s">
        <v>866</v>
      </c>
      <c r="G65" s="297"/>
      <c r="H65" s="298"/>
      <c r="I65" s="299"/>
      <c r="J65" s="300">
        <f t="shared" si="0"/>
        <v>0</v>
      </c>
      <c r="K65" s="403">
        <v>29731</v>
      </c>
    </row>
    <row r="66" spans="1:14">
      <c r="A66" s="273"/>
      <c r="B66" s="263"/>
      <c r="C66" s="293"/>
      <c r="D66" s="294" t="s">
        <v>1039</v>
      </c>
      <c r="E66" s="295"/>
      <c r="F66" s="296" t="s">
        <v>866</v>
      </c>
      <c r="G66" s="297"/>
      <c r="H66" s="298"/>
      <c r="I66" s="299"/>
      <c r="J66" s="300">
        <f t="shared" si="0"/>
        <v>0</v>
      </c>
      <c r="K66" s="403">
        <v>3543</v>
      </c>
    </row>
    <row r="67" spans="1:14">
      <c r="A67" s="273"/>
      <c r="B67" s="263"/>
      <c r="C67" s="293"/>
      <c r="D67" s="294" t="s">
        <v>1039</v>
      </c>
      <c r="E67" s="295"/>
      <c r="F67" s="296" t="s">
        <v>1040</v>
      </c>
      <c r="G67" s="297"/>
      <c r="H67" s="298"/>
      <c r="I67" s="299"/>
      <c r="J67" s="300">
        <f t="shared" si="0"/>
        <v>0</v>
      </c>
      <c r="K67" s="403">
        <f>+J67*I67</f>
        <v>0</v>
      </c>
    </row>
    <row r="68" spans="1:14">
      <c r="A68" s="273"/>
      <c r="B68" s="263"/>
      <c r="C68" s="301"/>
      <c r="D68" s="483" t="s">
        <v>1027</v>
      </c>
      <c r="E68" s="484"/>
      <c r="F68" s="296" t="s">
        <v>866</v>
      </c>
      <c r="G68" s="485"/>
      <c r="H68" s="486"/>
      <c r="I68" s="302"/>
      <c r="J68" s="300"/>
      <c r="K68" s="403">
        <v>54943</v>
      </c>
    </row>
    <row r="69" spans="1:14">
      <c r="A69" s="273"/>
      <c r="B69" s="263"/>
      <c r="C69" s="301"/>
      <c r="D69" s="488" t="s">
        <v>868</v>
      </c>
      <c r="E69" s="489"/>
      <c r="F69" s="303"/>
      <c r="G69" s="490"/>
      <c r="H69" s="491"/>
      <c r="I69" s="304"/>
      <c r="J69" s="305">
        <f>SUM(J61:J68)</f>
        <v>116178.3656</v>
      </c>
      <c r="K69" s="404">
        <f>SUM(K61:K68)</f>
        <v>223226.36560000002</v>
      </c>
    </row>
    <row r="70" spans="1:14">
      <c r="A70" s="306"/>
      <c r="B70" s="284"/>
      <c r="C70" s="307"/>
      <c r="D70" s="308"/>
      <c r="E70" s="308"/>
      <c r="F70" s="308"/>
      <c r="G70" s="308"/>
      <c r="H70" s="308"/>
      <c r="I70" s="308"/>
      <c r="J70" s="309"/>
      <c r="K70" s="310"/>
    </row>
    <row r="71" spans="1:14">
      <c r="A71" s="273">
        <v>1.2</v>
      </c>
      <c r="B71" s="263"/>
      <c r="C71" s="311"/>
      <c r="D71" s="285" t="s">
        <v>10</v>
      </c>
      <c r="E71" s="312"/>
      <c r="F71" s="312"/>
      <c r="G71" s="312"/>
      <c r="H71" s="312"/>
      <c r="I71" s="312"/>
      <c r="J71" s="313"/>
      <c r="K71" s="277"/>
      <c r="N71" s="411"/>
    </row>
    <row r="72" spans="1:14">
      <c r="A72" s="273"/>
      <c r="B72" s="263"/>
      <c r="C72" s="473" t="s">
        <v>2</v>
      </c>
      <c r="D72" s="474" t="s">
        <v>869</v>
      </c>
      <c r="E72" s="475"/>
      <c r="F72" s="475"/>
      <c r="G72" s="475"/>
      <c r="H72" s="476"/>
      <c r="I72" s="287" t="s">
        <v>863</v>
      </c>
      <c r="J72" s="288" t="s">
        <v>801</v>
      </c>
      <c r="K72" s="289" t="s">
        <v>863</v>
      </c>
    </row>
    <row r="73" spans="1:14">
      <c r="A73" s="273"/>
      <c r="B73" s="263"/>
      <c r="C73" s="473"/>
      <c r="D73" s="477"/>
      <c r="E73" s="478"/>
      <c r="F73" s="478"/>
      <c r="G73" s="478"/>
      <c r="H73" s="479"/>
      <c r="I73" s="290" t="s">
        <v>864</v>
      </c>
      <c r="J73" s="291" t="s">
        <v>200</v>
      </c>
      <c r="K73" s="292" t="s">
        <v>200</v>
      </c>
    </row>
    <row r="74" spans="1:14">
      <c r="A74" s="273"/>
      <c r="B74" s="263"/>
      <c r="C74" s="293"/>
      <c r="D74" s="463" t="s">
        <v>870</v>
      </c>
      <c r="E74" s="464"/>
      <c r="F74" s="464"/>
      <c r="G74" s="464"/>
      <c r="H74" s="465"/>
      <c r="I74" s="314">
        <v>0</v>
      </c>
      <c r="J74" s="315">
        <v>0</v>
      </c>
      <c r="K74" s="316">
        <v>0</v>
      </c>
    </row>
    <row r="75" spans="1:14">
      <c r="A75" s="273"/>
      <c r="B75" s="263"/>
      <c r="C75" s="301"/>
      <c r="D75" s="463" t="s">
        <v>871</v>
      </c>
      <c r="E75" s="464"/>
      <c r="F75" s="464"/>
      <c r="G75" s="464"/>
      <c r="H75" s="465"/>
      <c r="I75" s="314">
        <v>0</v>
      </c>
      <c r="J75" s="315">
        <v>0</v>
      </c>
      <c r="K75" s="316"/>
    </row>
    <row r="76" spans="1:14">
      <c r="A76" s="273"/>
      <c r="B76" s="263"/>
      <c r="C76" s="301"/>
      <c r="D76" s="463" t="s">
        <v>872</v>
      </c>
      <c r="E76" s="464"/>
      <c r="F76" s="464"/>
      <c r="G76" s="464"/>
      <c r="H76" s="465"/>
      <c r="I76" s="314">
        <v>0</v>
      </c>
      <c r="J76" s="315">
        <v>0</v>
      </c>
      <c r="K76" s="316"/>
    </row>
    <row r="77" spans="1:14">
      <c r="A77" s="273"/>
      <c r="B77" s="263"/>
      <c r="C77" s="286"/>
      <c r="D77" s="466" t="s">
        <v>24</v>
      </c>
      <c r="E77" s="467"/>
      <c r="F77" s="467"/>
      <c r="G77" s="467"/>
      <c r="H77" s="467"/>
      <c r="I77" s="467"/>
      <c r="J77" s="468"/>
      <c r="K77" s="317">
        <f>SUM(K74:K76)</f>
        <v>0</v>
      </c>
    </row>
    <row r="78" spans="1:14">
      <c r="A78" s="273"/>
      <c r="B78" s="263"/>
      <c r="C78" s="307"/>
      <c r="D78" s="308"/>
      <c r="E78" s="308"/>
      <c r="F78" s="308"/>
      <c r="G78" s="308"/>
      <c r="H78" s="308"/>
      <c r="I78" s="308"/>
      <c r="J78" s="309"/>
      <c r="K78" s="310"/>
    </row>
    <row r="79" spans="1:14">
      <c r="A79" s="273"/>
      <c r="B79" s="263"/>
      <c r="C79" s="282">
        <v>2</v>
      </c>
      <c r="D79" s="283" t="s">
        <v>26</v>
      </c>
      <c r="E79" s="308"/>
      <c r="F79" s="308"/>
      <c r="G79" s="308"/>
      <c r="H79" s="308"/>
      <c r="I79" s="308"/>
      <c r="J79" s="309"/>
      <c r="K79" s="310"/>
    </row>
    <row r="80" spans="1:14">
      <c r="A80" s="273"/>
      <c r="B80" s="263"/>
      <c r="C80" s="282"/>
      <c r="D80" s="283"/>
      <c r="E80" s="308"/>
      <c r="F80" s="308"/>
      <c r="G80" s="308"/>
      <c r="H80" s="308"/>
      <c r="I80" s="308"/>
      <c r="J80" s="309"/>
      <c r="K80" s="310"/>
      <c r="M80" s="411"/>
    </row>
    <row r="81" spans="1:11">
      <c r="A81" s="318">
        <v>2.1</v>
      </c>
      <c r="B81" s="263"/>
      <c r="C81" s="307"/>
      <c r="D81" s="319" t="s">
        <v>28</v>
      </c>
      <c r="E81" s="308"/>
      <c r="F81" s="308"/>
      <c r="G81" s="308"/>
      <c r="H81" s="308"/>
      <c r="I81" s="308"/>
      <c r="J81" s="309"/>
      <c r="K81" s="310"/>
    </row>
    <row r="82" spans="1:11">
      <c r="A82" s="318"/>
      <c r="B82" s="263"/>
      <c r="C82" s="307"/>
      <c r="D82" s="319"/>
      <c r="E82" s="320" t="s">
        <v>873</v>
      </c>
      <c r="F82" s="308"/>
      <c r="G82" s="308"/>
      <c r="H82" s="308"/>
      <c r="I82" s="308"/>
      <c r="J82" s="309"/>
      <c r="K82" s="310"/>
    </row>
    <row r="83" spans="1:11">
      <c r="A83" s="321">
        <v>2.2000000000000002</v>
      </c>
      <c r="B83" s="263"/>
      <c r="C83" s="307"/>
      <c r="D83" s="319" t="s">
        <v>29</v>
      </c>
      <c r="E83" s="308"/>
      <c r="F83" s="308"/>
      <c r="G83" s="308"/>
      <c r="H83" s="308"/>
      <c r="I83" s="308"/>
      <c r="J83" s="309"/>
      <c r="K83" s="310"/>
    </row>
    <row r="84" spans="1:11">
      <c r="A84" s="321"/>
      <c r="B84" s="263"/>
      <c r="C84" s="307"/>
      <c r="D84" s="319"/>
      <c r="E84" s="320" t="s">
        <v>874</v>
      </c>
      <c r="F84" s="308"/>
      <c r="G84" s="308"/>
      <c r="H84" s="308"/>
      <c r="I84" s="308"/>
      <c r="J84" s="309"/>
      <c r="K84" s="310"/>
    </row>
    <row r="85" spans="1:11">
      <c r="A85" s="322"/>
      <c r="B85" s="257"/>
      <c r="C85" s="308"/>
      <c r="D85" s="308"/>
      <c r="E85" s="308"/>
      <c r="F85" s="308"/>
      <c r="G85" s="308"/>
      <c r="H85" s="308"/>
      <c r="I85" s="308"/>
      <c r="J85" s="309"/>
      <c r="K85" s="323"/>
    </row>
    <row r="86" spans="1:11">
      <c r="A86" s="322"/>
      <c r="B86" s="257"/>
      <c r="C86" s="324">
        <v>3</v>
      </c>
      <c r="D86" s="325" t="s">
        <v>30</v>
      </c>
      <c r="E86" s="308"/>
      <c r="F86" s="308"/>
      <c r="G86" s="308"/>
      <c r="H86" s="308"/>
      <c r="I86" s="308"/>
      <c r="J86" s="309"/>
      <c r="K86" s="323"/>
    </row>
    <row r="87" spans="1:11">
      <c r="A87" s="322">
        <v>3.1</v>
      </c>
      <c r="B87" s="257"/>
      <c r="C87" s="308"/>
      <c r="D87" s="326" t="s">
        <v>31</v>
      </c>
      <c r="E87" s="308"/>
      <c r="F87" s="308"/>
      <c r="G87" s="308"/>
      <c r="H87" s="308"/>
      <c r="I87" s="308"/>
      <c r="J87" s="309"/>
      <c r="K87" s="323"/>
    </row>
    <row r="88" spans="1:11">
      <c r="A88" s="322"/>
      <c r="B88" s="257"/>
      <c r="C88" s="327"/>
      <c r="D88" s="328" t="s">
        <v>875</v>
      </c>
      <c r="E88" s="329"/>
      <c r="F88" s="329"/>
      <c r="G88" s="329"/>
      <c r="H88" s="329"/>
      <c r="I88" s="329"/>
      <c r="J88" s="330">
        <f>J90</f>
        <v>253289914</v>
      </c>
      <c r="K88" s="323"/>
    </row>
    <row r="89" spans="1:11">
      <c r="A89" s="322"/>
      <c r="B89" s="257"/>
      <c r="C89" s="307" t="s">
        <v>876</v>
      </c>
      <c r="D89" s="329" t="s">
        <v>877</v>
      </c>
      <c r="E89" s="329"/>
      <c r="F89" s="329"/>
      <c r="G89" s="329"/>
      <c r="H89" s="329"/>
      <c r="I89" s="331"/>
      <c r="J89" s="332">
        <v>0</v>
      </c>
      <c r="K89" s="323"/>
    </row>
    <row r="90" spans="1:11">
      <c r="A90" s="322"/>
      <c r="B90" s="257"/>
      <c r="C90" s="307" t="s">
        <v>876</v>
      </c>
      <c r="D90" s="329" t="s">
        <v>878</v>
      </c>
      <c r="E90" s="329"/>
      <c r="F90" s="329"/>
      <c r="G90" s="329"/>
      <c r="H90" s="329"/>
      <c r="I90" s="331"/>
      <c r="J90" s="332">
        <v>253289914</v>
      </c>
      <c r="K90" s="323"/>
    </row>
    <row r="91" spans="1:11">
      <c r="A91" s="322"/>
      <c r="B91" s="257"/>
      <c r="C91" s="307" t="s">
        <v>876</v>
      </c>
      <c r="D91" s="256" t="s">
        <v>879</v>
      </c>
      <c r="E91" s="329"/>
      <c r="F91" s="329"/>
      <c r="G91" s="329"/>
      <c r="H91" s="329"/>
      <c r="I91" s="331"/>
      <c r="J91" s="332"/>
      <c r="K91" s="323"/>
    </row>
    <row r="92" spans="1:11">
      <c r="A92" s="322"/>
      <c r="B92" s="257"/>
      <c r="C92" s="308"/>
      <c r="D92" s="257"/>
      <c r="E92" s="333" t="s">
        <v>880</v>
      </c>
      <c r="F92" s="308"/>
      <c r="G92" s="329"/>
      <c r="H92" s="329"/>
      <c r="I92" s="308"/>
      <c r="J92" s="309"/>
      <c r="K92" s="323"/>
    </row>
    <row r="93" spans="1:11">
      <c r="A93" s="322"/>
      <c r="B93" s="257"/>
      <c r="C93" s="308"/>
      <c r="D93" s="326"/>
      <c r="E93" s="308"/>
      <c r="F93" s="308"/>
      <c r="G93" s="329"/>
      <c r="H93" s="329"/>
      <c r="I93" s="308"/>
      <c r="J93" s="309"/>
      <c r="K93" s="323"/>
    </row>
    <row r="94" spans="1:11">
      <c r="A94" s="322">
        <v>3.2</v>
      </c>
      <c r="B94" s="257"/>
      <c r="C94" s="308"/>
      <c r="D94" s="326" t="s">
        <v>32</v>
      </c>
      <c r="E94" s="308"/>
      <c r="F94" s="308"/>
      <c r="G94" s="308"/>
      <c r="H94" s="308"/>
      <c r="I94" s="308"/>
      <c r="J94" s="309"/>
      <c r="K94" s="323"/>
    </row>
    <row r="95" spans="1:11">
      <c r="A95" s="322"/>
      <c r="B95" s="257"/>
      <c r="C95" s="307" t="s">
        <v>876</v>
      </c>
      <c r="D95" s="326" t="s">
        <v>881</v>
      </c>
      <c r="E95" s="308"/>
      <c r="F95" s="308"/>
      <c r="G95" s="308"/>
      <c r="H95" s="308"/>
      <c r="I95" s="308"/>
      <c r="J95" s="309"/>
      <c r="K95" s="323"/>
    </row>
    <row r="96" spans="1:11">
      <c r="A96" s="322"/>
      <c r="B96" s="257"/>
      <c r="C96" s="308"/>
      <c r="D96" s="326"/>
      <c r="E96" s="308"/>
      <c r="F96" s="308"/>
      <c r="G96" s="308"/>
      <c r="H96" s="308"/>
      <c r="I96" s="308"/>
      <c r="J96" s="309"/>
      <c r="K96" s="323"/>
    </row>
    <row r="97" spans="1:11">
      <c r="A97" s="322"/>
      <c r="B97" s="257"/>
      <c r="C97" s="308"/>
      <c r="D97" s="334"/>
      <c r="E97" s="308"/>
      <c r="F97" s="308"/>
      <c r="G97" s="308"/>
      <c r="H97" s="308"/>
      <c r="I97" s="308"/>
      <c r="J97" s="309"/>
      <c r="K97" s="323"/>
    </row>
    <row r="98" spans="1:11">
      <c r="A98" s="322">
        <v>3.3</v>
      </c>
      <c r="B98" s="257"/>
      <c r="C98" s="308"/>
      <c r="D98" s="335" t="s">
        <v>34</v>
      </c>
      <c r="E98" s="336"/>
      <c r="F98" s="336"/>
      <c r="G98" s="336"/>
      <c r="H98" s="336"/>
      <c r="I98" s="336"/>
      <c r="J98" s="337"/>
      <c r="K98" s="323"/>
    </row>
    <row r="99" spans="1:11">
      <c r="A99" s="322"/>
      <c r="B99" s="257"/>
      <c r="C99" s="307" t="s">
        <v>876</v>
      </c>
      <c r="D99" s="329" t="s">
        <v>882</v>
      </c>
      <c r="E99" s="308"/>
      <c r="F99" s="308"/>
      <c r="G99" s="308"/>
      <c r="H99" s="308"/>
      <c r="I99" s="308"/>
      <c r="J99" s="309"/>
      <c r="K99" s="323"/>
    </row>
    <row r="100" spans="1:11">
      <c r="A100" s="322"/>
      <c r="B100" s="257"/>
      <c r="C100" s="307" t="s">
        <v>876</v>
      </c>
      <c r="D100" s="329" t="s">
        <v>883</v>
      </c>
      <c r="E100" s="308"/>
      <c r="F100" s="308"/>
      <c r="G100" s="308"/>
      <c r="H100" s="308"/>
      <c r="I100" s="308"/>
      <c r="J100" s="332">
        <v>0</v>
      </c>
      <c r="K100" s="323"/>
    </row>
    <row r="101" spans="1:11">
      <c r="A101" s="322"/>
      <c r="B101" s="257"/>
      <c r="C101" s="307" t="s">
        <v>876</v>
      </c>
      <c r="D101" s="329" t="s">
        <v>884</v>
      </c>
      <c r="E101" s="308"/>
      <c r="F101" s="308"/>
      <c r="G101" s="308"/>
      <c r="H101" s="308"/>
      <c r="I101" s="308"/>
      <c r="J101" s="332">
        <v>0</v>
      </c>
      <c r="K101" s="323"/>
    </row>
    <row r="102" spans="1:11">
      <c r="A102" s="322"/>
      <c r="B102" s="257"/>
      <c r="C102" s="307" t="s">
        <v>876</v>
      </c>
      <c r="D102" s="329" t="s">
        <v>885</v>
      </c>
      <c r="E102" s="308"/>
      <c r="F102" s="308"/>
      <c r="G102" s="308"/>
      <c r="H102" s="308"/>
      <c r="I102" s="308"/>
      <c r="J102" s="332"/>
      <c r="K102" s="323"/>
    </row>
    <row r="103" spans="1:11">
      <c r="A103" s="322"/>
      <c r="B103" s="257"/>
      <c r="C103" s="307" t="s">
        <v>876</v>
      </c>
      <c r="D103" s="329" t="s">
        <v>886</v>
      </c>
      <c r="E103" s="308"/>
      <c r="F103" s="308"/>
      <c r="G103" s="308"/>
      <c r="H103" s="308"/>
      <c r="I103" s="308"/>
      <c r="J103" s="332"/>
      <c r="K103" s="323"/>
    </row>
    <row r="104" spans="1:11">
      <c r="A104" s="322"/>
      <c r="B104" s="257"/>
      <c r="C104" s="307" t="s">
        <v>876</v>
      </c>
      <c r="D104" s="329" t="s">
        <v>887</v>
      </c>
      <c r="E104" s="308"/>
      <c r="F104" s="308"/>
      <c r="G104" s="308"/>
      <c r="H104" s="308"/>
      <c r="I104" s="308"/>
      <c r="J104" s="332">
        <v>184544</v>
      </c>
      <c r="K104" s="323"/>
    </row>
    <row r="105" spans="1:11">
      <c r="A105" s="322"/>
      <c r="B105" s="257"/>
      <c r="C105" s="307" t="s">
        <v>876</v>
      </c>
      <c r="D105" s="329" t="s">
        <v>888</v>
      </c>
      <c r="E105" s="308"/>
      <c r="F105" s="308"/>
      <c r="G105" s="308"/>
      <c r="H105" s="308"/>
      <c r="I105" s="308"/>
      <c r="J105" s="332"/>
      <c r="K105" s="323"/>
    </row>
    <row r="106" spans="1:11">
      <c r="A106" s="322"/>
      <c r="B106" s="257"/>
      <c r="C106" s="307" t="s">
        <v>876</v>
      </c>
      <c r="D106" s="329" t="s">
        <v>889</v>
      </c>
      <c r="E106" s="308"/>
      <c r="F106" s="308"/>
      <c r="G106" s="308"/>
      <c r="H106" s="308"/>
      <c r="I106" s="308"/>
      <c r="J106" s="332"/>
      <c r="K106" s="323"/>
    </row>
    <row r="107" spans="1:11">
      <c r="A107" s="322"/>
      <c r="B107" s="257"/>
      <c r="C107" s="307" t="s">
        <v>876</v>
      </c>
      <c r="D107" s="329" t="s">
        <v>890</v>
      </c>
      <c r="E107" s="308"/>
      <c r="F107" s="308"/>
      <c r="G107" s="308"/>
      <c r="H107" s="308"/>
      <c r="I107" s="308"/>
      <c r="J107" s="332">
        <v>0</v>
      </c>
      <c r="K107" s="323"/>
    </row>
    <row r="108" spans="1:11">
      <c r="A108" s="322"/>
      <c r="B108" s="257"/>
      <c r="C108" s="307" t="s">
        <v>876</v>
      </c>
      <c r="D108" s="329" t="s">
        <v>891</v>
      </c>
      <c r="E108" s="308"/>
      <c r="F108" s="308"/>
      <c r="G108" s="308"/>
      <c r="H108" s="308"/>
      <c r="I108" s="308"/>
      <c r="J108" s="332">
        <v>0</v>
      </c>
      <c r="K108" s="323"/>
    </row>
    <row r="109" spans="1:11">
      <c r="A109" s="322"/>
      <c r="B109" s="257"/>
      <c r="C109" s="307" t="s">
        <v>876</v>
      </c>
      <c r="D109" s="329" t="s">
        <v>892</v>
      </c>
      <c r="E109" s="308"/>
      <c r="F109" s="308"/>
      <c r="G109" s="308"/>
      <c r="H109" s="308"/>
      <c r="I109" s="308"/>
      <c r="J109" s="332">
        <v>0</v>
      </c>
      <c r="K109" s="323"/>
    </row>
    <row r="110" spans="1:11">
      <c r="A110" s="322"/>
      <c r="B110" s="257"/>
      <c r="C110" s="307" t="s">
        <v>876</v>
      </c>
      <c r="D110" s="329" t="s">
        <v>893</v>
      </c>
      <c r="E110" s="308"/>
      <c r="F110" s="308"/>
      <c r="G110" s="308"/>
      <c r="H110" s="308"/>
      <c r="I110" s="308"/>
      <c r="J110" s="332">
        <v>0</v>
      </c>
      <c r="K110" s="323"/>
    </row>
    <row r="111" spans="1:11">
      <c r="A111" s="322"/>
      <c r="B111" s="257"/>
      <c r="C111" s="307" t="s">
        <v>876</v>
      </c>
      <c r="D111" s="329" t="s">
        <v>894</v>
      </c>
      <c r="E111" s="308"/>
      <c r="F111" s="308"/>
      <c r="G111" s="308"/>
      <c r="H111" s="308"/>
      <c r="I111" s="308"/>
      <c r="J111" s="332"/>
      <c r="K111" s="323"/>
    </row>
    <row r="112" spans="1:11">
      <c r="A112" s="322"/>
      <c r="B112" s="257"/>
      <c r="C112" s="308"/>
      <c r="D112" s="329"/>
      <c r="E112" s="308"/>
      <c r="F112" s="308"/>
      <c r="G112" s="308"/>
      <c r="H112" s="308"/>
      <c r="I112" s="308"/>
      <c r="J112" s="313"/>
      <c r="K112" s="323"/>
    </row>
    <row r="113" spans="1:11">
      <c r="A113" s="322"/>
      <c r="B113" s="257"/>
      <c r="C113" s="308"/>
      <c r="D113" s="326"/>
      <c r="E113" s="308"/>
      <c r="F113" s="308"/>
      <c r="G113" s="308"/>
      <c r="H113" s="308"/>
      <c r="I113" s="308"/>
      <c r="J113" s="309"/>
      <c r="K113" s="323"/>
    </row>
    <row r="114" spans="1:11">
      <c r="A114" s="322"/>
      <c r="B114" s="257"/>
      <c r="C114" s="324">
        <v>4</v>
      </c>
      <c r="D114" s="325" t="s">
        <v>36</v>
      </c>
      <c r="E114" s="308"/>
      <c r="F114" s="308"/>
      <c r="G114" s="308"/>
      <c r="H114" s="308"/>
      <c r="I114" s="308"/>
      <c r="J114" s="309"/>
      <c r="K114" s="323"/>
    </row>
    <row r="115" spans="1:11">
      <c r="A115" s="322">
        <v>4.0999999999999996</v>
      </c>
      <c r="B115" s="257"/>
      <c r="C115" s="308"/>
      <c r="D115" s="326" t="s">
        <v>37</v>
      </c>
      <c r="E115" s="308"/>
      <c r="F115" s="308"/>
      <c r="G115" s="308"/>
      <c r="H115" s="308"/>
      <c r="I115" s="308"/>
      <c r="J115" s="338">
        <v>0</v>
      </c>
      <c r="K115" s="323"/>
    </row>
    <row r="116" spans="1:11">
      <c r="A116" s="322"/>
      <c r="B116" s="257"/>
      <c r="C116" s="307" t="s">
        <v>876</v>
      </c>
      <c r="D116" s="329" t="s">
        <v>895</v>
      </c>
      <c r="E116" s="308"/>
      <c r="F116" s="308"/>
      <c r="G116" s="308"/>
      <c r="H116" s="308"/>
      <c r="I116" s="308"/>
      <c r="J116" s="338">
        <v>0</v>
      </c>
      <c r="K116" s="323"/>
    </row>
    <row r="117" spans="1:11">
      <c r="A117" s="322"/>
      <c r="B117" s="257"/>
      <c r="C117" s="307" t="s">
        <v>876</v>
      </c>
      <c r="D117" s="329" t="s">
        <v>896</v>
      </c>
      <c r="E117" s="308"/>
      <c r="F117" s="308"/>
      <c r="G117" s="308"/>
      <c r="H117" s="308"/>
      <c r="I117" s="308"/>
      <c r="J117" s="338">
        <v>0</v>
      </c>
      <c r="K117" s="323"/>
    </row>
    <row r="118" spans="1:11">
      <c r="A118" s="322"/>
      <c r="B118" s="257"/>
      <c r="C118" s="307" t="s">
        <v>876</v>
      </c>
      <c r="D118" s="329" t="s">
        <v>1028</v>
      </c>
      <c r="E118" s="308"/>
      <c r="F118" s="308"/>
      <c r="G118" s="308"/>
      <c r="H118" s="308"/>
      <c r="I118" s="308"/>
      <c r="J118" s="338">
        <v>0</v>
      </c>
      <c r="K118" s="323"/>
    </row>
    <row r="119" spans="1:11">
      <c r="A119" s="322"/>
      <c r="B119" s="257"/>
      <c r="C119" s="308"/>
      <c r="D119" s="326"/>
      <c r="E119" s="308"/>
      <c r="F119" s="308"/>
      <c r="G119" s="308"/>
      <c r="H119" s="308"/>
      <c r="I119" s="308"/>
      <c r="J119" s="309"/>
      <c r="K119" s="323"/>
    </row>
    <row r="120" spans="1:11">
      <c r="A120" s="322"/>
      <c r="B120" s="257"/>
      <c r="C120" s="324">
        <v>5</v>
      </c>
      <c r="D120" s="325" t="s">
        <v>44</v>
      </c>
      <c r="E120" s="308"/>
      <c r="F120" s="308"/>
      <c r="G120" s="308"/>
      <c r="H120" s="308"/>
      <c r="I120" s="308"/>
      <c r="J120" s="338"/>
      <c r="K120" s="323"/>
    </row>
    <row r="121" spans="1:11">
      <c r="A121" s="322"/>
      <c r="B121" s="257"/>
      <c r="C121" s="307" t="s">
        <v>876</v>
      </c>
      <c r="D121" s="329" t="s">
        <v>897</v>
      </c>
      <c r="E121" s="308"/>
      <c r="F121" s="308"/>
      <c r="G121" s="308"/>
      <c r="H121" s="308"/>
      <c r="I121" s="308"/>
      <c r="J121" s="338">
        <v>0</v>
      </c>
      <c r="K121" s="323"/>
    </row>
    <row r="122" spans="1:11">
      <c r="A122" s="322"/>
      <c r="B122" s="257"/>
      <c r="C122" s="307" t="s">
        <v>876</v>
      </c>
      <c r="D122" s="329" t="s">
        <v>898</v>
      </c>
      <c r="E122" s="308"/>
      <c r="F122" s="308"/>
      <c r="G122" s="308"/>
      <c r="H122" s="308"/>
      <c r="I122" s="308"/>
      <c r="J122" s="338">
        <v>4294513</v>
      </c>
      <c r="K122" s="323"/>
    </row>
    <row r="123" spans="1:11">
      <c r="A123" s="322"/>
      <c r="B123" s="257"/>
      <c r="C123" s="324"/>
      <c r="D123" s="325"/>
      <c r="E123" s="308"/>
      <c r="F123" s="308"/>
      <c r="G123" s="308"/>
      <c r="H123" s="308"/>
      <c r="I123" s="308"/>
      <c r="J123" s="309"/>
      <c r="K123" s="323"/>
    </row>
    <row r="124" spans="1:11">
      <c r="A124" s="322"/>
      <c r="B124" s="257"/>
      <c r="C124" s="324">
        <v>6</v>
      </c>
      <c r="D124" s="325" t="s">
        <v>45</v>
      </c>
      <c r="E124" s="308"/>
      <c r="F124" s="308"/>
      <c r="G124" s="308"/>
      <c r="H124" s="308"/>
      <c r="I124" s="308"/>
      <c r="J124" s="338"/>
      <c r="K124" s="323"/>
    </row>
    <row r="125" spans="1:11">
      <c r="A125" s="322"/>
      <c r="B125" s="257"/>
      <c r="C125" s="307" t="s">
        <v>876</v>
      </c>
      <c r="D125" s="329" t="s">
        <v>899</v>
      </c>
      <c r="E125" s="308"/>
      <c r="F125" s="308"/>
      <c r="G125" s="308"/>
      <c r="H125" s="308"/>
      <c r="I125" s="308"/>
      <c r="J125" s="338">
        <v>0</v>
      </c>
      <c r="K125" s="323"/>
    </row>
    <row r="126" spans="1:11">
      <c r="A126" s="322"/>
      <c r="B126" s="257"/>
      <c r="C126" s="307" t="s">
        <v>876</v>
      </c>
      <c r="D126" s="329" t="s">
        <v>900</v>
      </c>
      <c r="E126" s="308"/>
      <c r="F126" s="308"/>
      <c r="G126" s="308"/>
      <c r="H126" s="308"/>
      <c r="I126" s="308"/>
      <c r="J126" s="338">
        <v>0</v>
      </c>
      <c r="K126" s="323"/>
    </row>
    <row r="127" spans="1:11">
      <c r="A127" s="273"/>
      <c r="B127" s="263"/>
      <c r="C127" s="307"/>
      <c r="D127" s="308"/>
      <c r="E127" s="308"/>
      <c r="F127" s="308"/>
      <c r="G127" s="308"/>
      <c r="H127" s="308"/>
      <c r="I127" s="308"/>
      <c r="J127" s="309"/>
      <c r="K127" s="310"/>
    </row>
    <row r="128" spans="1:11">
      <c r="A128" s="339"/>
      <c r="B128" s="329"/>
      <c r="C128" s="340" t="s">
        <v>4</v>
      </c>
      <c r="D128" s="341" t="s">
        <v>901</v>
      </c>
      <c r="E128" s="329"/>
      <c r="F128" s="329"/>
      <c r="G128" s="331"/>
      <c r="H128" s="329"/>
      <c r="I128" s="331"/>
      <c r="J128" s="313"/>
      <c r="K128" s="277"/>
    </row>
    <row r="129" spans="1:11">
      <c r="A129" s="339"/>
      <c r="B129" s="329"/>
      <c r="C129" s="331"/>
      <c r="D129" s="342"/>
      <c r="E129" s="342"/>
      <c r="F129" s="329"/>
      <c r="G129" s="331"/>
      <c r="H129" s="329"/>
      <c r="I129" s="331"/>
      <c r="J129" s="313"/>
      <c r="K129" s="277"/>
    </row>
    <row r="130" spans="1:11">
      <c r="A130" s="339"/>
      <c r="B130" s="329"/>
      <c r="C130" s="340">
        <v>7</v>
      </c>
      <c r="D130" s="343" t="s">
        <v>902</v>
      </c>
      <c r="E130" s="329"/>
      <c r="F130" s="329"/>
      <c r="G130" s="331"/>
      <c r="H130" s="329"/>
      <c r="I130" s="331"/>
      <c r="J130" s="313"/>
      <c r="K130" s="277"/>
    </row>
    <row r="131" spans="1:11">
      <c r="A131" s="318">
        <v>7.1</v>
      </c>
      <c r="B131" s="329"/>
      <c r="C131" s="307"/>
      <c r="D131" s="344" t="s">
        <v>49</v>
      </c>
      <c r="E131" s="329"/>
      <c r="F131" s="329"/>
      <c r="G131" s="331"/>
      <c r="H131" s="329"/>
      <c r="I131" s="331"/>
      <c r="J131" s="330"/>
      <c r="K131" s="277"/>
    </row>
    <row r="132" spans="1:11">
      <c r="A132" s="318"/>
      <c r="B132" s="329"/>
      <c r="C132" s="307" t="s">
        <v>876</v>
      </c>
      <c r="D132" s="329" t="s">
        <v>903</v>
      </c>
      <c r="E132" s="329"/>
      <c r="F132" s="329"/>
      <c r="G132" s="331"/>
      <c r="H132" s="329"/>
      <c r="I132" s="331"/>
      <c r="J132" s="330">
        <v>0</v>
      </c>
      <c r="K132" s="277"/>
    </row>
    <row r="133" spans="1:11">
      <c r="A133" s="318"/>
      <c r="B133" s="329"/>
      <c r="C133" s="307" t="s">
        <v>876</v>
      </c>
      <c r="D133" s="329" t="s">
        <v>904</v>
      </c>
      <c r="E133" s="329"/>
      <c r="F133" s="329"/>
      <c r="G133" s="331"/>
      <c r="H133" s="329"/>
      <c r="I133" s="331"/>
      <c r="J133" s="330">
        <v>0</v>
      </c>
      <c r="K133" s="277"/>
    </row>
    <row r="134" spans="1:11">
      <c r="A134" s="318"/>
      <c r="B134" s="329"/>
      <c r="C134" s="345"/>
      <c r="D134" s="328"/>
      <c r="E134" s="329"/>
      <c r="F134" s="329"/>
      <c r="G134" s="331"/>
      <c r="H134" s="329"/>
      <c r="I134" s="331"/>
      <c r="J134" s="313"/>
      <c r="K134" s="277"/>
    </row>
    <row r="135" spans="1:11">
      <c r="A135" s="339"/>
      <c r="B135" s="329"/>
      <c r="C135" s="345"/>
      <c r="D135" s="346"/>
      <c r="E135" s="329"/>
      <c r="F135" s="329"/>
      <c r="G135" s="331"/>
      <c r="H135" s="329"/>
      <c r="I135" s="331"/>
      <c r="J135" s="313"/>
      <c r="K135" s="277"/>
    </row>
    <row r="136" spans="1:11">
      <c r="A136" s="339"/>
      <c r="B136" s="329"/>
      <c r="C136" s="345">
        <v>8</v>
      </c>
      <c r="D136" s="347" t="s">
        <v>905</v>
      </c>
      <c r="E136" s="329"/>
      <c r="F136" s="329"/>
      <c r="G136" s="329"/>
      <c r="H136" s="329"/>
      <c r="I136" s="331"/>
      <c r="J136" s="348">
        <f>J137+J138+J139</f>
        <v>12338052</v>
      </c>
      <c r="K136" s="277"/>
    </row>
    <row r="137" spans="1:11">
      <c r="A137" s="318"/>
      <c r="B137" s="329"/>
      <c r="C137" s="345"/>
      <c r="D137" s="344" t="s">
        <v>56</v>
      </c>
      <c r="E137" s="329"/>
      <c r="F137" s="329"/>
      <c r="G137" s="329"/>
      <c r="H137" s="329"/>
      <c r="I137" s="331"/>
      <c r="J137" s="313">
        <v>7093457</v>
      </c>
      <c r="K137" s="277"/>
    </row>
    <row r="138" spans="1:11">
      <c r="A138" s="321"/>
      <c r="B138" s="329"/>
      <c r="C138" s="345"/>
      <c r="D138" s="344" t="s">
        <v>57</v>
      </c>
      <c r="E138" s="329"/>
      <c r="F138" s="329"/>
      <c r="G138" s="329"/>
      <c r="H138" s="329"/>
      <c r="I138" s="331"/>
      <c r="J138" s="313">
        <v>2192595</v>
      </c>
      <c r="K138" s="277"/>
    </row>
    <row r="139" spans="1:11">
      <c r="A139" s="318"/>
      <c r="B139" s="329"/>
      <c r="C139" s="345"/>
      <c r="D139" s="344" t="s">
        <v>58</v>
      </c>
      <c r="E139" s="329"/>
      <c r="F139" s="329"/>
      <c r="G139" s="329"/>
      <c r="H139" s="329"/>
      <c r="I139" s="331"/>
      <c r="J139" s="313">
        <v>3052000</v>
      </c>
      <c r="K139" s="277"/>
    </row>
    <row r="140" spans="1:11">
      <c r="A140" s="321"/>
      <c r="B140" s="329"/>
      <c r="C140" s="345"/>
      <c r="D140" s="344" t="s">
        <v>59</v>
      </c>
      <c r="E140" s="329"/>
      <c r="F140" s="329"/>
      <c r="G140" s="329"/>
      <c r="H140" s="329"/>
      <c r="I140" s="331"/>
      <c r="J140" s="313"/>
      <c r="K140" s="277"/>
    </row>
    <row r="141" spans="1:11">
      <c r="A141" s="339"/>
      <c r="B141" s="329"/>
      <c r="C141" s="331"/>
      <c r="D141" s="329"/>
      <c r="E141" s="329"/>
      <c r="F141" s="329"/>
      <c r="G141" s="329"/>
      <c r="H141" s="329"/>
      <c r="I141" s="329"/>
      <c r="J141" s="313"/>
      <c r="K141" s="277"/>
    </row>
    <row r="142" spans="1:11">
      <c r="A142" s="339"/>
      <c r="B142" s="329"/>
      <c r="C142" s="331"/>
      <c r="D142" s="329"/>
      <c r="E142" s="347" t="s">
        <v>906</v>
      </c>
      <c r="F142" s="347"/>
      <c r="G142" s="347"/>
      <c r="H142" s="329"/>
      <c r="I142" s="329"/>
      <c r="J142" s="349"/>
      <c r="K142" s="277"/>
    </row>
    <row r="143" spans="1:11">
      <c r="A143" s="339"/>
      <c r="B143" s="329"/>
      <c r="C143" s="469" t="s">
        <v>2</v>
      </c>
      <c r="D143" s="469" t="s">
        <v>353</v>
      </c>
      <c r="E143" s="470" t="s">
        <v>907</v>
      </c>
      <c r="F143" s="471"/>
      <c r="G143" s="472"/>
      <c r="H143" s="470" t="s">
        <v>908</v>
      </c>
      <c r="I143" s="471"/>
      <c r="J143" s="472"/>
      <c r="K143" s="277"/>
    </row>
    <row r="144" spans="1:11">
      <c r="A144" s="339"/>
      <c r="B144" s="329"/>
      <c r="C144" s="469"/>
      <c r="D144" s="469"/>
      <c r="E144" s="350" t="s">
        <v>801</v>
      </c>
      <c r="F144" s="350" t="s">
        <v>807</v>
      </c>
      <c r="G144" s="350" t="s">
        <v>909</v>
      </c>
      <c r="H144" s="350" t="s">
        <v>801</v>
      </c>
      <c r="I144" s="350" t="s">
        <v>807</v>
      </c>
      <c r="J144" s="351" t="s">
        <v>909</v>
      </c>
      <c r="K144" s="277"/>
    </row>
    <row r="145" spans="1:11">
      <c r="A145" s="339"/>
      <c r="B145" s="329"/>
      <c r="C145" s="350"/>
      <c r="D145" s="352" t="s">
        <v>910</v>
      </c>
      <c r="E145" s="353">
        <v>19733490</v>
      </c>
      <c r="F145" s="353">
        <v>12640033</v>
      </c>
      <c r="G145" s="353">
        <f>E145-F145</f>
        <v>7093457</v>
      </c>
      <c r="H145" s="353"/>
      <c r="I145" s="353"/>
      <c r="J145" s="173">
        <v>0</v>
      </c>
      <c r="K145" s="277"/>
    </row>
    <row r="146" spans="1:11">
      <c r="A146" s="339"/>
      <c r="B146" s="329"/>
      <c r="C146" s="350"/>
      <c r="D146" s="352" t="s">
        <v>911</v>
      </c>
      <c r="E146" s="353">
        <v>19641077</v>
      </c>
      <c r="F146" s="353">
        <v>17448482</v>
      </c>
      <c r="G146" s="353">
        <f>E146-F146</f>
        <v>2192595</v>
      </c>
      <c r="H146" s="353"/>
      <c r="I146" s="353"/>
      <c r="J146" s="173">
        <v>0</v>
      </c>
      <c r="K146" s="277"/>
    </row>
    <row r="147" spans="1:11">
      <c r="A147" s="339"/>
      <c r="B147" s="329"/>
      <c r="C147" s="350"/>
      <c r="D147" s="352" t="s">
        <v>912</v>
      </c>
      <c r="E147" s="353">
        <v>12264518</v>
      </c>
      <c r="F147" s="353">
        <v>9212518</v>
      </c>
      <c r="G147" s="353">
        <f>E147-F147</f>
        <v>3052000</v>
      </c>
      <c r="H147" s="353"/>
      <c r="I147" s="353"/>
      <c r="J147" s="173">
        <v>0</v>
      </c>
      <c r="K147" s="277"/>
    </row>
    <row r="148" spans="1:11">
      <c r="A148" s="354"/>
      <c r="B148" s="280"/>
      <c r="C148" s="355"/>
      <c r="D148" s="355" t="s">
        <v>913</v>
      </c>
      <c r="E148" s="356">
        <f>SUM(E145:E147)</f>
        <v>51639085</v>
      </c>
      <c r="F148" s="356">
        <f>SUM(F145:F147)</f>
        <v>39301033</v>
      </c>
      <c r="G148" s="356">
        <f>SUM(G145:G147)</f>
        <v>12338052</v>
      </c>
      <c r="H148" s="356">
        <v>0</v>
      </c>
      <c r="I148" s="356">
        <v>0</v>
      </c>
      <c r="J148" s="357">
        <v>0</v>
      </c>
      <c r="K148" s="358"/>
    </row>
    <row r="149" spans="1:11">
      <c r="A149" s="273"/>
      <c r="B149" s="263"/>
      <c r="C149" s="278"/>
      <c r="D149" s="347"/>
      <c r="E149" s="347"/>
      <c r="F149" s="347"/>
      <c r="G149" s="347"/>
      <c r="H149" s="347"/>
      <c r="I149" s="278"/>
      <c r="J149" s="359"/>
      <c r="K149" s="277"/>
    </row>
    <row r="150" spans="1:11">
      <c r="A150" s="273"/>
      <c r="B150" s="263"/>
      <c r="C150" s="278"/>
      <c r="D150" s="329" t="s">
        <v>914</v>
      </c>
      <c r="E150" s="333"/>
      <c r="F150" s="347"/>
      <c r="G150" s="347"/>
      <c r="H150" s="347"/>
      <c r="I150" s="278"/>
      <c r="J150" s="360"/>
      <c r="K150" s="277"/>
    </row>
    <row r="151" spans="1:11">
      <c r="A151" s="273"/>
      <c r="B151" s="263"/>
      <c r="C151" s="278"/>
      <c r="D151" s="329" t="s">
        <v>915</v>
      </c>
      <c r="E151" s="333"/>
      <c r="F151" s="347"/>
      <c r="G151" s="347"/>
      <c r="H151" s="347"/>
      <c r="I151" s="278"/>
      <c r="J151" s="361">
        <v>0</v>
      </c>
      <c r="K151" s="277"/>
    </row>
    <row r="152" spans="1:11">
      <c r="A152" s="339"/>
      <c r="B152" s="329"/>
      <c r="C152" s="345"/>
      <c r="D152" s="347"/>
      <c r="E152" s="329"/>
      <c r="F152" s="329"/>
      <c r="G152" s="329"/>
      <c r="H152" s="329"/>
      <c r="I152" s="329"/>
      <c r="J152" s="359"/>
      <c r="K152" s="277"/>
    </row>
    <row r="153" spans="1:11">
      <c r="A153" s="339"/>
      <c r="B153" s="263"/>
      <c r="C153" s="345"/>
      <c r="D153" s="347"/>
      <c r="E153" s="263"/>
      <c r="F153" s="263"/>
      <c r="G153" s="263"/>
      <c r="H153" s="329"/>
      <c r="I153" s="263"/>
      <c r="J153" s="359"/>
      <c r="K153" s="277"/>
    </row>
    <row r="154" spans="1:11">
      <c r="A154" s="339"/>
      <c r="B154" s="263"/>
      <c r="C154" s="340">
        <v>11</v>
      </c>
      <c r="D154" s="341" t="s">
        <v>916</v>
      </c>
      <c r="E154" s="263"/>
      <c r="F154" s="263"/>
      <c r="G154" s="263"/>
      <c r="H154" s="329"/>
      <c r="I154" s="263"/>
      <c r="J154" s="359"/>
      <c r="K154" s="277"/>
    </row>
    <row r="155" spans="1:11">
      <c r="A155" s="339"/>
      <c r="B155" s="263"/>
      <c r="C155" s="345"/>
      <c r="D155" s="329" t="s">
        <v>917</v>
      </c>
      <c r="E155" s="263"/>
      <c r="F155" s="263"/>
      <c r="G155" s="263"/>
      <c r="H155" s="329"/>
      <c r="I155" s="263"/>
      <c r="J155" s="360">
        <v>0</v>
      </c>
      <c r="K155" s="277"/>
    </row>
    <row r="156" spans="1:11">
      <c r="A156" s="339"/>
      <c r="B156" s="263"/>
      <c r="C156" s="345"/>
      <c r="D156" s="347"/>
      <c r="E156" s="263"/>
      <c r="F156" s="263"/>
      <c r="G156" s="263"/>
      <c r="H156" s="329"/>
      <c r="I156" s="263"/>
      <c r="J156" s="359"/>
      <c r="K156" s="277"/>
    </row>
    <row r="157" spans="1:11" ht="15">
      <c r="A157" s="339"/>
      <c r="B157" s="263"/>
      <c r="C157" s="340">
        <v>12</v>
      </c>
      <c r="D157" s="341" t="s">
        <v>918</v>
      </c>
      <c r="E157" s="263"/>
      <c r="F157" s="362"/>
      <c r="G157" s="362"/>
      <c r="H157" s="329"/>
      <c r="I157" s="263"/>
      <c r="J157" s="360">
        <v>0</v>
      </c>
      <c r="K157" s="277"/>
    </row>
    <row r="158" spans="1:11" ht="15">
      <c r="A158" s="339"/>
      <c r="B158" s="263"/>
      <c r="C158" s="345"/>
      <c r="D158" s="347"/>
      <c r="E158" s="263"/>
      <c r="F158" s="362"/>
      <c r="G158" s="362"/>
      <c r="H158" s="329"/>
      <c r="I158" s="263"/>
      <c r="J158" s="359"/>
      <c r="K158" s="277"/>
    </row>
    <row r="159" spans="1:11" ht="15">
      <c r="A159" s="339"/>
      <c r="B159" s="263"/>
      <c r="C159" s="345"/>
      <c r="D159" s="347"/>
      <c r="E159" s="362"/>
      <c r="F159" s="362"/>
      <c r="G159" s="362"/>
      <c r="H159" s="263"/>
      <c r="I159" s="278"/>
      <c r="J159" s="359"/>
      <c r="K159" s="277"/>
    </row>
    <row r="160" spans="1:11">
      <c r="A160" s="273"/>
      <c r="B160" s="263"/>
      <c r="C160" s="340" t="s">
        <v>325</v>
      </c>
      <c r="D160" s="363" t="s">
        <v>919</v>
      </c>
      <c r="E160" s="280"/>
      <c r="F160" s="275"/>
      <c r="G160" s="275"/>
      <c r="H160" s="263"/>
      <c r="I160" s="278"/>
      <c r="J160" s="359"/>
      <c r="K160" s="277"/>
    </row>
    <row r="161" spans="1:11">
      <c r="A161" s="273"/>
      <c r="B161" s="263"/>
      <c r="C161" s="340"/>
      <c r="D161" s="363"/>
      <c r="E161" s="280"/>
      <c r="F161" s="275"/>
      <c r="G161" s="275"/>
      <c r="H161" s="263"/>
      <c r="I161" s="278"/>
      <c r="J161" s="359"/>
      <c r="K161" s="277"/>
    </row>
    <row r="162" spans="1:11">
      <c r="A162" s="339"/>
      <c r="B162" s="263"/>
      <c r="C162" s="364">
        <v>13</v>
      </c>
      <c r="D162" s="365" t="s">
        <v>69</v>
      </c>
      <c r="E162" s="280"/>
      <c r="F162" s="275"/>
      <c r="G162" s="275"/>
      <c r="H162" s="263"/>
      <c r="I162" s="278"/>
      <c r="J162" s="359"/>
      <c r="K162" s="277"/>
    </row>
    <row r="163" spans="1:11">
      <c r="A163" s="321" t="s">
        <v>920</v>
      </c>
      <c r="B163" s="263"/>
      <c r="C163" s="345"/>
      <c r="D163" s="319" t="s">
        <v>70</v>
      </c>
      <c r="E163" s="280"/>
      <c r="F163" s="275"/>
      <c r="G163" s="275"/>
      <c r="H163" s="263"/>
      <c r="I163" s="278"/>
      <c r="J163" s="360"/>
      <c r="K163" s="277"/>
    </row>
    <row r="164" spans="1:11">
      <c r="A164" s="321"/>
      <c r="B164" s="263"/>
      <c r="C164" s="307" t="s">
        <v>876</v>
      </c>
      <c r="D164" s="329" t="s">
        <v>921</v>
      </c>
      <c r="E164" s="280"/>
      <c r="F164" s="275"/>
      <c r="G164" s="275"/>
      <c r="H164" s="263"/>
      <c r="I164" s="278"/>
      <c r="J164" s="370">
        <v>144395697</v>
      </c>
      <c r="K164" s="277"/>
    </row>
    <row r="165" spans="1:11">
      <c r="A165" s="321"/>
      <c r="B165" s="263"/>
      <c r="C165" s="307" t="s">
        <v>876</v>
      </c>
      <c r="D165" s="329" t="s">
        <v>922</v>
      </c>
      <c r="E165" s="280"/>
      <c r="F165" s="275"/>
      <c r="G165" s="275"/>
      <c r="H165" s="263"/>
      <c r="I165" s="278"/>
      <c r="J165" s="360">
        <v>0</v>
      </c>
      <c r="K165" s="277"/>
    </row>
    <row r="166" spans="1:11">
      <c r="A166" s="321"/>
      <c r="B166" s="263"/>
      <c r="C166" s="307" t="s">
        <v>876</v>
      </c>
      <c r="D166" s="329" t="s">
        <v>923</v>
      </c>
      <c r="E166" s="280"/>
      <c r="F166" s="275"/>
      <c r="G166" s="275"/>
      <c r="H166" s="263"/>
      <c r="I166" s="278"/>
      <c r="J166" s="360">
        <v>0</v>
      </c>
      <c r="K166" s="277"/>
    </row>
    <row r="167" spans="1:11">
      <c r="A167" s="321"/>
      <c r="B167" s="263"/>
      <c r="C167" s="307" t="s">
        <v>876</v>
      </c>
      <c r="D167" s="329" t="s">
        <v>924</v>
      </c>
      <c r="E167" s="280"/>
      <c r="F167" s="275"/>
      <c r="G167" s="275"/>
      <c r="H167" s="263"/>
      <c r="I167" s="278"/>
      <c r="J167" s="360">
        <v>0</v>
      </c>
      <c r="K167" s="277"/>
    </row>
    <row r="168" spans="1:11">
      <c r="A168" s="321"/>
      <c r="B168" s="263"/>
      <c r="C168" s="345"/>
      <c r="D168" s="319"/>
      <c r="E168" s="280"/>
      <c r="F168" s="275"/>
      <c r="G168" s="275"/>
      <c r="H168" s="263"/>
      <c r="I168" s="278"/>
      <c r="J168" s="359"/>
      <c r="K168" s="277"/>
    </row>
    <row r="169" spans="1:11">
      <c r="A169" s="318" t="s">
        <v>927</v>
      </c>
      <c r="B169" s="263"/>
      <c r="C169" s="345"/>
      <c r="D169" s="319" t="s">
        <v>71</v>
      </c>
      <c r="E169" s="280"/>
      <c r="F169" s="275"/>
      <c r="G169" s="275"/>
      <c r="H169" s="263"/>
      <c r="I169" s="278"/>
      <c r="J169" s="359"/>
      <c r="K169" s="277"/>
    </row>
    <row r="170" spans="1:11" ht="15.75">
      <c r="A170" s="318"/>
      <c r="B170" s="263"/>
      <c r="C170" s="307" t="s">
        <v>876</v>
      </c>
      <c r="D170" s="366" t="s">
        <v>928</v>
      </c>
      <c r="E170" s="280"/>
      <c r="F170" s="275"/>
      <c r="G170" s="275"/>
      <c r="H170" s="263"/>
      <c r="I170" s="278"/>
      <c r="J170" s="360">
        <v>0</v>
      </c>
      <c r="K170" s="277"/>
    </row>
    <row r="171" spans="1:11" ht="15.75">
      <c r="A171" s="318"/>
      <c r="B171" s="263"/>
      <c r="C171" s="345"/>
      <c r="D171" s="366"/>
      <c r="E171" s="367" t="s">
        <v>929</v>
      </c>
      <c r="F171" s="275"/>
      <c r="G171" s="275"/>
      <c r="H171" s="263"/>
      <c r="I171" s="278"/>
      <c r="J171" s="359"/>
      <c r="K171" s="277"/>
    </row>
    <row r="172" spans="1:11">
      <c r="A172" s="318"/>
      <c r="B172" s="263"/>
      <c r="C172" s="307" t="s">
        <v>876</v>
      </c>
      <c r="D172" s="329" t="s">
        <v>930</v>
      </c>
      <c r="E172" s="280"/>
      <c r="F172" s="275"/>
      <c r="G172" s="275"/>
      <c r="H172" s="263"/>
      <c r="I172" s="278"/>
      <c r="J172" s="360"/>
      <c r="K172" s="277"/>
    </row>
    <row r="173" spans="1:11">
      <c r="A173" s="318"/>
      <c r="B173" s="263"/>
      <c r="C173" s="345"/>
      <c r="D173" s="329"/>
      <c r="E173" s="328" t="str">
        <f>D61</f>
        <v>Intesa san Paolo</v>
      </c>
      <c r="F173" s="275"/>
      <c r="G173" s="275"/>
      <c r="H173" s="263"/>
      <c r="I173" s="278"/>
      <c r="J173" s="360"/>
      <c r="K173" s="277"/>
    </row>
    <row r="174" spans="1:11">
      <c r="A174" s="318"/>
      <c r="B174" s="263"/>
      <c r="C174" s="345"/>
      <c r="D174" s="329"/>
      <c r="E174" s="328" t="s">
        <v>931</v>
      </c>
      <c r="F174" s="275"/>
      <c r="G174" s="275"/>
      <c r="H174" s="263"/>
      <c r="I174" s="278"/>
      <c r="J174" s="360"/>
      <c r="K174" s="277"/>
    </row>
    <row r="175" spans="1:11">
      <c r="A175" s="318"/>
      <c r="B175" s="263"/>
      <c r="C175" s="307" t="s">
        <v>876</v>
      </c>
      <c r="D175" s="329" t="s">
        <v>933</v>
      </c>
      <c r="E175" s="280"/>
      <c r="F175" s="275"/>
      <c r="G175" s="275"/>
      <c r="H175" s="263"/>
      <c r="I175" s="278"/>
      <c r="J175" s="360"/>
      <c r="K175" s="277"/>
    </row>
    <row r="176" spans="1:11">
      <c r="A176" s="318"/>
      <c r="B176" s="263"/>
      <c r="C176" s="345"/>
      <c r="D176" s="329"/>
      <c r="E176" s="328" t="s">
        <v>934</v>
      </c>
      <c r="F176" s="275" t="s">
        <v>935</v>
      </c>
      <c r="G176" s="275"/>
      <c r="H176" s="263"/>
      <c r="I176" s="278"/>
      <c r="J176" s="360"/>
      <c r="K176" s="277"/>
    </row>
    <row r="177" spans="1:11">
      <c r="A177" s="318"/>
      <c r="B177" s="263"/>
      <c r="C177" s="345"/>
      <c r="D177" s="329"/>
      <c r="E177" s="328" t="s">
        <v>936</v>
      </c>
      <c r="F177" s="275"/>
      <c r="G177" s="275"/>
      <c r="H177" s="263"/>
      <c r="I177" s="278"/>
      <c r="J177" s="360">
        <v>0</v>
      </c>
      <c r="K177" s="277"/>
    </row>
    <row r="178" spans="1:11">
      <c r="A178" s="318"/>
      <c r="B178" s="263"/>
      <c r="C178" s="345"/>
      <c r="D178" s="319"/>
      <c r="E178" s="280"/>
      <c r="F178" s="275"/>
      <c r="G178" s="275"/>
      <c r="H178" s="263"/>
      <c r="I178" s="278"/>
      <c r="J178" s="359"/>
      <c r="K178" s="277"/>
    </row>
    <row r="179" spans="1:11">
      <c r="A179" s="321" t="s">
        <v>937</v>
      </c>
      <c r="B179" s="263"/>
      <c r="C179" s="345"/>
      <c r="D179" s="319" t="s">
        <v>72</v>
      </c>
      <c r="E179" s="280"/>
      <c r="F179" s="275"/>
      <c r="G179" s="275"/>
      <c r="H179" s="263"/>
      <c r="I179" s="278"/>
      <c r="J179" s="360"/>
      <c r="K179" s="277"/>
    </row>
    <row r="180" spans="1:11">
      <c r="A180" s="321"/>
      <c r="B180" s="263"/>
      <c r="C180" s="307" t="s">
        <v>876</v>
      </c>
      <c r="D180" s="329" t="s">
        <v>938</v>
      </c>
      <c r="E180" s="280"/>
      <c r="F180" s="275"/>
      <c r="G180" s="275"/>
      <c r="H180" s="263"/>
      <c r="I180" s="278"/>
      <c r="J180" s="360">
        <v>135000</v>
      </c>
      <c r="K180" s="277"/>
    </row>
    <row r="181" spans="1:11">
      <c r="A181" s="321"/>
      <c r="B181" s="263"/>
      <c r="C181" s="345"/>
      <c r="D181" s="319"/>
      <c r="E181" s="280"/>
      <c r="F181" s="275"/>
      <c r="G181" s="275"/>
      <c r="H181" s="263"/>
      <c r="I181" s="278"/>
      <c r="J181" s="359"/>
      <c r="K181" s="277"/>
    </row>
    <row r="182" spans="1:11">
      <c r="A182" s="318" t="s">
        <v>939</v>
      </c>
      <c r="B182" s="263"/>
      <c r="C182" s="345"/>
      <c r="D182" s="319" t="s">
        <v>73</v>
      </c>
      <c r="E182" s="280"/>
      <c r="F182" s="275"/>
      <c r="G182" s="275"/>
      <c r="H182" s="263"/>
      <c r="I182" s="278"/>
      <c r="J182" s="360"/>
      <c r="K182" s="277"/>
    </row>
    <row r="183" spans="1:11">
      <c r="A183" s="318"/>
      <c r="B183" s="263"/>
      <c r="C183" s="307" t="s">
        <v>876</v>
      </c>
      <c r="D183" s="329" t="s">
        <v>940</v>
      </c>
      <c r="E183" s="280"/>
      <c r="F183" s="275"/>
      <c r="G183" s="275"/>
      <c r="H183" s="263"/>
      <c r="I183" s="278"/>
      <c r="J183" s="370">
        <v>180969</v>
      </c>
      <c r="K183" s="277"/>
    </row>
    <row r="184" spans="1:11">
      <c r="A184" s="318"/>
      <c r="B184" s="263"/>
      <c r="C184" s="307"/>
      <c r="D184" s="329"/>
      <c r="E184" s="333" t="s">
        <v>941</v>
      </c>
      <c r="F184" s="275"/>
      <c r="G184" s="275"/>
      <c r="H184" s="263"/>
      <c r="I184" s="278"/>
      <c r="J184" s="360"/>
      <c r="K184" s="277"/>
    </row>
    <row r="185" spans="1:11">
      <c r="A185" s="318"/>
      <c r="B185" s="263"/>
      <c r="C185" s="307" t="s">
        <v>876</v>
      </c>
      <c r="D185" s="329" t="s">
        <v>942</v>
      </c>
      <c r="E185" s="280"/>
      <c r="F185" s="275"/>
      <c r="G185" s="275"/>
      <c r="H185" s="263"/>
      <c r="I185" s="278"/>
      <c r="J185" s="360">
        <v>0</v>
      </c>
      <c r="K185" s="277"/>
    </row>
    <row r="186" spans="1:11">
      <c r="A186" s="318"/>
      <c r="B186" s="263"/>
      <c r="C186" s="345"/>
      <c r="D186" s="319"/>
      <c r="E186" s="333" t="s">
        <v>943</v>
      </c>
      <c r="F186" s="275"/>
      <c r="G186" s="275"/>
      <c r="H186" s="263"/>
      <c r="I186" s="278"/>
      <c r="J186" s="359"/>
      <c r="K186" s="277"/>
    </row>
    <row r="187" spans="1:11">
      <c r="A187" s="318"/>
      <c r="B187" s="263"/>
      <c r="C187" s="345"/>
      <c r="D187" s="319"/>
      <c r="E187" s="280"/>
      <c r="F187" s="275"/>
      <c r="G187" s="275"/>
      <c r="H187" s="263"/>
      <c r="I187" s="278"/>
      <c r="J187" s="359"/>
      <c r="K187" s="277"/>
    </row>
    <row r="188" spans="1:11">
      <c r="A188" s="321" t="s">
        <v>944</v>
      </c>
      <c r="B188" s="263"/>
      <c r="C188" s="329"/>
      <c r="D188" s="319" t="s">
        <v>74</v>
      </c>
      <c r="E188" s="280"/>
      <c r="F188" s="275"/>
      <c r="G188" s="275"/>
      <c r="H188" s="263"/>
      <c r="I188" s="278"/>
      <c r="J188" s="360"/>
      <c r="K188" s="277"/>
    </row>
    <row r="189" spans="1:11">
      <c r="A189" s="321"/>
      <c r="B189" s="263"/>
      <c r="C189" s="307" t="s">
        <v>876</v>
      </c>
      <c r="D189" s="329" t="s">
        <v>945</v>
      </c>
      <c r="E189" s="280"/>
      <c r="F189" s="275"/>
      <c r="G189" s="275"/>
      <c r="H189" s="263"/>
      <c r="I189" s="278"/>
      <c r="J189" s="360">
        <v>0</v>
      </c>
      <c r="K189" s="277"/>
    </row>
    <row r="190" spans="1:11">
      <c r="A190" s="321"/>
      <c r="B190" s="263"/>
      <c r="C190" s="307"/>
      <c r="D190" s="319"/>
      <c r="E190" s="280"/>
      <c r="F190" s="275"/>
      <c r="G190" s="275"/>
      <c r="H190" s="263"/>
      <c r="I190" s="278"/>
      <c r="J190" s="368"/>
      <c r="K190" s="277"/>
    </row>
    <row r="191" spans="1:11">
      <c r="A191" s="318" t="s">
        <v>946</v>
      </c>
      <c r="B191" s="263"/>
      <c r="C191" s="329"/>
      <c r="D191" s="319" t="s">
        <v>75</v>
      </c>
      <c r="E191" s="280"/>
      <c r="F191" s="275"/>
      <c r="G191" s="275"/>
      <c r="H191" s="263"/>
      <c r="I191" s="278"/>
      <c r="J191" s="360"/>
      <c r="K191" s="277"/>
    </row>
    <row r="192" spans="1:11">
      <c r="A192" s="318"/>
      <c r="B192" s="263"/>
      <c r="C192" s="307" t="s">
        <v>876</v>
      </c>
      <c r="D192" s="329" t="s">
        <v>947</v>
      </c>
      <c r="E192" s="280"/>
      <c r="F192" s="275"/>
      <c r="G192" s="275"/>
      <c r="H192" s="263"/>
      <c r="I192" s="278"/>
      <c r="J192" s="360">
        <v>0</v>
      </c>
      <c r="K192" s="277"/>
    </row>
    <row r="193" spans="1:11">
      <c r="A193" s="321"/>
      <c r="B193" s="263"/>
      <c r="C193" s="307"/>
      <c r="D193" s="319"/>
      <c r="E193" s="280"/>
      <c r="F193" s="275"/>
      <c r="G193" s="275"/>
      <c r="H193" s="263"/>
      <c r="I193" s="278"/>
      <c r="J193" s="368"/>
      <c r="K193" s="277"/>
    </row>
    <row r="194" spans="1:11">
      <c r="A194" s="318" t="s">
        <v>949</v>
      </c>
      <c r="B194" s="263"/>
      <c r="C194" s="329"/>
      <c r="D194" s="319" t="s">
        <v>950</v>
      </c>
      <c r="E194" s="280"/>
      <c r="F194" s="275"/>
      <c r="G194" s="275"/>
      <c r="H194" s="263"/>
      <c r="I194" s="278"/>
      <c r="J194" s="360"/>
      <c r="K194" s="277"/>
    </row>
    <row r="195" spans="1:11">
      <c r="A195" s="318"/>
      <c r="B195" s="263"/>
      <c r="C195" s="307" t="s">
        <v>876</v>
      </c>
      <c r="D195" s="329" t="s">
        <v>114</v>
      </c>
      <c r="E195" s="280"/>
      <c r="F195" s="275"/>
      <c r="G195" s="275"/>
      <c r="H195" s="263"/>
      <c r="I195" s="278"/>
      <c r="J195" s="370">
        <v>0</v>
      </c>
      <c r="K195" s="277"/>
    </row>
    <row r="196" spans="1:11">
      <c r="A196" s="318"/>
      <c r="B196" s="263"/>
      <c r="C196" s="307" t="s">
        <v>876</v>
      </c>
      <c r="D196" s="329" t="s">
        <v>951</v>
      </c>
      <c r="E196" s="280"/>
      <c r="F196" s="275"/>
      <c r="G196" s="275"/>
      <c r="H196" s="263"/>
      <c r="I196" s="278"/>
      <c r="J196" s="370"/>
      <c r="K196" s="277"/>
    </row>
    <row r="197" spans="1:11">
      <c r="A197" s="318"/>
      <c r="B197" s="263"/>
      <c r="C197" s="307" t="s">
        <v>876</v>
      </c>
      <c r="D197" s="329" t="s">
        <v>952</v>
      </c>
      <c r="E197" s="280"/>
      <c r="F197" s="275"/>
      <c r="G197" s="275"/>
      <c r="H197" s="263"/>
      <c r="I197" s="278"/>
      <c r="J197" s="370">
        <v>44098</v>
      </c>
      <c r="K197" s="277"/>
    </row>
    <row r="198" spans="1:11">
      <c r="A198" s="318"/>
      <c r="B198" s="263"/>
      <c r="C198" s="307" t="s">
        <v>876</v>
      </c>
      <c r="D198" s="329" t="s">
        <v>953</v>
      </c>
      <c r="E198" s="280"/>
      <c r="F198" s="275"/>
      <c r="G198" s="275"/>
      <c r="H198" s="263"/>
      <c r="I198" s="278"/>
      <c r="J198" s="370">
        <v>0</v>
      </c>
      <c r="K198" s="277"/>
    </row>
    <row r="199" spans="1:11">
      <c r="A199" s="318"/>
      <c r="B199" s="263"/>
      <c r="C199" s="307"/>
      <c r="D199" s="319"/>
      <c r="E199" s="280"/>
      <c r="F199" s="275"/>
      <c r="G199" s="275"/>
      <c r="H199" s="263"/>
      <c r="I199" s="278"/>
      <c r="J199" s="368"/>
      <c r="K199" s="277"/>
    </row>
    <row r="200" spans="1:11">
      <c r="A200" s="321" t="s">
        <v>954</v>
      </c>
      <c r="B200" s="263"/>
      <c r="C200" s="329"/>
      <c r="D200" s="319" t="s">
        <v>955</v>
      </c>
      <c r="E200" s="280"/>
      <c r="F200" s="275"/>
      <c r="G200" s="275"/>
      <c r="H200" s="263"/>
      <c r="I200" s="278"/>
      <c r="J200" s="360"/>
      <c r="K200" s="277"/>
    </row>
    <row r="201" spans="1:11">
      <c r="A201" s="321"/>
      <c r="B201" s="263"/>
      <c r="C201" s="307" t="s">
        <v>876</v>
      </c>
      <c r="D201" s="329" t="s">
        <v>294</v>
      </c>
      <c r="E201" s="280"/>
      <c r="F201" s="275"/>
      <c r="G201" s="275"/>
      <c r="H201" s="263"/>
      <c r="I201" s="278"/>
      <c r="J201" s="360">
        <v>0</v>
      </c>
      <c r="K201" s="277"/>
    </row>
    <row r="202" spans="1:11">
      <c r="A202" s="321"/>
      <c r="B202" s="263"/>
      <c r="C202" s="307" t="s">
        <v>876</v>
      </c>
      <c r="D202" s="329" t="s">
        <v>956</v>
      </c>
      <c r="E202" s="280"/>
      <c r="F202" s="275"/>
      <c r="G202" s="275"/>
      <c r="H202" s="263"/>
      <c r="I202" s="278"/>
      <c r="J202" s="370">
        <v>0</v>
      </c>
      <c r="K202" s="277"/>
    </row>
    <row r="203" spans="1:11">
      <c r="A203" s="321"/>
      <c r="B203" s="263"/>
      <c r="C203" s="307" t="s">
        <v>876</v>
      </c>
      <c r="D203" s="329" t="s">
        <v>957</v>
      </c>
      <c r="E203" s="280"/>
      <c r="F203" s="275"/>
      <c r="G203" s="275"/>
      <c r="H203" s="263"/>
      <c r="I203" s="278"/>
      <c r="J203" s="360">
        <v>0</v>
      </c>
      <c r="K203" s="277"/>
    </row>
    <row r="204" spans="1:11">
      <c r="A204" s="321"/>
      <c r="B204" s="263"/>
      <c r="C204" s="307" t="s">
        <v>876</v>
      </c>
      <c r="D204" s="329" t="s">
        <v>958</v>
      </c>
      <c r="E204" s="280"/>
      <c r="F204" s="275"/>
      <c r="G204" s="275"/>
      <c r="H204" s="263"/>
      <c r="I204" s="278"/>
      <c r="J204" s="370">
        <v>47757</v>
      </c>
      <c r="K204" s="277"/>
    </row>
    <row r="205" spans="1:11">
      <c r="A205" s="321"/>
      <c r="B205" s="263"/>
      <c r="C205" s="307" t="s">
        <v>876</v>
      </c>
      <c r="D205" s="329" t="s">
        <v>959</v>
      </c>
      <c r="E205" s="280"/>
      <c r="F205" s="275"/>
      <c r="G205" s="275"/>
      <c r="H205" s="263"/>
      <c r="I205" s="278"/>
      <c r="J205" s="370">
        <v>0</v>
      </c>
      <c r="K205" s="277"/>
    </row>
    <row r="206" spans="1:11">
      <c r="A206" s="321"/>
      <c r="B206" s="263"/>
      <c r="C206" s="307" t="s">
        <v>876</v>
      </c>
      <c r="D206" s="329" t="s">
        <v>960</v>
      </c>
      <c r="E206" s="280"/>
      <c r="F206" s="275"/>
      <c r="G206" s="275"/>
      <c r="H206" s="263"/>
      <c r="I206" s="278"/>
      <c r="J206" s="370">
        <v>0</v>
      </c>
      <c r="K206" s="277"/>
    </row>
    <row r="207" spans="1:11">
      <c r="A207" s="321"/>
      <c r="B207" s="263"/>
      <c r="C207" s="307" t="s">
        <v>876</v>
      </c>
      <c r="D207" s="329" t="s">
        <v>961</v>
      </c>
      <c r="E207" s="280"/>
      <c r="F207" s="275"/>
      <c r="G207" s="275"/>
      <c r="H207" s="263"/>
      <c r="I207" s="278"/>
      <c r="J207" s="370"/>
      <c r="K207" s="277"/>
    </row>
    <row r="208" spans="1:11">
      <c r="A208" s="321"/>
      <c r="B208" s="263"/>
      <c r="C208" s="307" t="s">
        <v>876</v>
      </c>
      <c r="D208" s="329" t="s">
        <v>962</v>
      </c>
      <c r="E208" s="280"/>
      <c r="F208" s="275"/>
      <c r="G208" s="275"/>
      <c r="H208" s="263"/>
      <c r="I208" s="278"/>
      <c r="J208" s="370">
        <v>0</v>
      </c>
      <c r="K208" s="277"/>
    </row>
    <row r="209" spans="1:11">
      <c r="A209" s="321"/>
      <c r="B209" s="263"/>
      <c r="C209" s="307"/>
      <c r="D209" s="319"/>
      <c r="E209" s="280"/>
      <c r="F209" s="275"/>
      <c r="G209" s="275"/>
      <c r="H209" s="263"/>
      <c r="I209" s="278"/>
      <c r="J209" s="368"/>
      <c r="K209" s="277"/>
    </row>
    <row r="210" spans="1:11">
      <c r="A210" s="321" t="s">
        <v>963</v>
      </c>
      <c r="B210" s="263"/>
      <c r="C210" s="329"/>
      <c r="D210" s="319" t="s">
        <v>84</v>
      </c>
      <c r="E210" s="280"/>
      <c r="F210" s="275"/>
      <c r="G210" s="275"/>
      <c r="H210" s="263"/>
      <c r="I210" s="278"/>
      <c r="J210" s="360"/>
      <c r="K210" s="277"/>
    </row>
    <row r="211" spans="1:11">
      <c r="A211" s="321"/>
      <c r="B211" s="263"/>
      <c r="C211" s="307" t="s">
        <v>876</v>
      </c>
      <c r="D211" s="329" t="s">
        <v>964</v>
      </c>
      <c r="E211" s="280"/>
      <c r="F211" s="275"/>
      <c r="G211" s="275"/>
      <c r="H211" s="263"/>
      <c r="I211" s="278"/>
      <c r="J211" s="360"/>
      <c r="K211" s="277"/>
    </row>
    <row r="212" spans="1:11">
      <c r="A212" s="321"/>
      <c r="B212" s="263"/>
      <c r="C212" s="307" t="s">
        <v>876</v>
      </c>
      <c r="D212" s="329" t="s">
        <v>965</v>
      </c>
      <c r="E212" s="280"/>
      <c r="F212" s="275"/>
      <c r="G212" s="275"/>
      <c r="H212" s="263"/>
      <c r="I212" s="278"/>
      <c r="J212" s="360">
        <v>0</v>
      </c>
      <c r="K212" s="277"/>
    </row>
    <row r="213" spans="1:11">
      <c r="A213" s="321"/>
      <c r="B213" s="263"/>
      <c r="C213" s="307"/>
      <c r="D213" s="319"/>
      <c r="E213" s="280"/>
      <c r="F213" s="275"/>
      <c r="G213" s="275"/>
      <c r="H213" s="263"/>
      <c r="I213" s="278"/>
      <c r="J213" s="359"/>
      <c r="K213" s="277"/>
    </row>
    <row r="214" spans="1:11">
      <c r="A214" s="339"/>
      <c r="B214" s="263"/>
      <c r="C214" s="364">
        <v>14</v>
      </c>
      <c r="D214" s="365" t="s">
        <v>77</v>
      </c>
      <c r="E214" s="280"/>
      <c r="F214" s="275"/>
      <c r="G214" s="275"/>
      <c r="H214" s="263"/>
      <c r="I214" s="278"/>
      <c r="J214" s="360"/>
      <c r="K214" s="277"/>
    </row>
    <row r="215" spans="1:11">
      <c r="A215" s="339"/>
      <c r="B215" s="263"/>
      <c r="C215" s="307" t="s">
        <v>876</v>
      </c>
      <c r="D215" s="329" t="s">
        <v>966</v>
      </c>
      <c r="E215" s="280"/>
      <c r="F215" s="275"/>
      <c r="G215" s="275"/>
      <c r="H215" s="263"/>
      <c r="I215" s="278"/>
      <c r="J215" s="360">
        <v>0</v>
      </c>
      <c r="K215" s="277"/>
    </row>
    <row r="216" spans="1:11">
      <c r="A216" s="339"/>
      <c r="B216" s="263"/>
      <c r="C216" s="307" t="s">
        <v>876</v>
      </c>
      <c r="D216" s="329" t="s">
        <v>967</v>
      </c>
      <c r="E216" s="280"/>
      <c r="F216" s="275"/>
      <c r="G216" s="275"/>
      <c r="H216" s="263"/>
      <c r="I216" s="278"/>
      <c r="J216" s="360">
        <v>0</v>
      </c>
      <c r="K216" s="277"/>
    </row>
    <row r="217" spans="1:11">
      <c r="A217" s="339"/>
      <c r="B217" s="263"/>
      <c r="C217" s="364"/>
      <c r="D217" s="365"/>
      <c r="E217" s="280"/>
      <c r="F217" s="275"/>
      <c r="G217" s="275"/>
      <c r="H217" s="263"/>
      <c r="I217" s="278"/>
      <c r="J217" s="359"/>
      <c r="K217" s="277"/>
    </row>
    <row r="218" spans="1:11">
      <c r="A218" s="339"/>
      <c r="B218" s="263"/>
      <c r="C218" s="364">
        <v>15</v>
      </c>
      <c r="D218" s="365" t="s">
        <v>78</v>
      </c>
      <c r="E218" s="280"/>
      <c r="F218" s="275"/>
      <c r="G218" s="275"/>
      <c r="H218" s="263"/>
      <c r="I218" s="278"/>
      <c r="J218" s="360"/>
      <c r="K218" s="277"/>
    </row>
    <row r="219" spans="1:11">
      <c r="A219" s="339"/>
      <c r="B219" s="263"/>
      <c r="C219" s="307" t="s">
        <v>876</v>
      </c>
      <c r="D219" s="371" t="s">
        <v>968</v>
      </c>
      <c r="E219" s="280"/>
      <c r="F219" s="275"/>
      <c r="G219" s="275"/>
      <c r="H219" s="263"/>
      <c r="I219" s="278"/>
      <c r="J219" s="360">
        <v>0</v>
      </c>
      <c r="K219" s="277"/>
    </row>
    <row r="220" spans="1:11">
      <c r="A220" s="339"/>
      <c r="B220" s="263"/>
      <c r="C220" s="307" t="s">
        <v>876</v>
      </c>
      <c r="D220" s="329" t="s">
        <v>969</v>
      </c>
      <c r="E220" s="280"/>
      <c r="F220" s="275"/>
      <c r="G220" s="275"/>
      <c r="H220" s="263"/>
      <c r="I220" s="278"/>
      <c r="J220" s="360">
        <v>0</v>
      </c>
      <c r="K220" s="277"/>
    </row>
    <row r="221" spans="1:11">
      <c r="A221" s="339"/>
      <c r="B221" s="263"/>
      <c r="C221" s="364"/>
      <c r="D221" s="365"/>
      <c r="E221" s="280"/>
      <c r="F221" s="275"/>
      <c r="G221" s="275"/>
      <c r="H221" s="263"/>
      <c r="I221" s="278"/>
      <c r="J221" s="359"/>
      <c r="K221" s="277"/>
    </row>
    <row r="222" spans="1:11">
      <c r="A222" s="339"/>
      <c r="B222" s="263"/>
      <c r="C222" s="364">
        <v>16</v>
      </c>
      <c r="D222" s="365" t="s">
        <v>79</v>
      </c>
      <c r="E222" s="280"/>
      <c r="F222" s="275"/>
      <c r="G222" s="275"/>
      <c r="H222" s="263"/>
      <c r="I222" s="278"/>
      <c r="J222" s="360"/>
      <c r="K222" s="277"/>
    </row>
    <row r="223" spans="1:11">
      <c r="A223" s="339"/>
      <c r="B223" s="263"/>
      <c r="C223" s="307" t="s">
        <v>876</v>
      </c>
      <c r="D223" s="371" t="s">
        <v>970</v>
      </c>
      <c r="E223" s="280"/>
      <c r="F223" s="275"/>
      <c r="G223" s="275"/>
      <c r="H223" s="263"/>
      <c r="I223" s="278"/>
      <c r="J223" s="360">
        <v>0</v>
      </c>
      <c r="K223" s="277"/>
    </row>
    <row r="224" spans="1:11">
      <c r="A224" s="273"/>
      <c r="B224" s="263"/>
      <c r="C224" s="345"/>
      <c r="D224" s="280"/>
      <c r="E224" s="280"/>
      <c r="F224" s="275"/>
      <c r="G224" s="275"/>
      <c r="H224" s="263"/>
      <c r="I224" s="278"/>
      <c r="J224" s="359"/>
      <c r="K224" s="277"/>
    </row>
    <row r="225" spans="1:11">
      <c r="A225" s="339"/>
      <c r="B225" s="263"/>
      <c r="C225" s="364">
        <v>17</v>
      </c>
      <c r="D225" s="365" t="s">
        <v>82</v>
      </c>
      <c r="E225" s="280"/>
      <c r="F225" s="275"/>
      <c r="G225" s="275"/>
      <c r="H225" s="263"/>
      <c r="I225" s="278"/>
      <c r="J225" s="359"/>
      <c r="K225" s="277"/>
    </row>
    <row r="226" spans="1:11">
      <c r="A226" s="318" t="s">
        <v>971</v>
      </c>
      <c r="B226" s="263"/>
      <c r="C226" s="345"/>
      <c r="D226" s="319" t="s">
        <v>70</v>
      </c>
      <c r="E226" s="280"/>
      <c r="F226" s="275"/>
      <c r="G226" s="275"/>
      <c r="H226" s="263"/>
      <c r="I226" s="278"/>
      <c r="J226" s="360"/>
      <c r="K226" s="277"/>
    </row>
    <row r="227" spans="1:11">
      <c r="A227" s="318"/>
      <c r="B227" s="263"/>
      <c r="C227" s="307" t="s">
        <v>876</v>
      </c>
      <c r="D227" s="329" t="s">
        <v>972</v>
      </c>
      <c r="E227" s="280"/>
      <c r="F227" s="275"/>
      <c r="G227" s="275"/>
      <c r="H227" s="263"/>
      <c r="I227" s="278"/>
      <c r="J227" s="370">
        <v>0</v>
      </c>
      <c r="K227" s="277"/>
    </row>
    <row r="228" spans="1:11">
      <c r="A228" s="318"/>
      <c r="B228" s="263"/>
      <c r="C228" s="307" t="s">
        <v>876</v>
      </c>
      <c r="D228" s="329" t="s">
        <v>973</v>
      </c>
      <c r="E228" s="280"/>
      <c r="F228" s="275"/>
      <c r="G228" s="275"/>
      <c r="H228" s="263"/>
      <c r="I228" s="278"/>
      <c r="J228" s="360">
        <v>0</v>
      </c>
      <c r="K228" s="277"/>
    </row>
    <row r="229" spans="1:11">
      <c r="A229" s="318"/>
      <c r="B229" s="263"/>
      <c r="C229" s="307" t="s">
        <v>876</v>
      </c>
      <c r="D229" s="329" t="s">
        <v>974</v>
      </c>
      <c r="E229" s="280"/>
      <c r="F229" s="275"/>
      <c r="G229" s="275"/>
      <c r="H229" s="263"/>
      <c r="I229" s="278"/>
      <c r="J229" s="360">
        <v>0</v>
      </c>
      <c r="K229" s="277"/>
    </row>
    <row r="230" spans="1:11">
      <c r="A230" s="318"/>
      <c r="B230" s="263"/>
      <c r="C230" s="307" t="s">
        <v>876</v>
      </c>
      <c r="D230" s="329" t="s">
        <v>924</v>
      </c>
      <c r="E230" s="280"/>
      <c r="F230" s="275"/>
      <c r="G230" s="275"/>
      <c r="H230" s="263"/>
      <c r="I230" s="278"/>
      <c r="J230" s="360">
        <v>0</v>
      </c>
      <c r="K230" s="277"/>
    </row>
    <row r="231" spans="1:11">
      <c r="A231" s="318"/>
      <c r="B231" s="263"/>
      <c r="C231" s="307" t="s">
        <v>876</v>
      </c>
      <c r="D231" s="329" t="s">
        <v>925</v>
      </c>
      <c r="E231" s="280"/>
      <c r="F231" s="275"/>
      <c r="G231" s="275"/>
      <c r="H231" s="263"/>
      <c r="I231" s="278"/>
      <c r="J231" s="360">
        <v>0</v>
      </c>
      <c r="K231" s="277"/>
    </row>
    <row r="232" spans="1:11">
      <c r="A232" s="318"/>
      <c r="B232" s="263"/>
      <c r="C232" s="307" t="s">
        <v>876</v>
      </c>
      <c r="D232" s="329" t="s">
        <v>926</v>
      </c>
      <c r="E232" s="280"/>
      <c r="F232" s="275"/>
      <c r="G232" s="275"/>
      <c r="H232" s="263"/>
      <c r="I232" s="278"/>
      <c r="J232" s="360">
        <v>0</v>
      </c>
      <c r="K232" s="277"/>
    </row>
    <row r="233" spans="1:11">
      <c r="A233" s="318"/>
      <c r="B233" s="263"/>
      <c r="C233" s="345"/>
      <c r="D233" s="319"/>
      <c r="E233" s="280"/>
      <c r="F233" s="275"/>
      <c r="G233" s="275"/>
      <c r="H233" s="263"/>
      <c r="I233" s="278"/>
      <c r="J233" s="359"/>
      <c r="K233" s="277"/>
    </row>
    <row r="234" spans="1:11">
      <c r="A234" s="321" t="s">
        <v>975</v>
      </c>
      <c r="B234" s="263"/>
      <c r="C234" s="345"/>
      <c r="D234" s="319" t="s">
        <v>71</v>
      </c>
      <c r="E234" s="280"/>
      <c r="F234" s="275"/>
      <c r="G234" s="275"/>
      <c r="H234" s="263"/>
      <c r="I234" s="278"/>
      <c r="J234" s="359"/>
      <c r="K234" s="277"/>
    </row>
    <row r="235" spans="1:11" ht="15.75">
      <c r="A235" s="321"/>
      <c r="B235" s="263"/>
      <c r="C235" s="307" t="s">
        <v>876</v>
      </c>
      <c r="D235" s="366" t="s">
        <v>928</v>
      </c>
      <c r="E235" s="280"/>
      <c r="F235" s="275"/>
      <c r="G235" s="275"/>
      <c r="H235" s="263"/>
      <c r="I235" s="278"/>
      <c r="J235" s="360">
        <v>0</v>
      </c>
      <c r="K235" s="277"/>
    </row>
    <row r="236" spans="1:11" ht="15.75">
      <c r="A236" s="321"/>
      <c r="B236" s="263"/>
      <c r="C236" s="345"/>
      <c r="D236" s="366"/>
      <c r="E236" s="367" t="s">
        <v>929</v>
      </c>
      <c r="F236" s="275"/>
      <c r="G236" s="275"/>
      <c r="H236" s="263"/>
      <c r="I236" s="278"/>
      <c r="J236" s="359"/>
      <c r="K236" s="277"/>
    </row>
    <row r="237" spans="1:11">
      <c r="A237" s="321"/>
      <c r="B237" s="263"/>
      <c r="C237" s="307" t="s">
        <v>876</v>
      </c>
      <c r="D237" s="329" t="s">
        <v>976</v>
      </c>
      <c r="E237" s="280"/>
      <c r="F237" s="275"/>
      <c r="G237" s="275"/>
      <c r="H237" s="263"/>
      <c r="I237" s="278"/>
      <c r="J237" s="360"/>
      <c r="K237" s="277"/>
    </row>
    <row r="238" spans="1:11">
      <c r="A238" s="321"/>
      <c r="B238" s="263"/>
      <c r="C238" s="345"/>
      <c r="D238" s="329"/>
      <c r="E238" s="328" t="s">
        <v>934</v>
      </c>
      <c r="F238" s="275"/>
      <c r="G238" s="275"/>
      <c r="H238" s="263"/>
      <c r="I238" s="278"/>
      <c r="J238" s="360">
        <v>0</v>
      </c>
      <c r="K238" s="277"/>
    </row>
    <row r="239" spans="1:11">
      <c r="A239" s="321"/>
      <c r="B239" s="263"/>
      <c r="C239" s="345"/>
      <c r="D239" s="329"/>
      <c r="E239" s="328" t="s">
        <v>936</v>
      </c>
      <c r="F239" s="275"/>
      <c r="G239" s="275"/>
      <c r="H239" s="263"/>
      <c r="I239" s="278"/>
      <c r="J239" s="360">
        <v>0</v>
      </c>
      <c r="K239" s="277"/>
    </row>
    <row r="240" spans="1:11">
      <c r="A240" s="321"/>
      <c r="B240" s="263"/>
      <c r="C240" s="345"/>
      <c r="D240" s="329"/>
      <c r="E240" s="328" t="s">
        <v>932</v>
      </c>
      <c r="F240" s="275"/>
      <c r="G240" s="275"/>
      <c r="H240" s="263"/>
      <c r="I240" s="278"/>
      <c r="J240" s="360">
        <v>0</v>
      </c>
      <c r="K240" s="277"/>
    </row>
    <row r="241" spans="1:15">
      <c r="A241" s="321"/>
      <c r="B241" s="263"/>
      <c r="C241" s="307" t="s">
        <v>876</v>
      </c>
      <c r="D241" s="329" t="s">
        <v>924</v>
      </c>
      <c r="E241" s="280"/>
      <c r="F241" s="275"/>
      <c r="G241" s="275"/>
      <c r="H241" s="263"/>
      <c r="I241" s="278"/>
      <c r="J241" s="360">
        <v>0</v>
      </c>
      <c r="K241" s="277"/>
    </row>
    <row r="242" spans="1:15">
      <c r="A242" s="321"/>
      <c r="B242" s="263"/>
      <c r="C242" s="345"/>
      <c r="D242" s="319"/>
      <c r="E242" s="280"/>
      <c r="F242" s="275"/>
      <c r="G242" s="275"/>
      <c r="H242" s="263"/>
      <c r="I242" s="278"/>
      <c r="J242" s="359"/>
      <c r="K242" s="277"/>
      <c r="O242" t="s">
        <v>1034</v>
      </c>
    </row>
    <row r="243" spans="1:15">
      <c r="A243" s="318" t="s">
        <v>977</v>
      </c>
      <c r="B243" s="263"/>
      <c r="C243" s="345"/>
      <c r="D243" s="319" t="s">
        <v>83</v>
      </c>
      <c r="E243" s="280"/>
      <c r="F243" s="275"/>
      <c r="G243" s="275"/>
      <c r="H243" s="263"/>
      <c r="I243" s="278"/>
      <c r="J243" s="360"/>
      <c r="K243" s="277"/>
    </row>
    <row r="244" spans="1:15">
      <c r="A244" s="318"/>
      <c r="B244" s="263"/>
      <c r="C244" s="307" t="s">
        <v>876</v>
      </c>
      <c r="D244" s="329" t="s">
        <v>938</v>
      </c>
      <c r="E244" s="280"/>
      <c r="F244" s="275"/>
      <c r="G244" s="275"/>
      <c r="H244" s="263"/>
      <c r="I244" s="278"/>
      <c r="J244" s="360">
        <v>0</v>
      </c>
      <c r="K244" s="277"/>
    </row>
    <row r="245" spans="1:15">
      <c r="A245" s="318"/>
      <c r="B245" s="263"/>
      <c r="C245" s="345"/>
      <c r="D245" s="319"/>
      <c r="E245" s="280"/>
      <c r="F245" s="275"/>
      <c r="G245" s="275"/>
      <c r="H245" s="263"/>
      <c r="I245" s="278"/>
      <c r="J245" s="359"/>
      <c r="K245" s="277"/>
    </row>
    <row r="246" spans="1:15">
      <c r="A246" s="321" t="s">
        <v>978</v>
      </c>
      <c r="B246" s="263"/>
      <c r="C246" s="345"/>
      <c r="D246" s="319" t="s">
        <v>73</v>
      </c>
      <c r="E246" s="280"/>
      <c r="F246" s="275"/>
      <c r="G246" s="275"/>
      <c r="H246" s="263"/>
      <c r="I246" s="278"/>
      <c r="J246" s="359"/>
      <c r="K246" s="277"/>
    </row>
    <row r="247" spans="1:15">
      <c r="A247" s="321"/>
      <c r="B247" s="263"/>
      <c r="C247" s="307" t="s">
        <v>876</v>
      </c>
      <c r="D247" s="329" t="s">
        <v>979</v>
      </c>
      <c r="E247" s="280"/>
      <c r="F247" s="275"/>
      <c r="G247" s="275"/>
      <c r="H247" s="263"/>
      <c r="I247" s="278"/>
      <c r="J247" s="372">
        <v>0</v>
      </c>
      <c r="K247" s="277"/>
    </row>
    <row r="248" spans="1:15">
      <c r="A248" s="321"/>
      <c r="B248" s="263"/>
      <c r="C248" s="307"/>
      <c r="D248" s="329"/>
      <c r="E248" s="333" t="s">
        <v>941</v>
      </c>
      <c r="F248" s="275"/>
      <c r="G248" s="275"/>
      <c r="H248" s="263"/>
      <c r="I248" s="278"/>
      <c r="J248" s="372"/>
      <c r="K248" s="277"/>
    </row>
    <row r="249" spans="1:15">
      <c r="A249" s="321"/>
      <c r="B249" s="263"/>
      <c r="C249" s="307" t="s">
        <v>876</v>
      </c>
      <c r="D249" s="329" t="s">
        <v>980</v>
      </c>
      <c r="E249" s="280"/>
      <c r="F249" s="275"/>
      <c r="G249" s="275"/>
      <c r="H249" s="263"/>
      <c r="I249" s="278"/>
      <c r="J249" s="372">
        <v>0</v>
      </c>
      <c r="K249" s="277"/>
    </row>
    <row r="250" spans="1:15">
      <c r="A250" s="321"/>
      <c r="B250" s="263"/>
      <c r="C250" s="345"/>
      <c r="D250" s="319"/>
      <c r="E250" s="333" t="s">
        <v>943</v>
      </c>
      <c r="F250" s="275"/>
      <c r="G250" s="275"/>
      <c r="H250" s="263"/>
      <c r="I250" s="278"/>
      <c r="J250" s="359"/>
      <c r="K250" s="277"/>
    </row>
    <row r="251" spans="1:15">
      <c r="A251" s="321"/>
      <c r="B251" s="263"/>
      <c r="C251" s="345"/>
      <c r="D251" s="319"/>
      <c r="E251" s="280"/>
      <c r="F251" s="275"/>
      <c r="G251" s="275"/>
      <c r="H251" s="263"/>
      <c r="I251" s="278"/>
      <c r="J251" s="359"/>
      <c r="K251" s="277"/>
    </row>
    <row r="252" spans="1:15">
      <c r="A252" s="318" t="s">
        <v>981</v>
      </c>
      <c r="B252" s="263"/>
      <c r="C252" s="345"/>
      <c r="D252" s="319" t="s">
        <v>74</v>
      </c>
      <c r="E252" s="280"/>
      <c r="F252" s="275"/>
      <c r="G252" s="275"/>
      <c r="H252" s="263"/>
      <c r="I252" s="278"/>
      <c r="J252" s="360"/>
      <c r="K252" s="277"/>
    </row>
    <row r="253" spans="1:15">
      <c r="A253" s="318"/>
      <c r="B253" s="263"/>
      <c r="C253" s="307" t="s">
        <v>876</v>
      </c>
      <c r="D253" s="329" t="s">
        <v>982</v>
      </c>
      <c r="E253" s="280"/>
      <c r="F253" s="275"/>
      <c r="G253" s="275"/>
      <c r="H253" s="263"/>
      <c r="I253" s="278"/>
      <c r="J253" s="360">
        <v>0</v>
      </c>
      <c r="K253" s="277"/>
    </row>
    <row r="254" spans="1:15">
      <c r="A254" s="321"/>
      <c r="B254" s="263"/>
      <c r="C254" s="345"/>
      <c r="D254" s="319"/>
      <c r="E254" s="280"/>
      <c r="F254" s="275"/>
      <c r="G254" s="275"/>
      <c r="H254" s="263"/>
      <c r="I254" s="278"/>
      <c r="J254" s="368"/>
      <c r="K254" s="369"/>
    </row>
    <row r="255" spans="1:15">
      <c r="A255" s="318" t="s">
        <v>983</v>
      </c>
      <c r="B255" s="263"/>
      <c r="C255" s="345"/>
      <c r="D255" s="319" t="s">
        <v>76</v>
      </c>
      <c r="E255" s="280"/>
      <c r="F255" s="275"/>
      <c r="G255" s="275"/>
      <c r="H255" s="263"/>
      <c r="I255" s="278"/>
      <c r="J255" s="360"/>
      <c r="K255" s="277"/>
    </row>
    <row r="256" spans="1:15">
      <c r="A256" s="318"/>
      <c r="B256" s="263"/>
      <c r="C256" s="307" t="s">
        <v>876</v>
      </c>
      <c r="D256" s="328" t="s">
        <v>948</v>
      </c>
      <c r="E256" s="280"/>
      <c r="F256" s="275"/>
      <c r="G256" s="275"/>
      <c r="H256" s="263"/>
      <c r="I256" s="278"/>
      <c r="J256" s="360">
        <v>0</v>
      </c>
      <c r="K256" s="277"/>
    </row>
    <row r="257" spans="1:11">
      <c r="A257" s="318"/>
      <c r="B257" s="263"/>
      <c r="C257" s="345"/>
      <c r="D257" s="319"/>
      <c r="E257" s="280"/>
      <c r="F257" s="275"/>
      <c r="G257" s="275"/>
      <c r="H257" s="263"/>
      <c r="I257" s="278"/>
      <c r="J257" s="368"/>
      <c r="K257" s="277"/>
    </row>
    <row r="258" spans="1:11">
      <c r="A258" s="321" t="s">
        <v>984</v>
      </c>
      <c r="B258" s="263"/>
      <c r="C258" s="345"/>
      <c r="D258" s="319" t="s">
        <v>84</v>
      </c>
      <c r="E258" s="280"/>
      <c r="F258" s="275"/>
      <c r="G258" s="275"/>
      <c r="H258" s="263"/>
      <c r="I258" s="278"/>
      <c r="J258" s="360"/>
      <c r="K258" s="277"/>
    </row>
    <row r="259" spans="1:11">
      <c r="A259" s="321"/>
      <c r="B259" s="263"/>
      <c r="C259" s="307" t="s">
        <v>876</v>
      </c>
      <c r="D259" s="329" t="s">
        <v>985</v>
      </c>
      <c r="E259" s="280"/>
      <c r="F259" s="275"/>
      <c r="G259" s="275"/>
      <c r="H259" s="263"/>
      <c r="I259" s="278"/>
      <c r="J259" s="360">
        <v>0</v>
      </c>
      <c r="K259" s="277"/>
    </row>
    <row r="260" spans="1:11">
      <c r="A260" s="321"/>
      <c r="B260" s="263"/>
      <c r="C260" s="307" t="s">
        <v>876</v>
      </c>
      <c r="D260" s="329" t="s">
        <v>986</v>
      </c>
      <c r="E260" s="280"/>
      <c r="F260" s="275"/>
      <c r="G260" s="275"/>
      <c r="H260" s="263"/>
      <c r="I260" s="278"/>
      <c r="J260" s="360">
        <v>0</v>
      </c>
      <c r="K260" s="277"/>
    </row>
    <row r="261" spans="1:11">
      <c r="A261" s="321"/>
      <c r="B261" s="263"/>
      <c r="C261" s="345"/>
      <c r="D261" s="319"/>
      <c r="E261" s="280"/>
      <c r="F261" s="275"/>
      <c r="G261" s="275"/>
      <c r="H261" s="263"/>
      <c r="I261" s="278"/>
      <c r="J261" s="359"/>
      <c r="K261" s="277"/>
    </row>
    <row r="262" spans="1:11">
      <c r="A262" s="339"/>
      <c r="B262" s="263"/>
      <c r="C262" s="364">
        <v>18</v>
      </c>
      <c r="D262" s="365" t="s">
        <v>85</v>
      </c>
      <c r="E262" s="280"/>
      <c r="F262" s="275"/>
      <c r="G262" s="275"/>
      <c r="H262" s="263"/>
      <c r="I262" s="278"/>
      <c r="J262" s="359">
        <v>0</v>
      </c>
      <c r="K262" s="277"/>
    </row>
    <row r="263" spans="1:11">
      <c r="A263" s="339"/>
      <c r="B263" s="263"/>
      <c r="C263" s="364">
        <v>19</v>
      </c>
      <c r="D263" s="365" t="s">
        <v>86</v>
      </c>
      <c r="E263" s="280"/>
      <c r="F263" s="275"/>
      <c r="G263" s="275"/>
      <c r="H263" s="263"/>
      <c r="I263" s="278"/>
      <c r="J263" s="359">
        <v>0</v>
      </c>
      <c r="K263" s="277"/>
    </row>
    <row r="264" spans="1:11">
      <c r="A264" s="339"/>
      <c r="B264" s="263"/>
      <c r="C264" s="364">
        <v>20</v>
      </c>
      <c r="D264" s="365" t="s">
        <v>87</v>
      </c>
      <c r="E264" s="280"/>
      <c r="F264" s="275"/>
      <c r="G264" s="275"/>
      <c r="H264" s="263"/>
      <c r="I264" s="278"/>
      <c r="J264" s="359"/>
      <c r="K264" s="277"/>
    </row>
    <row r="265" spans="1:11">
      <c r="A265" s="318" t="s">
        <v>987</v>
      </c>
      <c r="B265" s="263"/>
      <c r="C265" s="345"/>
      <c r="D265" s="319" t="s">
        <v>89</v>
      </c>
      <c r="E265" s="280"/>
      <c r="F265" s="275"/>
      <c r="G265" s="275"/>
      <c r="H265" s="263"/>
      <c r="I265" s="278"/>
      <c r="J265" s="359">
        <v>0</v>
      </c>
      <c r="K265" s="277"/>
    </row>
    <row r="266" spans="1:11">
      <c r="A266" s="321" t="s">
        <v>988</v>
      </c>
      <c r="B266" s="263"/>
      <c r="C266" s="345"/>
      <c r="D266" s="319" t="s">
        <v>90</v>
      </c>
      <c r="E266" s="280"/>
      <c r="F266" s="275"/>
      <c r="G266" s="275"/>
      <c r="H266" s="263"/>
      <c r="I266" s="278"/>
      <c r="J266" s="359">
        <v>0</v>
      </c>
      <c r="K266" s="277"/>
    </row>
    <row r="267" spans="1:11">
      <c r="A267" s="339"/>
      <c r="B267" s="263"/>
      <c r="C267" s="364">
        <v>21</v>
      </c>
      <c r="D267" s="365" t="s">
        <v>91</v>
      </c>
      <c r="E267" s="280"/>
      <c r="F267" s="275"/>
      <c r="G267" s="275"/>
      <c r="H267" s="263"/>
      <c r="I267" s="278"/>
      <c r="J267" s="359">
        <v>0</v>
      </c>
      <c r="K267" s="277"/>
    </row>
    <row r="268" spans="1:11">
      <c r="A268" s="273"/>
      <c r="B268" s="263"/>
      <c r="C268" s="345"/>
      <c r="D268" s="280"/>
      <c r="E268" s="280"/>
      <c r="F268" s="275"/>
      <c r="G268" s="275"/>
      <c r="H268" s="263"/>
      <c r="I268" s="278"/>
      <c r="J268" s="359"/>
      <c r="K268" s="277"/>
    </row>
    <row r="269" spans="1:11">
      <c r="A269" s="339"/>
      <c r="B269" s="263"/>
      <c r="C269" s="364">
        <v>22</v>
      </c>
      <c r="D269" s="365" t="s">
        <v>94</v>
      </c>
      <c r="E269" s="280"/>
      <c r="F269" s="275"/>
      <c r="G269" s="275"/>
      <c r="H269" s="263"/>
      <c r="I269" s="278"/>
      <c r="J269" s="359">
        <v>120000000</v>
      </c>
      <c r="K269" s="277"/>
    </row>
    <row r="270" spans="1:11">
      <c r="A270" s="339"/>
      <c r="B270" s="263"/>
      <c r="C270" s="364">
        <v>23</v>
      </c>
      <c r="D270" s="365" t="s">
        <v>95</v>
      </c>
      <c r="E270" s="280"/>
      <c r="F270" s="275"/>
      <c r="G270" s="275"/>
      <c r="H270" s="263"/>
      <c r="I270" s="278"/>
      <c r="J270" s="359"/>
      <c r="K270" s="277"/>
    </row>
    <row r="271" spans="1:11">
      <c r="A271" s="339"/>
      <c r="B271" s="263"/>
      <c r="C271" s="364">
        <v>24</v>
      </c>
      <c r="D271" s="365" t="s">
        <v>96</v>
      </c>
      <c r="E271" s="280"/>
      <c r="F271" s="275"/>
      <c r="G271" s="275"/>
      <c r="H271" s="263"/>
      <c r="I271" s="278"/>
      <c r="J271" s="359"/>
      <c r="K271" s="277"/>
    </row>
    <row r="272" spans="1:11">
      <c r="A272" s="339"/>
      <c r="B272" s="263"/>
      <c r="C272" s="364">
        <v>25</v>
      </c>
      <c r="D272" s="365" t="s">
        <v>97</v>
      </c>
      <c r="E272" s="280"/>
      <c r="F272" s="275"/>
      <c r="G272" s="275"/>
      <c r="H272" s="263"/>
      <c r="I272" s="278"/>
      <c r="J272" s="359"/>
      <c r="K272" s="277"/>
    </row>
    <row r="273" spans="1:11">
      <c r="A273" s="339"/>
      <c r="B273" s="263"/>
      <c r="C273" s="364">
        <v>26</v>
      </c>
      <c r="D273" s="365" t="s">
        <v>98</v>
      </c>
      <c r="E273" s="280"/>
      <c r="F273" s="275"/>
      <c r="G273" s="275"/>
      <c r="H273" s="263"/>
      <c r="I273" s="278"/>
      <c r="J273" s="359">
        <f>J275</f>
        <v>10878321</v>
      </c>
      <c r="K273" s="277"/>
    </row>
    <row r="274" spans="1:11">
      <c r="A274" s="318" t="s">
        <v>989</v>
      </c>
      <c r="B274" s="263"/>
      <c r="C274" s="345"/>
      <c r="D274" s="319" t="s">
        <v>99</v>
      </c>
      <c r="E274" s="280"/>
      <c r="F274" s="275"/>
      <c r="G274" s="275"/>
      <c r="H274" s="263"/>
      <c r="I274" s="278"/>
      <c r="J274" s="359"/>
      <c r="K274" s="277"/>
    </row>
    <row r="275" spans="1:11">
      <c r="A275" s="321" t="s">
        <v>990</v>
      </c>
      <c r="B275" s="263"/>
      <c r="C275" s="345"/>
      <c r="D275" s="319" t="s">
        <v>100</v>
      </c>
      <c r="E275" s="280"/>
      <c r="F275" s="275"/>
      <c r="G275" s="275"/>
      <c r="H275" s="263"/>
      <c r="I275" s="278"/>
      <c r="J275" s="281">
        <v>10878321</v>
      </c>
      <c r="K275" s="277"/>
    </row>
    <row r="276" spans="1:11">
      <c r="A276" s="318" t="s">
        <v>991</v>
      </c>
      <c r="B276" s="263"/>
      <c r="C276" s="345"/>
      <c r="D276" s="319" t="s">
        <v>98</v>
      </c>
      <c r="E276" s="280"/>
      <c r="F276" s="275"/>
      <c r="G276" s="275"/>
      <c r="H276" s="263"/>
      <c r="I276" s="278"/>
      <c r="J276" s="359"/>
      <c r="K276" s="277"/>
    </row>
    <row r="277" spans="1:11">
      <c r="A277" s="339"/>
      <c r="B277" s="263"/>
      <c r="C277" s="364">
        <v>27</v>
      </c>
      <c r="D277" s="365" t="s">
        <v>101</v>
      </c>
      <c r="E277" s="280"/>
      <c r="F277" s="275"/>
      <c r="G277" s="275"/>
      <c r="H277" s="263"/>
      <c r="I277" s="278"/>
      <c r="J277" s="359">
        <v>-5368097</v>
      </c>
      <c r="K277" s="277"/>
    </row>
    <row r="278" spans="1:11">
      <c r="A278" s="339"/>
      <c r="B278" s="263"/>
      <c r="C278" s="364">
        <v>28</v>
      </c>
      <c r="D278" s="365" t="s">
        <v>102</v>
      </c>
      <c r="E278" s="280"/>
      <c r="F278" s="275"/>
      <c r="G278" s="275"/>
      <c r="H278" s="263"/>
      <c r="I278" s="278"/>
      <c r="J278" s="359">
        <v>18545</v>
      </c>
      <c r="K278" s="277"/>
    </row>
    <row r="279" spans="1:11">
      <c r="A279" s="273"/>
      <c r="B279" s="263"/>
      <c r="C279" s="345"/>
      <c r="D279" s="280"/>
      <c r="E279" s="280"/>
      <c r="F279" s="275"/>
      <c r="G279" s="275"/>
      <c r="H279" s="263"/>
      <c r="I279" s="278"/>
      <c r="J279" s="359"/>
      <c r="K279" s="277"/>
    </row>
    <row r="280" spans="1:11">
      <c r="A280" s="273"/>
      <c r="B280" s="263"/>
      <c r="C280" s="345"/>
      <c r="D280" s="280"/>
      <c r="E280" s="280"/>
      <c r="F280" s="275"/>
      <c r="G280" s="275"/>
      <c r="H280" s="263"/>
      <c r="I280" s="278"/>
      <c r="J280" s="359"/>
      <c r="K280" s="277"/>
    </row>
    <row r="281" spans="1:11" ht="18">
      <c r="A281" s="273"/>
      <c r="B281" s="263"/>
      <c r="C281" s="345"/>
      <c r="D281" s="373" t="s">
        <v>992</v>
      </c>
      <c r="E281" s="280"/>
      <c r="F281" s="275"/>
      <c r="G281" s="275"/>
      <c r="H281" s="263"/>
      <c r="I281" s="278"/>
      <c r="J281" s="359"/>
      <c r="K281" s="277"/>
    </row>
    <row r="282" spans="1:11" ht="18">
      <c r="A282" s="273"/>
      <c r="B282" s="263"/>
      <c r="C282" s="345"/>
      <c r="D282" s="373"/>
      <c r="E282" s="280"/>
      <c r="F282" s="275"/>
      <c r="G282" s="275"/>
      <c r="H282" s="263"/>
      <c r="I282" s="278"/>
      <c r="J282" s="359"/>
      <c r="K282" s="277"/>
    </row>
    <row r="283" spans="1:11" ht="15">
      <c r="A283" s="273"/>
      <c r="B283" s="263"/>
      <c r="C283" s="345"/>
      <c r="D283" s="374" t="s">
        <v>993</v>
      </c>
      <c r="E283" s="280"/>
      <c r="F283" s="275"/>
      <c r="G283" s="275"/>
      <c r="H283" s="263"/>
      <c r="I283" s="278"/>
      <c r="J283" s="359">
        <f>J284+J285+J286+J287</f>
        <v>1113426</v>
      </c>
      <c r="K283" s="277"/>
    </row>
    <row r="284" spans="1:11">
      <c r="A284" s="273"/>
      <c r="B284" s="263"/>
      <c r="C284" s="375" t="s">
        <v>994</v>
      </c>
      <c r="D284" s="280" t="s">
        <v>1029</v>
      </c>
      <c r="E284" s="280"/>
      <c r="F284" s="275"/>
      <c r="G284" s="275"/>
      <c r="H284" s="263"/>
      <c r="I284" s="278"/>
      <c r="J284" s="281">
        <v>16000</v>
      </c>
      <c r="K284" s="277"/>
    </row>
    <row r="285" spans="1:11">
      <c r="A285" s="273"/>
      <c r="B285" s="263"/>
      <c r="C285" s="375" t="s">
        <v>994</v>
      </c>
      <c r="D285" s="280" t="s">
        <v>995</v>
      </c>
      <c r="E285" s="280"/>
      <c r="F285" s="275"/>
      <c r="G285" s="275"/>
      <c r="H285" s="263"/>
      <c r="I285" s="278"/>
      <c r="J285" s="281">
        <v>0</v>
      </c>
      <c r="K285" s="277"/>
    </row>
    <row r="286" spans="1:11">
      <c r="A286" s="273"/>
      <c r="B286" s="263"/>
      <c r="C286" s="375" t="s">
        <v>994</v>
      </c>
      <c r="D286" s="376" t="s">
        <v>1030</v>
      </c>
      <c r="E286" s="284"/>
      <c r="F286" s="263"/>
      <c r="G286" s="263"/>
      <c r="H286" s="329"/>
      <c r="I286" s="263"/>
      <c r="J286" s="281">
        <v>1094000</v>
      </c>
      <c r="K286" s="377"/>
    </row>
    <row r="287" spans="1:11">
      <c r="A287" s="273"/>
      <c r="B287" s="263"/>
      <c r="C287" s="375" t="s">
        <v>994</v>
      </c>
      <c r="D287" s="376" t="s">
        <v>1041</v>
      </c>
      <c r="E287" s="284"/>
      <c r="F287" s="263"/>
      <c r="G287" s="263"/>
      <c r="H287" s="329"/>
      <c r="I287" s="263"/>
      <c r="J287" s="281">
        <v>3426</v>
      </c>
      <c r="K287" s="377"/>
    </row>
    <row r="288" spans="1:11">
      <c r="A288" s="273"/>
      <c r="B288" s="263"/>
      <c r="C288" s="375"/>
      <c r="D288" s="376"/>
      <c r="E288" s="284"/>
      <c r="F288" s="263"/>
      <c r="G288" s="263"/>
      <c r="H288" s="329"/>
      <c r="I288" s="263"/>
      <c r="J288" s="313"/>
      <c r="K288" s="378"/>
    </row>
    <row r="289" spans="1:11" ht="15">
      <c r="A289" s="273"/>
      <c r="B289" s="263"/>
      <c r="C289" s="375"/>
      <c r="D289" s="379" t="s">
        <v>996</v>
      </c>
      <c r="E289" s="284"/>
      <c r="F289" s="263"/>
      <c r="G289" s="263"/>
      <c r="H289" s="329"/>
      <c r="I289" s="263"/>
      <c r="J289" s="348">
        <f>J290+J291+J292+J293+J294</f>
        <v>-1094881</v>
      </c>
      <c r="K289" s="377"/>
    </row>
    <row r="290" spans="1:11">
      <c r="A290" s="273"/>
      <c r="B290" s="263"/>
      <c r="C290" s="375" t="s">
        <v>994</v>
      </c>
      <c r="D290" s="380" t="s">
        <v>997</v>
      </c>
      <c r="E290" s="284"/>
      <c r="F290" s="263"/>
      <c r="G290" s="263"/>
      <c r="H290" s="263"/>
      <c r="I290" s="263"/>
      <c r="J290" s="313">
        <v>0</v>
      </c>
      <c r="K290" s="377"/>
    </row>
    <row r="291" spans="1:11">
      <c r="A291" s="273"/>
      <c r="B291" s="263"/>
      <c r="C291" s="375" t="s">
        <v>994</v>
      </c>
      <c r="D291" s="380" t="s">
        <v>998</v>
      </c>
      <c r="E291" s="284"/>
      <c r="F291" s="263"/>
      <c r="G291" s="263"/>
      <c r="H291" s="263"/>
      <c r="I291" s="263"/>
      <c r="J291" s="313">
        <v>0</v>
      </c>
      <c r="K291" s="377"/>
    </row>
    <row r="292" spans="1:11">
      <c r="A292" s="273"/>
      <c r="B292" s="263"/>
      <c r="C292" s="375" t="s">
        <v>994</v>
      </c>
      <c r="D292" s="380" t="s">
        <v>999</v>
      </c>
      <c r="E292" s="284"/>
      <c r="F292" s="263"/>
      <c r="G292" s="263"/>
      <c r="H292" s="263"/>
      <c r="I292" s="263"/>
      <c r="J292" s="313">
        <v>-1094881</v>
      </c>
      <c r="K292" s="377"/>
    </row>
    <row r="293" spans="1:11">
      <c r="A293" s="273"/>
      <c r="B293" s="263"/>
      <c r="C293" s="375" t="s">
        <v>994</v>
      </c>
      <c r="D293" s="380" t="s">
        <v>1000</v>
      </c>
      <c r="E293" s="284"/>
      <c r="F293" s="263"/>
      <c r="G293" s="263"/>
      <c r="H293" s="263"/>
      <c r="I293" s="263"/>
      <c r="J293" s="313">
        <v>0</v>
      </c>
      <c r="K293" s="377"/>
    </row>
    <row r="294" spans="1:11">
      <c r="A294" s="273"/>
      <c r="B294" s="263"/>
      <c r="C294" s="375" t="s">
        <v>994</v>
      </c>
      <c r="D294" s="380" t="s">
        <v>1001</v>
      </c>
      <c r="E294" s="284"/>
      <c r="F294" s="263"/>
      <c r="G294" s="263"/>
      <c r="H294" s="263"/>
      <c r="I294" s="263"/>
      <c r="J294" s="313">
        <v>0</v>
      </c>
      <c r="K294" s="377"/>
    </row>
    <row r="295" spans="1:11">
      <c r="A295" s="273"/>
      <c r="B295" s="263"/>
      <c r="C295" s="375"/>
      <c r="D295" s="376"/>
      <c r="E295" s="284"/>
      <c r="F295" s="263"/>
      <c r="G295" s="263"/>
      <c r="H295" s="329"/>
      <c r="I295" s="263"/>
      <c r="J295" s="313"/>
      <c r="K295" s="377"/>
    </row>
    <row r="296" spans="1:11">
      <c r="A296" s="273"/>
      <c r="B296" s="263"/>
      <c r="C296" s="279"/>
      <c r="D296" s="376"/>
      <c r="E296" s="284"/>
      <c r="F296" s="263"/>
      <c r="G296" s="263"/>
      <c r="H296" s="329"/>
      <c r="I296" s="263"/>
      <c r="J296" s="313"/>
      <c r="K296" s="377"/>
    </row>
    <row r="297" spans="1:11">
      <c r="A297" s="273"/>
      <c r="B297" s="263"/>
      <c r="C297" s="279">
        <v>10</v>
      </c>
      <c r="D297" s="376" t="s">
        <v>1002</v>
      </c>
      <c r="E297" s="284"/>
      <c r="F297" s="263"/>
      <c r="G297" s="263"/>
      <c r="H297" s="329"/>
      <c r="I297" s="263"/>
      <c r="J297" s="330"/>
      <c r="K297" s="377"/>
    </row>
    <row r="298" spans="1:11">
      <c r="A298" s="339"/>
      <c r="B298" s="329"/>
      <c r="C298" s="331"/>
      <c r="D298" s="329"/>
      <c r="E298" s="329"/>
      <c r="F298" s="329"/>
      <c r="G298" s="329"/>
      <c r="H298" s="329"/>
      <c r="I298" s="329"/>
      <c r="J298" s="313"/>
      <c r="K298" s="377"/>
    </row>
    <row r="299" spans="1:11">
      <c r="A299" s="339"/>
      <c r="B299" s="329"/>
      <c r="C299" s="331"/>
      <c r="D299" s="381" t="s">
        <v>994</v>
      </c>
      <c r="E299" s="382" t="s">
        <v>1003</v>
      </c>
      <c r="F299" s="329"/>
      <c r="G299" s="329"/>
      <c r="H299" s="329"/>
      <c r="I299" s="331"/>
      <c r="J299" s="348">
        <f>J283+J289</f>
        <v>18545</v>
      </c>
      <c r="K299" s="377"/>
    </row>
    <row r="300" spans="1:11">
      <c r="A300" s="339"/>
      <c r="B300" s="329"/>
      <c r="C300" s="331"/>
      <c r="D300" s="381" t="s">
        <v>994</v>
      </c>
      <c r="E300" s="329" t="s">
        <v>1004</v>
      </c>
      <c r="F300" s="329"/>
      <c r="G300" s="329"/>
      <c r="H300" s="329"/>
      <c r="I300" s="331"/>
      <c r="J300" s="383"/>
      <c r="K300" s="377"/>
    </row>
    <row r="301" spans="1:11">
      <c r="A301" s="339"/>
      <c r="B301" s="329"/>
      <c r="C301" s="331"/>
      <c r="D301" s="381" t="s">
        <v>994</v>
      </c>
      <c r="E301" s="329" t="s">
        <v>1005</v>
      </c>
      <c r="F301" s="329"/>
      <c r="G301" s="397"/>
      <c r="H301" s="329"/>
      <c r="I301" s="331"/>
      <c r="J301" s="383">
        <v>0</v>
      </c>
      <c r="K301" s="377"/>
    </row>
    <row r="302" spans="1:11">
      <c r="A302" s="339"/>
      <c r="B302" s="329"/>
      <c r="C302" s="331"/>
      <c r="D302" s="381" t="s">
        <v>994</v>
      </c>
      <c r="E302" s="256" t="s">
        <v>1006</v>
      </c>
      <c r="F302" s="329"/>
      <c r="G302" s="397">
        <v>0.15</v>
      </c>
      <c r="H302" s="329"/>
      <c r="I302" s="331"/>
      <c r="J302" s="383"/>
      <c r="K302" s="377"/>
    </row>
    <row r="303" spans="1:11">
      <c r="A303" s="339"/>
      <c r="B303" s="329"/>
      <c r="C303" s="331"/>
      <c r="D303" s="480" t="s">
        <v>1007</v>
      </c>
      <c r="E303" s="480"/>
      <c r="F303" s="480"/>
      <c r="G303" s="480"/>
      <c r="H303" s="480"/>
      <c r="I303" s="480"/>
      <c r="J303" s="480"/>
      <c r="K303" s="481"/>
    </row>
    <row r="304" spans="1:11">
      <c r="A304" s="339"/>
      <c r="B304" s="329"/>
      <c r="C304" s="331" t="s">
        <v>876</v>
      </c>
      <c r="D304" s="406" t="s">
        <v>1042</v>
      </c>
      <c r="E304" s="406"/>
      <c r="F304" s="406"/>
      <c r="G304" s="406"/>
      <c r="H304" s="406"/>
      <c r="I304" s="406"/>
      <c r="J304" s="410"/>
      <c r="K304" s="407"/>
    </row>
    <row r="305" spans="1:14" ht="13.5">
      <c r="A305" s="339"/>
      <c r="B305" s="329"/>
      <c r="C305" s="307" t="s">
        <v>876</v>
      </c>
      <c r="D305" s="384" t="s">
        <v>1008</v>
      </c>
      <c r="E305" s="385"/>
      <c r="F305" s="385"/>
      <c r="G305" s="385"/>
      <c r="H305" s="385"/>
      <c r="I305" s="385"/>
      <c r="J305" s="409">
        <v>0</v>
      </c>
      <c r="K305" s="386"/>
      <c r="N305" s="402"/>
    </row>
    <row r="306" spans="1:14">
      <c r="A306" s="339"/>
      <c r="B306" s="329"/>
      <c r="C306" s="331"/>
      <c r="D306" s="329"/>
      <c r="E306" s="329"/>
      <c r="F306" s="329"/>
      <c r="G306" s="329"/>
      <c r="H306" s="329"/>
      <c r="I306" s="329"/>
      <c r="J306" s="349"/>
      <c r="K306" s="377"/>
    </row>
    <row r="307" spans="1:14" ht="18">
      <c r="A307" s="273"/>
      <c r="B307" s="482" t="s">
        <v>25</v>
      </c>
      <c r="C307" s="482"/>
      <c r="D307" s="387" t="s">
        <v>1009</v>
      </c>
      <c r="E307" s="263"/>
      <c r="F307" s="263"/>
      <c r="G307" s="263"/>
      <c r="H307" s="263"/>
      <c r="I307" s="263"/>
      <c r="J307" s="281"/>
      <c r="K307" s="277"/>
    </row>
    <row r="308" spans="1:14">
      <c r="A308" s="273"/>
      <c r="B308" s="263"/>
      <c r="C308" s="278"/>
      <c r="D308" s="263"/>
      <c r="E308" s="263"/>
      <c r="F308" s="263"/>
      <c r="G308" s="263"/>
      <c r="H308" s="263"/>
      <c r="I308" s="263"/>
      <c r="J308" s="281"/>
      <c r="K308" s="277"/>
    </row>
    <row r="309" spans="1:14">
      <c r="A309" s="273"/>
      <c r="B309" s="263"/>
      <c r="C309" s="327"/>
      <c r="D309" s="263" t="s">
        <v>1010</v>
      </c>
      <c r="E309" s="263"/>
      <c r="F309" s="263"/>
      <c r="G309" s="263"/>
      <c r="H309" s="263"/>
      <c r="I309" s="263"/>
      <c r="J309" s="281"/>
      <c r="K309" s="277"/>
    </row>
    <row r="310" spans="1:14">
      <c r="A310" s="273"/>
      <c r="B310" s="263"/>
      <c r="C310" s="388" t="s">
        <v>1011</v>
      </c>
      <c r="D310" s="263"/>
      <c r="E310" s="263"/>
      <c r="F310" s="263"/>
      <c r="G310" s="263"/>
      <c r="H310" s="263"/>
      <c r="I310" s="263"/>
      <c r="J310" s="281"/>
      <c r="K310" s="277"/>
    </row>
    <row r="311" spans="1:14">
      <c r="A311" s="273"/>
      <c r="B311" s="263"/>
      <c r="C311" s="278"/>
      <c r="D311" s="263" t="s">
        <v>1012</v>
      </c>
      <c r="E311" s="263"/>
      <c r="F311" s="263"/>
      <c r="G311" s="263"/>
      <c r="H311" s="263"/>
      <c r="I311" s="263"/>
      <c r="J311" s="281"/>
      <c r="K311" s="277"/>
    </row>
    <row r="312" spans="1:14">
      <c r="A312" s="273"/>
      <c r="B312" s="263"/>
      <c r="C312" s="388" t="s">
        <v>1013</v>
      </c>
      <c r="D312" s="263"/>
      <c r="E312" s="263"/>
      <c r="F312" s="263"/>
      <c r="G312" s="263"/>
      <c r="H312" s="263"/>
      <c r="I312" s="263"/>
      <c r="J312" s="281"/>
      <c r="K312" s="277"/>
    </row>
    <row r="313" spans="1:14">
      <c r="A313" s="273"/>
      <c r="B313" s="263"/>
      <c r="C313" s="388"/>
      <c r="D313" s="263"/>
      <c r="E313" s="263"/>
      <c r="F313" s="263"/>
      <c r="G313" s="263"/>
      <c r="H313" s="263"/>
      <c r="I313" s="263"/>
      <c r="J313" s="281"/>
      <c r="K313" s="277"/>
    </row>
    <row r="314" spans="1:14">
      <c r="A314" s="273"/>
      <c r="B314" s="263"/>
      <c r="C314" s="388"/>
      <c r="D314" s="263" t="s">
        <v>1014</v>
      </c>
      <c r="E314" s="263"/>
      <c r="F314" s="263"/>
      <c r="G314" s="263"/>
      <c r="H314" s="263"/>
      <c r="I314" s="263"/>
      <c r="J314" s="281"/>
      <c r="K314" s="277"/>
    </row>
    <row r="315" spans="1:14">
      <c r="A315" s="273"/>
      <c r="B315" s="263"/>
      <c r="C315" s="388"/>
      <c r="D315" s="263" t="s">
        <v>1015</v>
      </c>
      <c r="E315" s="263"/>
      <c r="F315" s="263"/>
      <c r="G315" s="263"/>
      <c r="H315" s="263"/>
      <c r="I315" s="263"/>
      <c r="J315" s="281"/>
      <c r="K315" s="277"/>
    </row>
    <row r="316" spans="1:14">
      <c r="A316" s="273"/>
      <c r="B316" s="263"/>
      <c r="C316" s="388"/>
      <c r="D316" s="263" t="s">
        <v>1016</v>
      </c>
      <c r="E316" s="263"/>
      <c r="F316" s="263"/>
      <c r="G316" s="263"/>
      <c r="H316" s="263"/>
      <c r="I316" s="263"/>
      <c r="J316" s="281"/>
      <c r="K316" s="277"/>
    </row>
    <row r="317" spans="1:14">
      <c r="A317" s="273"/>
      <c r="B317" s="263"/>
      <c r="C317" s="388"/>
      <c r="D317" s="263" t="s">
        <v>1017</v>
      </c>
      <c r="E317" s="263"/>
      <c r="F317" s="263"/>
      <c r="G317" s="263"/>
      <c r="H317" s="263"/>
      <c r="I317" s="263"/>
      <c r="J317" s="281"/>
      <c r="K317" s="277"/>
    </row>
    <row r="318" spans="1:14">
      <c r="A318" s="273"/>
      <c r="B318" s="263"/>
      <c r="C318" s="388"/>
      <c r="D318" s="263"/>
      <c r="E318" s="263"/>
      <c r="F318" s="263"/>
      <c r="G318" s="263"/>
      <c r="H318" s="263"/>
      <c r="I318" s="263"/>
      <c r="J318" s="281"/>
      <c r="K318" s="277"/>
    </row>
    <row r="319" spans="1:14">
      <c r="A319" s="273"/>
      <c r="B319" s="263"/>
      <c r="C319" s="388"/>
      <c r="D319" s="263"/>
      <c r="E319" s="263"/>
      <c r="F319" s="263"/>
      <c r="G319" s="263"/>
      <c r="H319" s="263"/>
      <c r="I319" s="263"/>
      <c r="J319" s="281"/>
      <c r="K319" s="277"/>
    </row>
    <row r="320" spans="1:14">
      <c r="A320" s="273"/>
      <c r="B320" s="263"/>
      <c r="C320" s="278"/>
      <c r="D320" s="263"/>
      <c r="E320" s="263"/>
      <c r="F320" s="263"/>
      <c r="G320" s="263"/>
      <c r="H320" s="263"/>
      <c r="I320" s="263"/>
      <c r="J320" s="281"/>
      <c r="K320" s="277"/>
    </row>
    <row r="321" spans="1:11">
      <c r="A321" s="389"/>
      <c r="B321" s="390"/>
      <c r="C321" s="390"/>
      <c r="D321" s="390"/>
      <c r="E321" s="390"/>
      <c r="F321" s="263"/>
      <c r="G321" s="263"/>
      <c r="H321" s="459" t="s">
        <v>1018</v>
      </c>
      <c r="I321" s="459"/>
      <c r="J321" s="459"/>
      <c r="K321" s="460"/>
    </row>
    <row r="322" spans="1:11" ht="15">
      <c r="A322" s="391"/>
      <c r="B322" s="392"/>
      <c r="C322" s="392"/>
      <c r="D322" s="392"/>
      <c r="E322" s="392"/>
      <c r="F322" s="263"/>
      <c r="G322" s="263"/>
      <c r="H322" s="461" t="s">
        <v>1056</v>
      </c>
      <c r="I322" s="461"/>
      <c r="J322" s="461"/>
      <c r="K322" s="462"/>
    </row>
    <row r="323" spans="1:11" ht="13.5" thickBot="1">
      <c r="A323" s="393"/>
      <c r="B323" s="394"/>
      <c r="C323" s="394"/>
      <c r="D323" s="394"/>
      <c r="E323" s="394"/>
      <c r="F323" s="394"/>
      <c r="G323" s="394"/>
      <c r="H323" s="394"/>
      <c r="I323" s="394"/>
      <c r="J323" s="395"/>
      <c r="K323" s="396"/>
    </row>
  </sheetData>
  <mergeCells count="26">
    <mergeCell ref="A2:K2"/>
    <mergeCell ref="B52:C52"/>
    <mergeCell ref="C59:C60"/>
    <mergeCell ref="D59:E60"/>
    <mergeCell ref="F59:F60"/>
    <mergeCell ref="G59:H60"/>
    <mergeCell ref="D68:E68"/>
    <mergeCell ref="G68:H68"/>
    <mergeCell ref="D61:E61"/>
    <mergeCell ref="G61:H61"/>
    <mergeCell ref="D69:E69"/>
    <mergeCell ref="G69:H69"/>
    <mergeCell ref="C72:C73"/>
    <mergeCell ref="D72:H73"/>
    <mergeCell ref="D74:H74"/>
    <mergeCell ref="D303:K303"/>
    <mergeCell ref="B307:C307"/>
    <mergeCell ref="D75:H75"/>
    <mergeCell ref="H321:K321"/>
    <mergeCell ref="H322:K322"/>
    <mergeCell ref="D76:H76"/>
    <mergeCell ref="D77:J77"/>
    <mergeCell ref="C143:C144"/>
    <mergeCell ref="D143:D144"/>
    <mergeCell ref="E143:G143"/>
    <mergeCell ref="H143:J143"/>
  </mergeCells>
  <pageMargins left="0.51" right="0.42" top="0.43" bottom="0.4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60"/>
  <sheetViews>
    <sheetView topLeftCell="A40" workbookViewId="0">
      <selection activeCell="L58" sqref="L58"/>
    </sheetView>
  </sheetViews>
  <sheetFormatPr defaultRowHeight="12.75"/>
  <cols>
    <col min="1" max="1" width="2.5703125" style="6" customWidth="1"/>
    <col min="2" max="3" width="2.7109375" style="2" customWidth="1"/>
    <col min="4" max="4" width="3" style="2" customWidth="1"/>
    <col min="5" max="5" width="60.7109375" style="6" customWidth="1"/>
    <col min="6" max="6" width="14.140625" style="6" customWidth="1"/>
    <col min="7" max="7" width="13.28515625" style="129" customWidth="1"/>
    <col min="8" max="8" width="12" style="15" hidden="1" customWidth="1"/>
    <col min="9" max="9" width="1.42578125" style="6" hidden="1" customWidth="1"/>
    <col min="10" max="11" width="0" style="6" hidden="1" customWidth="1"/>
    <col min="12" max="14" width="9.140625" style="6"/>
    <col min="15" max="15" width="13.42578125" style="6" bestFit="1" customWidth="1"/>
    <col min="16" max="16" width="9.140625" style="6"/>
    <col min="17" max="17" width="10.7109375" style="6" bestFit="1" customWidth="1"/>
    <col min="18" max="16384" width="9.140625" style="6"/>
  </cols>
  <sheetData>
    <row r="1" spans="2:16" s="13" customFormat="1" ht="18" customHeight="1">
      <c r="B1" s="434" t="s">
        <v>198</v>
      </c>
      <c r="C1" s="434"/>
      <c r="D1" s="434"/>
      <c r="E1" s="434"/>
      <c r="F1" s="434"/>
      <c r="G1" s="434"/>
      <c r="H1" s="434"/>
    </row>
    <row r="2" spans="2:16" ht="6.75" customHeight="1"/>
    <row r="3" spans="2:16" s="130" customFormat="1" ht="21" customHeight="1">
      <c r="B3" s="131" t="s">
        <v>2</v>
      </c>
      <c r="C3" s="431" t="s">
        <v>7</v>
      </c>
      <c r="D3" s="432"/>
      <c r="E3" s="433"/>
      <c r="F3" s="176">
        <v>2021</v>
      </c>
      <c r="G3" s="132">
        <v>2020</v>
      </c>
      <c r="H3" s="133">
        <v>2014</v>
      </c>
    </row>
    <row r="4" spans="2:16" s="13" customFormat="1" ht="12.75" customHeight="1">
      <c r="B4" s="23"/>
      <c r="C4" s="428" t="s">
        <v>65</v>
      </c>
      <c r="D4" s="429"/>
      <c r="E4" s="430"/>
      <c r="F4" s="175"/>
      <c r="G4" s="136"/>
      <c r="H4" s="22"/>
    </row>
    <row r="5" spans="2:16" s="13" customFormat="1" ht="12.75" customHeight="1">
      <c r="B5" s="23"/>
      <c r="C5" s="43" t="s">
        <v>88</v>
      </c>
      <c r="D5" s="135" t="s">
        <v>8</v>
      </c>
      <c r="E5" s="44"/>
      <c r="F5" s="191">
        <f>F6+F7</f>
        <v>223226</v>
      </c>
      <c r="G5" s="136">
        <f>G6+G7</f>
        <v>236574</v>
      </c>
      <c r="H5" s="82">
        <f>H6+H7</f>
        <v>435058</v>
      </c>
      <c r="O5" s="139"/>
      <c r="P5" s="139"/>
    </row>
    <row r="6" spans="2:16" s="13" customFormat="1" ht="12.75" customHeight="1">
      <c r="B6" s="23"/>
      <c r="C6" s="137"/>
      <c r="D6" s="35">
        <v>1</v>
      </c>
      <c r="E6" s="8" t="s">
        <v>9</v>
      </c>
      <c r="F6" s="190">
        <v>223226</v>
      </c>
      <c r="G6" s="138">
        <v>214164</v>
      </c>
      <c r="H6" s="22">
        <v>309353</v>
      </c>
    </row>
    <row r="7" spans="2:16" s="13" customFormat="1" ht="12.75" customHeight="1">
      <c r="B7" s="23"/>
      <c r="C7" s="137"/>
      <c r="D7" s="35">
        <v>2</v>
      </c>
      <c r="E7" s="8" t="s">
        <v>10</v>
      </c>
      <c r="F7" s="190">
        <v>0</v>
      </c>
      <c r="G7" s="138">
        <v>22410</v>
      </c>
      <c r="H7" s="22">
        <v>125705</v>
      </c>
    </row>
    <row r="8" spans="2:16" s="13" customFormat="1" ht="12.75" customHeight="1">
      <c r="B8" s="23"/>
      <c r="C8" s="43" t="s">
        <v>88</v>
      </c>
      <c r="D8" s="135" t="s">
        <v>26</v>
      </c>
      <c r="E8" s="8"/>
      <c r="F8" s="8"/>
      <c r="G8" s="138"/>
      <c r="H8" s="22"/>
    </row>
    <row r="9" spans="2:16" s="13" customFormat="1" ht="12.75" customHeight="1">
      <c r="B9" s="23"/>
      <c r="C9" s="137"/>
      <c r="D9" s="35">
        <v>1</v>
      </c>
      <c r="E9" s="8" t="s">
        <v>28</v>
      </c>
      <c r="F9" s="8"/>
      <c r="G9" s="138"/>
      <c r="H9" s="22"/>
    </row>
    <row r="10" spans="2:16" s="13" customFormat="1" ht="12.75" customHeight="1">
      <c r="B10" s="23"/>
      <c r="C10" s="137"/>
      <c r="D10" s="35">
        <v>2</v>
      </c>
      <c r="E10" s="8" t="s">
        <v>29</v>
      </c>
      <c r="F10" s="8"/>
      <c r="G10" s="138"/>
      <c r="H10" s="22"/>
    </row>
    <row r="11" spans="2:16" s="13" customFormat="1" ht="12.75" customHeight="1">
      <c r="B11" s="23"/>
      <c r="C11" s="137"/>
      <c r="D11" s="35">
        <v>3</v>
      </c>
      <c r="E11" s="8" t="s">
        <v>27</v>
      </c>
      <c r="F11" s="8"/>
      <c r="G11" s="138"/>
      <c r="H11" s="22"/>
    </row>
    <row r="12" spans="2:16" s="13" customFormat="1" ht="12.75" customHeight="1">
      <c r="B12" s="23"/>
      <c r="C12" s="137"/>
      <c r="D12" s="35"/>
      <c r="E12" s="8"/>
      <c r="F12" s="8"/>
      <c r="G12" s="138"/>
      <c r="H12" s="22"/>
    </row>
    <row r="13" spans="2:16" s="13" customFormat="1" ht="12.75" customHeight="1">
      <c r="B13" s="23"/>
      <c r="C13" s="43" t="s">
        <v>88</v>
      </c>
      <c r="D13" s="135" t="s">
        <v>30</v>
      </c>
      <c r="E13" s="8"/>
      <c r="F13" s="193">
        <f>F14+F15+F16+F17</f>
        <v>253476499</v>
      </c>
      <c r="G13" s="136">
        <f>G14+G15+G16+G17</f>
        <v>271494224</v>
      </c>
      <c r="H13" s="82">
        <f>H14+H15+H16+H17</f>
        <v>249152227</v>
      </c>
      <c r="K13" s="139" t="e">
        <f>G13-#REF!</f>
        <v>#REF!</v>
      </c>
      <c r="N13" s="139"/>
      <c r="O13" s="139"/>
    </row>
    <row r="14" spans="2:16" s="13" customFormat="1" ht="12.75" customHeight="1">
      <c r="B14" s="23"/>
      <c r="C14" s="137"/>
      <c r="D14" s="35">
        <v>1</v>
      </c>
      <c r="E14" s="8" t="s">
        <v>31</v>
      </c>
      <c r="F14" s="190">
        <v>253289914</v>
      </c>
      <c r="G14" s="138">
        <v>271149757</v>
      </c>
      <c r="H14" s="22">
        <v>248868668</v>
      </c>
      <c r="O14" s="139"/>
    </row>
    <row r="15" spans="2:16" s="13" customFormat="1" ht="12.75" customHeight="1">
      <c r="B15" s="23"/>
      <c r="C15" s="137"/>
      <c r="D15" s="35">
        <v>2</v>
      </c>
      <c r="E15" s="8" t="s">
        <v>32</v>
      </c>
      <c r="F15" s="190">
        <v>2041</v>
      </c>
      <c r="G15" s="138">
        <v>315475</v>
      </c>
      <c r="H15" s="22"/>
    </row>
    <row r="16" spans="2:16" s="13" customFormat="1" ht="12.75" customHeight="1">
      <c r="B16" s="23"/>
      <c r="C16" s="137"/>
      <c r="D16" s="35">
        <v>3</v>
      </c>
      <c r="E16" s="8" t="s">
        <v>33</v>
      </c>
      <c r="F16" s="190"/>
      <c r="G16" s="138"/>
      <c r="H16" s="22"/>
    </row>
    <row r="17" spans="2:17" s="13" customFormat="1" ht="12.75" customHeight="1">
      <c r="B17" s="23"/>
      <c r="C17" s="137"/>
      <c r="D17" s="35">
        <v>4</v>
      </c>
      <c r="E17" s="8" t="s">
        <v>1038</v>
      </c>
      <c r="F17" s="190">
        <v>184544</v>
      </c>
      <c r="G17" s="138">
        <v>28992</v>
      </c>
      <c r="H17" s="22">
        <v>283559</v>
      </c>
    </row>
    <row r="18" spans="2:17" s="13" customFormat="1" ht="12.75" customHeight="1">
      <c r="B18" s="23"/>
      <c r="C18" s="137"/>
      <c r="D18" s="35">
        <v>5</v>
      </c>
      <c r="E18" s="8" t="s">
        <v>35</v>
      </c>
      <c r="F18" s="8"/>
      <c r="G18" s="138"/>
      <c r="H18" s="22"/>
    </row>
    <row r="19" spans="2:17" s="13" customFormat="1" ht="12.75" customHeight="1">
      <c r="B19" s="23"/>
      <c r="C19" s="43" t="s">
        <v>88</v>
      </c>
      <c r="D19" s="135" t="s">
        <v>36</v>
      </c>
      <c r="E19" s="44"/>
      <c r="F19" s="191">
        <f>F20</f>
        <v>0</v>
      </c>
      <c r="G19" s="136">
        <f>G20+G21+G22+G23+G24+G25+G26</f>
        <v>0</v>
      </c>
      <c r="H19" s="82">
        <f>H20+H21+H22+H23+H24+H25+H26</f>
        <v>7330271</v>
      </c>
    </row>
    <row r="20" spans="2:17" s="13" customFormat="1" ht="12.75" customHeight="1">
      <c r="B20" s="23"/>
      <c r="C20" s="45"/>
      <c r="D20" s="35">
        <v>1</v>
      </c>
      <c r="E20" s="8" t="s">
        <v>37</v>
      </c>
      <c r="F20" s="190"/>
      <c r="G20" s="140"/>
      <c r="H20" s="22"/>
    </row>
    <row r="21" spans="2:17" s="13" customFormat="1" ht="12.75" customHeight="1">
      <c r="B21" s="23"/>
      <c r="C21" s="45"/>
      <c r="D21" s="35">
        <v>2</v>
      </c>
      <c r="E21" s="8" t="s">
        <v>38</v>
      </c>
      <c r="F21" s="8"/>
      <c r="G21" s="140">
        <v>0</v>
      </c>
      <c r="H21" s="22"/>
      <c r="O21" s="139"/>
    </row>
    <row r="22" spans="2:17" s="13" customFormat="1" ht="12.75" customHeight="1">
      <c r="B22" s="23"/>
      <c r="C22" s="45"/>
      <c r="D22" s="35">
        <v>3</v>
      </c>
      <c r="E22" s="8" t="s">
        <v>39</v>
      </c>
      <c r="F22" s="8"/>
      <c r="G22" s="140">
        <v>0</v>
      </c>
      <c r="H22" s="22"/>
      <c r="O22" s="139"/>
    </row>
    <row r="23" spans="2:17" s="13" customFormat="1" ht="12.75" customHeight="1">
      <c r="B23" s="23"/>
      <c r="C23" s="45"/>
      <c r="D23" s="35">
        <v>4</v>
      </c>
      <c r="E23" s="8" t="s">
        <v>40</v>
      </c>
      <c r="F23" s="8"/>
      <c r="G23" s="140">
        <v>0</v>
      </c>
      <c r="H23" s="22">
        <v>7330271</v>
      </c>
    </row>
    <row r="24" spans="2:17" s="13" customFormat="1" ht="12.75" customHeight="1">
      <c r="B24" s="23"/>
      <c r="C24" s="45"/>
      <c r="D24" s="35">
        <v>5</v>
      </c>
      <c r="E24" s="8" t="s">
        <v>41</v>
      </c>
      <c r="F24" s="8"/>
      <c r="G24" s="140">
        <v>0</v>
      </c>
      <c r="H24" s="22"/>
      <c r="O24" s="139"/>
    </row>
    <row r="25" spans="2:17" s="13" customFormat="1" ht="12.75" customHeight="1">
      <c r="B25" s="23"/>
      <c r="C25" s="45"/>
      <c r="D25" s="35">
        <v>6</v>
      </c>
      <c r="E25" s="8" t="s">
        <v>42</v>
      </c>
      <c r="F25" s="8"/>
      <c r="G25" s="140">
        <v>0</v>
      </c>
      <c r="H25" s="22"/>
    </row>
    <row r="26" spans="2:17" s="13" customFormat="1" ht="12.75" customHeight="1">
      <c r="B26" s="23"/>
      <c r="C26" s="45"/>
      <c r="D26" s="35">
        <v>7</v>
      </c>
      <c r="E26" s="8" t="s">
        <v>43</v>
      </c>
      <c r="F26" s="8"/>
      <c r="G26" s="140">
        <v>0</v>
      </c>
      <c r="H26" s="22"/>
    </row>
    <row r="27" spans="2:17" s="13" customFormat="1" ht="12.75" customHeight="1">
      <c r="B27" s="23"/>
      <c r="C27" s="43" t="s">
        <v>88</v>
      </c>
      <c r="D27" s="135" t="s">
        <v>44</v>
      </c>
      <c r="E27" s="44"/>
      <c r="F27" s="244">
        <v>4294513</v>
      </c>
      <c r="G27" s="140">
        <v>2427138</v>
      </c>
      <c r="H27" s="22">
        <v>240896</v>
      </c>
      <c r="O27" s="408"/>
    </row>
    <row r="28" spans="2:17" s="13" customFormat="1" ht="12.75" customHeight="1">
      <c r="B28" s="23"/>
      <c r="C28" s="43" t="s">
        <v>88</v>
      </c>
      <c r="D28" s="135" t="s">
        <v>45</v>
      </c>
      <c r="E28" s="44"/>
      <c r="F28" s="244"/>
      <c r="G28" s="138"/>
      <c r="H28" s="22"/>
    </row>
    <row r="29" spans="2:17" s="13" customFormat="1" ht="12.75" customHeight="1">
      <c r="B29" s="31"/>
      <c r="C29" s="137"/>
      <c r="D29" s="135"/>
      <c r="E29" s="44"/>
      <c r="F29" s="44"/>
      <c r="G29" s="138"/>
      <c r="H29" s="22"/>
    </row>
    <row r="30" spans="2:17" s="13" customFormat="1" ht="12.75" customHeight="1">
      <c r="B30" s="141" t="s">
        <v>3</v>
      </c>
      <c r="C30" s="425" t="s">
        <v>64</v>
      </c>
      <c r="D30" s="426"/>
      <c r="E30" s="427"/>
      <c r="F30" s="194">
        <f>F5+F13+F27</f>
        <v>257994238</v>
      </c>
      <c r="G30" s="136">
        <f>G5+G13+G27</f>
        <v>274157936</v>
      </c>
      <c r="H30" s="82">
        <f>H5+H8+H13+H19+H27+H28</f>
        <v>257158452</v>
      </c>
      <c r="O30" s="139"/>
      <c r="Q30" s="139"/>
    </row>
    <row r="31" spans="2:17" s="13" customFormat="1" ht="12.75" customHeight="1">
      <c r="B31" s="23"/>
      <c r="C31" s="428" t="s">
        <v>67</v>
      </c>
      <c r="D31" s="429"/>
      <c r="E31" s="430"/>
      <c r="F31" s="175"/>
      <c r="G31" s="138"/>
      <c r="H31" s="22"/>
    </row>
    <row r="32" spans="2:17" s="13" customFormat="1" ht="12.75" customHeight="1">
      <c r="B32" s="23"/>
      <c r="C32" s="43" t="s">
        <v>88</v>
      </c>
      <c r="D32" s="135" t="s">
        <v>48</v>
      </c>
      <c r="E32" s="44"/>
      <c r="F32" s="44"/>
      <c r="G32" s="138"/>
      <c r="H32" s="22"/>
    </row>
    <row r="33" spans="2:8" s="13" customFormat="1" ht="12.75" customHeight="1">
      <c r="B33" s="23"/>
      <c r="C33" s="45"/>
      <c r="D33" s="35">
        <v>1</v>
      </c>
      <c r="E33" s="8" t="s">
        <v>49</v>
      </c>
      <c r="F33" s="8"/>
      <c r="G33" s="138"/>
      <c r="H33" s="22"/>
    </row>
    <row r="34" spans="2:8" s="13" customFormat="1" ht="12.75" customHeight="1">
      <c r="B34" s="23"/>
      <c r="C34" s="45"/>
      <c r="D34" s="35">
        <v>2</v>
      </c>
      <c r="E34" s="8" t="s">
        <v>50</v>
      </c>
      <c r="F34" s="8"/>
      <c r="G34" s="138"/>
      <c r="H34" s="22"/>
    </row>
    <row r="35" spans="2:8" s="13" customFormat="1" ht="12.75" customHeight="1">
      <c r="B35" s="23"/>
      <c r="C35" s="45"/>
      <c r="D35" s="35">
        <v>3</v>
      </c>
      <c r="E35" s="8" t="s">
        <v>51</v>
      </c>
      <c r="F35" s="8"/>
      <c r="G35" s="138"/>
      <c r="H35" s="22"/>
    </row>
    <row r="36" spans="2:8" s="13" customFormat="1" ht="12.75" customHeight="1">
      <c r="B36" s="23"/>
      <c r="C36" s="45"/>
      <c r="D36" s="35">
        <v>4</v>
      </c>
      <c r="E36" s="8" t="s">
        <v>52</v>
      </c>
      <c r="F36" s="8"/>
      <c r="G36" s="138"/>
      <c r="H36" s="22"/>
    </row>
    <row r="37" spans="2:8" s="13" customFormat="1" ht="12.75" customHeight="1">
      <c r="B37" s="23"/>
      <c r="C37" s="45"/>
      <c r="D37" s="35">
        <v>5</v>
      </c>
      <c r="E37" s="8" t="s">
        <v>53</v>
      </c>
      <c r="F37" s="8"/>
      <c r="G37" s="138"/>
      <c r="H37" s="22"/>
    </row>
    <row r="38" spans="2:8" s="13" customFormat="1" ht="12.75" customHeight="1">
      <c r="B38" s="23"/>
      <c r="C38" s="45"/>
      <c r="D38" s="35">
        <v>6</v>
      </c>
      <c r="E38" s="8" t="s">
        <v>54</v>
      </c>
      <c r="F38" s="8"/>
      <c r="G38" s="138"/>
      <c r="H38" s="22"/>
    </row>
    <row r="39" spans="2:8" s="13" customFormat="1" ht="12.75" customHeight="1">
      <c r="B39" s="23"/>
      <c r="C39" s="45"/>
      <c r="D39" s="35"/>
      <c r="E39" s="44"/>
      <c r="F39" s="44"/>
      <c r="G39" s="138"/>
      <c r="H39" s="22"/>
    </row>
    <row r="40" spans="2:8" s="13" customFormat="1" ht="12.75" customHeight="1">
      <c r="B40" s="23"/>
      <c r="C40" s="43" t="s">
        <v>88</v>
      </c>
      <c r="D40" s="135" t="s">
        <v>55</v>
      </c>
      <c r="E40" s="142"/>
      <c r="F40" s="191">
        <f>F41+F42+F43</f>
        <v>12338052</v>
      </c>
      <c r="G40" s="136">
        <f>G41+G42+G43</f>
        <v>12338052</v>
      </c>
      <c r="H40" s="82">
        <f>H41+H42+H43</f>
        <v>17664362</v>
      </c>
    </row>
    <row r="41" spans="2:8" s="13" customFormat="1" ht="12.75" customHeight="1">
      <c r="B41" s="23"/>
      <c r="C41" s="137"/>
      <c r="D41" s="35">
        <v>1</v>
      </c>
      <c r="E41" s="8" t="s">
        <v>56</v>
      </c>
      <c r="F41" s="190">
        <v>7093457</v>
      </c>
      <c r="G41" s="138">
        <v>7093457</v>
      </c>
      <c r="H41" s="22">
        <v>7891293</v>
      </c>
    </row>
    <row r="42" spans="2:8" s="13" customFormat="1" ht="12.75" customHeight="1">
      <c r="B42" s="23"/>
      <c r="C42" s="137"/>
      <c r="D42" s="35">
        <v>2</v>
      </c>
      <c r="E42" s="8" t="s">
        <v>57</v>
      </c>
      <c r="F42" s="190">
        <v>2192595</v>
      </c>
      <c r="G42" s="138">
        <v>2192595</v>
      </c>
      <c r="H42" s="22">
        <v>4139993</v>
      </c>
    </row>
    <row r="43" spans="2:8" s="13" customFormat="1" ht="12.75" customHeight="1">
      <c r="B43" s="23"/>
      <c r="C43" s="137"/>
      <c r="D43" s="35">
        <v>3</v>
      </c>
      <c r="E43" s="8" t="s">
        <v>58</v>
      </c>
      <c r="F43" s="190">
        <v>3052000</v>
      </c>
      <c r="G43" s="138">
        <v>3052000</v>
      </c>
      <c r="H43" s="22">
        <v>5633076</v>
      </c>
    </row>
    <row r="44" spans="2:8" s="13" customFormat="1" ht="12.75" customHeight="1">
      <c r="B44" s="23"/>
      <c r="C44" s="137"/>
      <c r="D44" s="35">
        <v>4</v>
      </c>
      <c r="E44" s="8" t="s">
        <v>59</v>
      </c>
      <c r="F44" s="8"/>
      <c r="G44" s="138"/>
      <c r="H44" s="22"/>
    </row>
    <row r="45" spans="2:8" s="13" customFormat="1" ht="12.75" customHeight="1">
      <c r="B45" s="23"/>
      <c r="C45" s="137"/>
      <c r="D45" s="35"/>
      <c r="E45" s="142"/>
      <c r="F45" s="142"/>
      <c r="G45" s="138"/>
      <c r="H45" s="22"/>
    </row>
    <row r="46" spans="2:8" s="13" customFormat="1" ht="12.75" customHeight="1">
      <c r="B46" s="23"/>
      <c r="C46" s="43" t="s">
        <v>88</v>
      </c>
      <c r="D46" s="135" t="s">
        <v>60</v>
      </c>
      <c r="E46" s="44"/>
      <c r="F46" s="44"/>
      <c r="G46" s="138"/>
      <c r="H46" s="22"/>
    </row>
    <row r="47" spans="2:8" s="13" customFormat="1" ht="12.75" customHeight="1">
      <c r="B47" s="23"/>
      <c r="C47" s="137"/>
      <c r="D47" s="135"/>
      <c r="E47" s="44"/>
      <c r="F47" s="44"/>
      <c r="G47" s="138"/>
      <c r="H47" s="22"/>
    </row>
    <row r="48" spans="2:8" s="13" customFormat="1" ht="12.75" customHeight="1">
      <c r="B48" s="23"/>
      <c r="C48" s="43" t="s">
        <v>88</v>
      </c>
      <c r="D48" s="135" t="s">
        <v>61</v>
      </c>
      <c r="E48" s="44"/>
      <c r="F48" s="44"/>
      <c r="G48" s="138"/>
      <c r="H48" s="22"/>
    </row>
    <row r="49" spans="2:15" s="13" customFormat="1" ht="12.75" customHeight="1">
      <c r="B49" s="23"/>
      <c r="C49" s="137"/>
      <c r="D49" s="35">
        <v>1</v>
      </c>
      <c r="E49" s="44" t="s">
        <v>808</v>
      </c>
      <c r="F49" s="44"/>
      <c r="G49" s="138"/>
      <c r="H49" s="22"/>
    </row>
    <row r="50" spans="2:15" s="13" customFormat="1" ht="12.75" customHeight="1">
      <c r="B50" s="23"/>
      <c r="C50" s="137"/>
      <c r="D50" s="35">
        <v>2</v>
      </c>
      <c r="E50" s="8" t="s">
        <v>62</v>
      </c>
      <c r="F50" s="8"/>
      <c r="G50" s="138"/>
      <c r="H50" s="22"/>
    </row>
    <row r="51" spans="2:15" s="13" customFormat="1" ht="12.75" customHeight="1">
      <c r="B51" s="23"/>
      <c r="C51" s="137"/>
      <c r="D51" s="35">
        <v>3</v>
      </c>
      <c r="E51" s="8" t="s">
        <v>63</v>
      </c>
      <c r="F51" s="8"/>
      <c r="G51" s="138"/>
      <c r="H51" s="22"/>
    </row>
    <row r="52" spans="2:15" s="13" customFormat="1" ht="12.75" customHeight="1">
      <c r="B52" s="23"/>
      <c r="C52" s="43" t="s">
        <v>88</v>
      </c>
      <c r="D52" s="135" t="s">
        <v>46</v>
      </c>
      <c r="E52" s="44"/>
      <c r="F52" s="44"/>
      <c r="G52" s="138"/>
      <c r="H52" s="22"/>
    </row>
    <row r="53" spans="2:15" s="13" customFormat="1" ht="12.75" customHeight="1">
      <c r="B53" s="23"/>
      <c r="C53" s="43" t="s">
        <v>88</v>
      </c>
      <c r="D53" s="135" t="s">
        <v>47</v>
      </c>
      <c r="E53" s="44"/>
      <c r="F53" s="44"/>
      <c r="G53" s="138"/>
      <c r="H53" s="22"/>
    </row>
    <row r="54" spans="2:15" s="13" customFormat="1" ht="12.75" customHeight="1">
      <c r="B54" s="23"/>
      <c r="C54" s="425"/>
      <c r="D54" s="426"/>
      <c r="E54" s="427"/>
      <c r="F54" s="174"/>
      <c r="G54" s="138"/>
      <c r="H54" s="22"/>
    </row>
    <row r="55" spans="2:15" s="13" customFormat="1" ht="12.75" customHeight="1">
      <c r="B55" s="143" t="s">
        <v>4</v>
      </c>
      <c r="C55" s="425" t="s">
        <v>66</v>
      </c>
      <c r="D55" s="426"/>
      <c r="E55" s="427"/>
      <c r="F55" s="194">
        <f>F40</f>
        <v>12338052</v>
      </c>
      <c r="G55" s="136">
        <f>G32+G40+G46+G48+G52+G53</f>
        <v>12338052</v>
      </c>
      <c r="H55" s="82">
        <f>H32+H40+H46+H48+H52+H53</f>
        <v>17664362</v>
      </c>
    </row>
    <row r="56" spans="2:15" s="13" customFormat="1" ht="21.6" customHeight="1">
      <c r="B56" s="53"/>
      <c r="C56" s="425" t="s">
        <v>80</v>
      </c>
      <c r="D56" s="426"/>
      <c r="E56" s="427"/>
      <c r="F56" s="194">
        <f>F55+F30</f>
        <v>270332290</v>
      </c>
      <c r="G56" s="136">
        <f>G55+G30</f>
        <v>286495988</v>
      </c>
      <c r="H56" s="82">
        <f>H55+H30</f>
        <v>274822814</v>
      </c>
      <c r="O56" s="139"/>
    </row>
    <row r="57" spans="2:15" s="13" customFormat="1" ht="15.95" customHeight="1">
      <c r="B57" s="47"/>
      <c r="C57" s="47"/>
      <c r="D57" s="47"/>
      <c r="E57" s="109" t="s">
        <v>244</v>
      </c>
      <c r="F57" s="109"/>
      <c r="G57" s="144"/>
      <c r="H57" s="49">
        <f>H56-[1]Pasivet!H54</f>
        <v>0</v>
      </c>
    </row>
    <row r="58" spans="2:15">
      <c r="E58" s="230" t="s">
        <v>1051</v>
      </c>
      <c r="F58" s="100"/>
    </row>
    <row r="59" spans="2:15">
      <c r="F59" s="15"/>
    </row>
    <row r="60" spans="2:15">
      <c r="F60" s="15"/>
    </row>
  </sheetData>
  <mergeCells count="8">
    <mergeCell ref="C56:E56"/>
    <mergeCell ref="C4:E4"/>
    <mergeCell ref="C3:E3"/>
    <mergeCell ref="B1:H1"/>
    <mergeCell ref="C30:E30"/>
    <mergeCell ref="C31:E31"/>
    <mergeCell ref="C54:E54"/>
    <mergeCell ref="C55:E55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Q64"/>
  <sheetViews>
    <sheetView topLeftCell="A37" workbookViewId="0">
      <selection activeCell="P35" sqref="P35"/>
    </sheetView>
  </sheetViews>
  <sheetFormatPr defaultRowHeight="12.75"/>
  <cols>
    <col min="1" max="1" width="0.140625" style="6" customWidth="1"/>
    <col min="2" max="2" width="3.7109375" style="2" customWidth="1"/>
    <col min="3" max="3" width="3.28515625" style="2" customWidth="1"/>
    <col min="4" max="4" width="3.42578125" style="2" customWidth="1"/>
    <col min="5" max="5" width="64" style="6" customWidth="1"/>
    <col min="6" max="6" width="15.42578125" style="6" customWidth="1"/>
    <col min="7" max="7" width="15.7109375" style="146" customWidth="1"/>
    <col min="8" max="8" width="12" style="15" hidden="1" customWidth="1"/>
    <col min="9" max="9" width="1.42578125" style="6" hidden="1" customWidth="1"/>
    <col min="10" max="13" width="0" style="6" hidden="1" customWidth="1"/>
    <col min="14" max="15" width="9.140625" style="6"/>
    <col min="16" max="16" width="18.140625" style="6" bestFit="1" customWidth="1"/>
    <col min="17" max="16384" width="9.140625" style="6"/>
  </cols>
  <sheetData>
    <row r="2" spans="2:16" s="13" customFormat="1" ht="6" customHeight="1">
      <c r="B2" s="1"/>
      <c r="C2" s="10"/>
      <c r="D2" s="10"/>
      <c r="E2" s="11"/>
      <c r="F2" s="11"/>
      <c r="G2" s="145"/>
      <c r="H2" s="12"/>
    </row>
    <row r="3" spans="2:16" s="13" customFormat="1" ht="18" customHeight="1">
      <c r="B3" s="434" t="s">
        <v>198</v>
      </c>
      <c r="C3" s="434"/>
      <c r="D3" s="434"/>
      <c r="E3" s="434"/>
      <c r="F3" s="434"/>
      <c r="G3" s="434"/>
      <c r="H3" s="434"/>
    </row>
    <row r="4" spans="2:16" ht="6.75" customHeight="1"/>
    <row r="5" spans="2:16" s="147" customFormat="1" ht="21" customHeight="1">
      <c r="B5" s="131" t="s">
        <v>2</v>
      </c>
      <c r="C5" s="425" t="s">
        <v>68</v>
      </c>
      <c r="D5" s="426"/>
      <c r="E5" s="427"/>
      <c r="F5" s="176">
        <v>2021</v>
      </c>
      <c r="G5" s="148" t="s">
        <v>1048</v>
      </c>
      <c r="H5" s="133">
        <v>2014</v>
      </c>
    </row>
    <row r="6" spans="2:16" s="13" customFormat="1" ht="12.75" customHeight="1">
      <c r="B6" s="23"/>
      <c r="C6" s="43" t="s">
        <v>88</v>
      </c>
      <c r="D6" s="135" t="s">
        <v>69</v>
      </c>
      <c r="E6" s="44"/>
      <c r="F6" s="191">
        <f>F10+F13+F14+F15</f>
        <v>407824</v>
      </c>
      <c r="G6" s="149">
        <f>G10+G13+G14+G15</f>
        <v>14892815</v>
      </c>
      <c r="H6" s="82">
        <f>H7+H8+H9+H10+H11+H12+H13+H14+H15</f>
        <v>8391544</v>
      </c>
    </row>
    <row r="7" spans="2:16" s="13" customFormat="1" ht="12.75" customHeight="1">
      <c r="B7" s="23"/>
      <c r="C7" s="137"/>
      <c r="D7" s="35">
        <v>1</v>
      </c>
      <c r="E7" s="8" t="s">
        <v>70</v>
      </c>
      <c r="F7" s="8"/>
      <c r="G7" s="140"/>
      <c r="H7" s="22"/>
    </row>
    <row r="8" spans="2:16" s="13" customFormat="1" ht="12.75" customHeight="1">
      <c r="B8" s="23"/>
      <c r="C8" s="137"/>
      <c r="D8" s="35">
        <v>2</v>
      </c>
      <c r="E8" s="8" t="s">
        <v>71</v>
      </c>
      <c r="F8" s="8"/>
      <c r="G8" s="140"/>
      <c r="H8" s="22"/>
    </row>
    <row r="9" spans="2:16" s="13" customFormat="1" ht="12.75" customHeight="1">
      <c r="B9" s="23"/>
      <c r="C9" s="137"/>
      <c r="D9" s="35">
        <v>3</v>
      </c>
      <c r="E9" s="8" t="s">
        <v>72</v>
      </c>
      <c r="F9" s="8"/>
      <c r="G9" s="140"/>
      <c r="H9" s="22"/>
    </row>
    <row r="10" spans="2:16" s="13" customFormat="1" ht="12.75" customHeight="1">
      <c r="B10" s="23"/>
      <c r="C10" s="137"/>
      <c r="D10" s="35">
        <v>4</v>
      </c>
      <c r="E10" s="8" t="s">
        <v>73</v>
      </c>
      <c r="F10" s="190">
        <v>180969</v>
      </c>
      <c r="G10" s="140">
        <v>14454268</v>
      </c>
      <c r="H10" s="22">
        <v>6725170</v>
      </c>
    </row>
    <row r="11" spans="2:16" s="13" customFormat="1" ht="12.75" customHeight="1">
      <c r="B11" s="23"/>
      <c r="C11" s="137"/>
      <c r="D11" s="35">
        <v>5</v>
      </c>
      <c r="E11" s="8" t="s">
        <v>74</v>
      </c>
      <c r="F11" s="8"/>
      <c r="G11" s="140"/>
      <c r="H11" s="22"/>
    </row>
    <row r="12" spans="2:16" s="13" customFormat="1" ht="12.75" customHeight="1">
      <c r="B12" s="23"/>
      <c r="C12" s="137"/>
      <c r="D12" s="35">
        <v>6</v>
      </c>
      <c r="E12" s="8" t="s">
        <v>75</v>
      </c>
      <c r="F12" s="8"/>
      <c r="G12" s="140"/>
      <c r="H12" s="22"/>
    </row>
    <row r="13" spans="2:16" s="13" customFormat="1" ht="12.75" customHeight="1">
      <c r="B13" s="23"/>
      <c r="C13" s="137"/>
      <c r="D13" s="35">
        <v>7</v>
      </c>
      <c r="E13" s="8" t="s">
        <v>76</v>
      </c>
      <c r="F13" s="190">
        <v>135000</v>
      </c>
      <c r="G13" s="140">
        <v>261725</v>
      </c>
      <c r="H13" s="22"/>
    </row>
    <row r="14" spans="2:16" s="13" customFormat="1" ht="12.75" customHeight="1">
      <c r="B14" s="23"/>
      <c r="C14" s="137"/>
      <c r="D14" s="35">
        <v>8</v>
      </c>
      <c r="E14" s="8" t="s">
        <v>805</v>
      </c>
      <c r="F14" s="190">
        <v>44098</v>
      </c>
      <c r="G14" s="140">
        <v>86663</v>
      </c>
      <c r="H14" s="22">
        <v>83926</v>
      </c>
      <c r="P14" s="139"/>
    </row>
    <row r="15" spans="2:16" s="13" customFormat="1" ht="12.75" customHeight="1">
      <c r="B15" s="23"/>
      <c r="C15" s="137"/>
      <c r="D15" s="35">
        <v>9</v>
      </c>
      <c r="E15" s="8" t="s">
        <v>1050</v>
      </c>
      <c r="F15" s="190">
        <v>47757</v>
      </c>
      <c r="G15" s="140">
        <v>90159</v>
      </c>
      <c r="H15" s="22">
        <v>1582448</v>
      </c>
    </row>
    <row r="16" spans="2:16" s="13" customFormat="1" ht="12.75" customHeight="1">
      <c r="B16" s="23"/>
      <c r="C16" s="137"/>
      <c r="D16" s="35"/>
      <c r="E16" s="8"/>
      <c r="F16" s="8"/>
      <c r="G16" s="140"/>
      <c r="H16" s="22"/>
    </row>
    <row r="17" spans="2:17" s="13" customFormat="1" ht="12.75" customHeight="1">
      <c r="B17" s="23"/>
      <c r="C17" s="43" t="s">
        <v>88</v>
      </c>
      <c r="D17" s="135" t="s">
        <v>77</v>
      </c>
      <c r="E17" s="44"/>
      <c r="F17" s="44"/>
      <c r="G17" s="140"/>
      <c r="H17" s="22"/>
    </row>
    <row r="18" spans="2:17" s="13" customFormat="1" ht="12.75" customHeight="1">
      <c r="B18" s="23"/>
      <c r="C18" s="43" t="s">
        <v>88</v>
      </c>
      <c r="D18" s="135" t="s">
        <v>78</v>
      </c>
      <c r="E18" s="8"/>
      <c r="F18" s="8"/>
      <c r="G18" s="140"/>
      <c r="H18" s="22"/>
    </row>
    <row r="19" spans="2:17" s="13" customFormat="1" ht="12.75" customHeight="1">
      <c r="B19" s="23"/>
      <c r="C19" s="43" t="s">
        <v>88</v>
      </c>
      <c r="D19" s="135" t="s">
        <v>79</v>
      </c>
      <c r="E19" s="8"/>
      <c r="F19" s="8"/>
      <c r="G19" s="140"/>
      <c r="H19" s="22"/>
    </row>
    <row r="20" spans="2:17" s="13" customFormat="1" ht="15.95" customHeight="1">
      <c r="B20" s="23"/>
      <c r="C20" s="425" t="s">
        <v>92</v>
      </c>
      <c r="D20" s="426"/>
      <c r="E20" s="427"/>
      <c r="F20" s="194">
        <f>F6</f>
        <v>407824</v>
      </c>
      <c r="G20" s="149">
        <f>G6+G17+G18+G19</f>
        <v>14892815</v>
      </c>
      <c r="H20" s="82">
        <f>H6+H17+H18+H19</f>
        <v>8391544</v>
      </c>
      <c r="L20" s="139" t="e">
        <f>G20-#REF!</f>
        <v>#REF!</v>
      </c>
      <c r="P20" s="408"/>
      <c r="Q20" s="139"/>
    </row>
    <row r="21" spans="2:17" s="13" customFormat="1" ht="12.75" customHeight="1">
      <c r="B21" s="23"/>
      <c r="C21" s="43" t="s">
        <v>88</v>
      </c>
      <c r="D21" s="135" t="s">
        <v>82</v>
      </c>
      <c r="E21" s="142"/>
      <c r="F21" s="191">
        <f>F22</f>
        <v>144395697</v>
      </c>
      <c r="G21" s="149">
        <f>G22+G23+G24+G25+G26+G27+G28+G29</f>
        <v>146092949</v>
      </c>
      <c r="H21" s="82">
        <f>H22+H23+H24+H25+H26+H27+H28+H29</f>
        <v>135017272</v>
      </c>
      <c r="P21" s="139"/>
    </row>
    <row r="22" spans="2:17" s="13" customFormat="1" ht="12.75" customHeight="1">
      <c r="B22" s="23"/>
      <c r="C22" s="45"/>
      <c r="D22" s="35">
        <v>1</v>
      </c>
      <c r="E22" s="8" t="s">
        <v>70</v>
      </c>
      <c r="F22" s="190">
        <v>144395697</v>
      </c>
      <c r="G22" s="140">
        <v>146092949</v>
      </c>
      <c r="H22" s="22">
        <v>135017272</v>
      </c>
      <c r="L22" s="139" t="e">
        <f>G22-#REF!</f>
        <v>#REF!</v>
      </c>
      <c r="P22" s="139"/>
    </row>
    <row r="23" spans="2:17" s="13" customFormat="1" ht="12.75" customHeight="1">
      <c r="B23" s="23"/>
      <c r="C23" s="45"/>
      <c r="D23" s="35">
        <v>2</v>
      </c>
      <c r="E23" s="8" t="s">
        <v>71</v>
      </c>
      <c r="F23" s="8"/>
      <c r="G23" s="140"/>
      <c r="H23" s="22"/>
    </row>
    <row r="24" spans="2:17" s="13" customFormat="1" ht="12.75" customHeight="1">
      <c r="B24" s="23"/>
      <c r="C24" s="45"/>
      <c r="D24" s="35">
        <v>3</v>
      </c>
      <c r="E24" s="8" t="s">
        <v>83</v>
      </c>
      <c r="F24" s="8"/>
      <c r="G24" s="140"/>
      <c r="H24" s="22"/>
    </row>
    <row r="25" spans="2:17" s="13" customFormat="1" ht="12.75" customHeight="1">
      <c r="B25" s="23"/>
      <c r="C25" s="45"/>
      <c r="D25" s="35">
        <v>4</v>
      </c>
      <c r="E25" s="8" t="s">
        <v>73</v>
      </c>
      <c r="F25" s="8"/>
      <c r="G25" s="140"/>
      <c r="H25" s="22"/>
    </row>
    <row r="26" spans="2:17" s="13" customFormat="1" ht="12.75" customHeight="1">
      <c r="B26" s="23"/>
      <c r="C26" s="45"/>
      <c r="D26" s="35">
        <v>5</v>
      </c>
      <c r="E26" s="8" t="s">
        <v>74</v>
      </c>
      <c r="F26" s="8"/>
      <c r="G26" s="140"/>
      <c r="H26" s="22"/>
    </row>
    <row r="27" spans="2:17" s="13" customFormat="1" ht="12.75" customHeight="1">
      <c r="B27" s="23"/>
      <c r="C27" s="45"/>
      <c r="D27" s="35">
        <v>6</v>
      </c>
      <c r="E27" s="8" t="s">
        <v>75</v>
      </c>
      <c r="F27" s="8"/>
      <c r="G27" s="140"/>
      <c r="H27" s="22"/>
    </row>
    <row r="28" spans="2:17" s="13" customFormat="1" ht="12.75" customHeight="1">
      <c r="B28" s="23"/>
      <c r="C28" s="45"/>
      <c r="D28" s="35">
        <v>7</v>
      </c>
      <c r="E28" s="8" t="s">
        <v>76</v>
      </c>
      <c r="F28" s="8"/>
      <c r="G28" s="140"/>
      <c r="H28" s="22"/>
    </row>
    <row r="29" spans="2:17" s="13" customFormat="1" ht="12.75" customHeight="1">
      <c r="B29" s="23"/>
      <c r="C29" s="45"/>
      <c r="D29" s="35">
        <v>8</v>
      </c>
      <c r="E29" s="8" t="s">
        <v>84</v>
      </c>
      <c r="F29" s="8"/>
      <c r="G29" s="140"/>
      <c r="H29" s="22"/>
    </row>
    <row r="30" spans="2:17" s="13" customFormat="1" ht="12.75" customHeight="1">
      <c r="B30" s="23"/>
      <c r="C30" s="45"/>
      <c r="D30" s="35"/>
      <c r="E30" s="8"/>
      <c r="F30" s="8"/>
      <c r="G30" s="140"/>
      <c r="H30" s="22"/>
    </row>
    <row r="31" spans="2:17" s="13" customFormat="1" ht="12.75" customHeight="1">
      <c r="B31" s="23"/>
      <c r="C31" s="43" t="s">
        <v>88</v>
      </c>
      <c r="D31" s="135" t="s">
        <v>85</v>
      </c>
      <c r="E31" s="44"/>
      <c r="F31" s="44"/>
      <c r="G31" s="140"/>
      <c r="H31" s="22"/>
    </row>
    <row r="32" spans="2:17" s="13" customFormat="1" ht="12.75" customHeight="1">
      <c r="B32" s="23"/>
      <c r="C32" s="43" t="s">
        <v>88</v>
      </c>
      <c r="D32" s="135" t="s">
        <v>86</v>
      </c>
      <c r="E32" s="44"/>
      <c r="F32" s="44"/>
      <c r="G32" s="140"/>
      <c r="H32" s="22"/>
    </row>
    <row r="33" spans="2:16" s="13" customFormat="1" ht="12.75" customHeight="1">
      <c r="B33" s="23"/>
      <c r="C33" s="43" t="s">
        <v>88</v>
      </c>
      <c r="D33" s="135" t="s">
        <v>87</v>
      </c>
      <c r="E33" s="44"/>
      <c r="F33" s="44"/>
      <c r="G33" s="140"/>
      <c r="H33" s="22"/>
    </row>
    <row r="34" spans="2:16" s="13" customFormat="1" ht="12.75" customHeight="1">
      <c r="B34" s="23"/>
      <c r="C34" s="137"/>
      <c r="D34" s="35">
        <v>1</v>
      </c>
      <c r="E34" s="8" t="s">
        <v>89</v>
      </c>
      <c r="F34" s="8"/>
      <c r="G34" s="140"/>
      <c r="H34" s="22"/>
    </row>
    <row r="35" spans="2:16" s="13" customFormat="1" ht="12.75" customHeight="1">
      <c r="B35" s="23"/>
      <c r="C35" s="137"/>
      <c r="D35" s="35">
        <v>2</v>
      </c>
      <c r="E35" s="8" t="s">
        <v>90</v>
      </c>
      <c r="F35" s="8"/>
      <c r="G35" s="140"/>
      <c r="H35" s="22"/>
    </row>
    <row r="36" spans="2:16" s="13" customFormat="1" ht="12.75" customHeight="1">
      <c r="B36" s="23"/>
      <c r="C36" s="43" t="s">
        <v>88</v>
      </c>
      <c r="D36" s="135" t="s">
        <v>91</v>
      </c>
      <c r="E36" s="44"/>
      <c r="F36" s="44"/>
      <c r="G36" s="140"/>
      <c r="H36" s="22"/>
    </row>
    <row r="37" spans="2:16" s="13" customFormat="1" ht="12.75" customHeight="1">
      <c r="B37" s="23"/>
      <c r="C37" s="137"/>
      <c r="D37" s="135"/>
      <c r="E37" s="44"/>
      <c r="F37" s="44"/>
      <c r="G37" s="140"/>
      <c r="H37" s="22"/>
    </row>
    <row r="38" spans="2:16" s="13" customFormat="1" ht="15.95" customHeight="1">
      <c r="B38" s="23"/>
      <c r="C38" s="425" t="s">
        <v>93</v>
      </c>
      <c r="D38" s="426"/>
      <c r="E38" s="427"/>
      <c r="F38" s="194">
        <f>F21</f>
        <v>144395697</v>
      </c>
      <c r="G38" s="149">
        <f>G21</f>
        <v>146092949</v>
      </c>
      <c r="H38" s="22"/>
      <c r="P38" s="139"/>
    </row>
    <row r="39" spans="2:16" s="13" customFormat="1" ht="15.95" customHeight="1">
      <c r="B39" s="23"/>
      <c r="C39" s="137"/>
      <c r="D39" s="135"/>
      <c r="E39" s="44"/>
      <c r="F39" s="44"/>
      <c r="G39" s="140"/>
      <c r="H39" s="22"/>
    </row>
    <row r="40" spans="2:16" s="13" customFormat="1" ht="24.75" customHeight="1">
      <c r="B40" s="23"/>
      <c r="C40" s="425" t="s">
        <v>81</v>
      </c>
      <c r="D40" s="426"/>
      <c r="E40" s="427"/>
      <c r="F40" s="194">
        <f>F21+F20</f>
        <v>144803521</v>
      </c>
      <c r="G40" s="149">
        <f>G20+G21</f>
        <v>160985764</v>
      </c>
      <c r="H40" s="82">
        <f>H20+H38+H21</f>
        <v>143408816</v>
      </c>
      <c r="P40" s="139"/>
    </row>
    <row r="41" spans="2:16" s="13" customFormat="1" ht="12.75" customHeight="1">
      <c r="B41" s="23"/>
      <c r="C41" s="43" t="s">
        <v>88</v>
      </c>
      <c r="D41" s="135" t="s">
        <v>94</v>
      </c>
      <c r="E41" s="44"/>
      <c r="F41" s="44"/>
      <c r="G41" s="140"/>
      <c r="H41" s="22"/>
    </row>
    <row r="42" spans="2:16" s="13" customFormat="1" ht="12.75" customHeight="1">
      <c r="B42" s="23"/>
      <c r="C42" s="43" t="s">
        <v>88</v>
      </c>
      <c r="D42" s="135" t="s">
        <v>95</v>
      </c>
      <c r="E42" s="44"/>
      <c r="F42" s="192">
        <v>120000000</v>
      </c>
      <c r="G42" s="140">
        <v>120000000</v>
      </c>
      <c r="H42" s="22">
        <v>120000000</v>
      </c>
    </row>
    <row r="43" spans="2:16" s="13" customFormat="1" ht="12.75" customHeight="1">
      <c r="B43" s="23"/>
      <c r="C43" s="43" t="s">
        <v>88</v>
      </c>
      <c r="D43" s="135" t="s">
        <v>96</v>
      </c>
      <c r="E43" s="44"/>
      <c r="F43" s="44"/>
      <c r="G43" s="140"/>
      <c r="H43" s="22"/>
    </row>
    <row r="44" spans="2:16" s="13" customFormat="1" ht="12.75" customHeight="1">
      <c r="B44" s="23"/>
      <c r="C44" s="43" t="s">
        <v>88</v>
      </c>
      <c r="D44" s="135" t="s">
        <v>97</v>
      </c>
      <c r="E44" s="44"/>
      <c r="F44" s="44"/>
      <c r="G44" s="140"/>
      <c r="H44" s="22"/>
    </row>
    <row r="45" spans="2:16" s="13" customFormat="1" ht="12.75" customHeight="1">
      <c r="B45" s="23"/>
      <c r="C45" s="43" t="s">
        <v>88</v>
      </c>
      <c r="D45" s="135" t="s">
        <v>98</v>
      </c>
      <c r="E45" s="44"/>
      <c r="F45" s="191">
        <f>F47+F48</f>
        <v>10878321</v>
      </c>
      <c r="G45" s="149">
        <f>G46+G47+G48</f>
        <v>10878321</v>
      </c>
      <c r="H45" s="82">
        <f>H46+H47+H48</f>
        <v>10878321</v>
      </c>
    </row>
    <row r="46" spans="2:16" s="13" customFormat="1" ht="12.75" customHeight="1">
      <c r="B46" s="23"/>
      <c r="C46" s="46"/>
      <c r="D46" s="35">
        <v>1</v>
      </c>
      <c r="E46" s="8" t="s">
        <v>99</v>
      </c>
      <c r="F46" s="8"/>
      <c r="G46" s="140"/>
      <c r="H46" s="22"/>
    </row>
    <row r="47" spans="2:16" s="13" customFormat="1" ht="12.75" customHeight="1">
      <c r="B47" s="23"/>
      <c r="C47" s="46"/>
      <c r="D47" s="35">
        <v>2</v>
      </c>
      <c r="E47" s="8" t="s">
        <v>100</v>
      </c>
      <c r="F47" s="190">
        <v>10878321</v>
      </c>
      <c r="G47" s="140">
        <v>10878321</v>
      </c>
      <c r="H47" s="22">
        <v>10878321</v>
      </c>
    </row>
    <row r="48" spans="2:16" s="13" customFormat="1" ht="12.75" customHeight="1">
      <c r="B48" s="23"/>
      <c r="C48" s="46"/>
      <c r="D48" s="35">
        <v>3</v>
      </c>
      <c r="E48" s="8" t="s">
        <v>98</v>
      </c>
      <c r="F48" s="190"/>
      <c r="G48" s="140"/>
      <c r="H48" s="22"/>
    </row>
    <row r="49" spans="2:16" s="13" customFormat="1" ht="12.75" customHeight="1">
      <c r="B49" s="23"/>
      <c r="C49" s="43" t="s">
        <v>88</v>
      </c>
      <c r="D49" s="135" t="s">
        <v>101</v>
      </c>
      <c r="E49" s="44"/>
      <c r="F49" s="190">
        <v>-5368097</v>
      </c>
      <c r="G49" s="140">
        <v>-5501417</v>
      </c>
      <c r="H49" s="82"/>
    </row>
    <row r="50" spans="2:16" s="13" customFormat="1" ht="12.75" customHeight="1">
      <c r="B50" s="23"/>
      <c r="C50" s="43" t="s">
        <v>88</v>
      </c>
      <c r="D50" s="135" t="s">
        <v>102</v>
      </c>
      <c r="E50" s="44"/>
      <c r="F50" s="190">
        <v>18545</v>
      </c>
      <c r="G50" s="140">
        <v>133320</v>
      </c>
      <c r="H50" s="22">
        <v>535677</v>
      </c>
    </row>
    <row r="51" spans="2:16" s="13" customFormat="1" ht="12.75" customHeight="1">
      <c r="B51" s="23"/>
      <c r="C51" s="150"/>
      <c r="D51" s="135"/>
      <c r="E51" s="44"/>
      <c r="F51" s="44"/>
      <c r="G51" s="140"/>
      <c r="H51" s="22"/>
    </row>
    <row r="52" spans="2:16" s="13" customFormat="1" ht="15.95" customHeight="1">
      <c r="B52" s="23"/>
      <c r="C52" s="425" t="s">
        <v>103</v>
      </c>
      <c r="D52" s="426"/>
      <c r="E52" s="427"/>
      <c r="F52" s="194">
        <f>F42+F45+F49+F50</f>
        <v>125528769</v>
      </c>
      <c r="G52" s="149">
        <f>G42+G47+G48+G49+G50</f>
        <v>125510224</v>
      </c>
      <c r="H52" s="82">
        <f>H41+H42+H43+H44+H45+H49+H50</f>
        <v>131413998</v>
      </c>
    </row>
    <row r="53" spans="2:16" s="13" customFormat="1" ht="15.95" customHeight="1">
      <c r="B53" s="23"/>
      <c r="C53" s="150"/>
      <c r="D53" s="135"/>
      <c r="E53" s="44"/>
      <c r="F53" s="44"/>
      <c r="G53" s="140"/>
      <c r="H53" s="22"/>
      <c r="P53" s="405"/>
    </row>
    <row r="54" spans="2:16" s="13" customFormat="1" ht="24.75" customHeight="1">
      <c r="B54" s="23"/>
      <c r="C54" s="425" t="s">
        <v>104</v>
      </c>
      <c r="D54" s="426"/>
      <c r="E54" s="427"/>
      <c r="F54" s="194">
        <f>F40+F52</f>
        <v>270332290</v>
      </c>
      <c r="G54" s="149">
        <f>G40+G52</f>
        <v>286495988</v>
      </c>
      <c r="H54" s="82">
        <f>H40+H52</f>
        <v>274822814</v>
      </c>
      <c r="P54" s="139"/>
    </row>
    <row r="55" spans="2:16" s="13" customFormat="1" ht="15.95" customHeight="1">
      <c r="B55" s="47"/>
      <c r="C55" s="47"/>
      <c r="D55" s="48"/>
      <c r="E55" s="412" t="s">
        <v>244</v>
      </c>
      <c r="F55" s="109"/>
      <c r="G55" s="151"/>
      <c r="H55" s="49"/>
      <c r="P55" s="139"/>
    </row>
    <row r="56" spans="2:16" s="13" customFormat="1" ht="15.95" customHeight="1">
      <c r="B56" s="47"/>
      <c r="C56" s="47"/>
      <c r="D56" s="48"/>
      <c r="E56" s="230" t="s">
        <v>1051</v>
      </c>
      <c r="F56" s="100"/>
      <c r="G56" s="151"/>
      <c r="H56" s="49"/>
    </row>
    <row r="57" spans="2:16" s="13" customFormat="1" ht="15.95" customHeight="1">
      <c r="B57" s="47"/>
      <c r="C57" s="47"/>
      <c r="D57" s="48"/>
      <c r="E57" s="7"/>
      <c r="F57" s="7"/>
      <c r="G57" s="151"/>
      <c r="H57" s="49"/>
    </row>
    <row r="58" spans="2:16" s="13" customFormat="1" ht="15.95" customHeight="1">
      <c r="B58" s="17"/>
      <c r="C58" s="17"/>
      <c r="D58" s="17"/>
      <c r="E58" s="7"/>
      <c r="F58" s="7"/>
      <c r="G58" s="151"/>
      <c r="H58" s="49"/>
    </row>
    <row r="59" spans="2:16" s="13" customFormat="1" ht="15.95" customHeight="1">
      <c r="B59" s="47"/>
      <c r="C59" s="47"/>
      <c r="D59" s="48"/>
      <c r="E59" s="7"/>
      <c r="F59" s="7"/>
      <c r="G59" s="151"/>
      <c r="H59" s="49"/>
    </row>
    <row r="60" spans="2:16" s="13" customFormat="1" ht="15.95" customHeight="1">
      <c r="B60" s="47"/>
      <c r="C60" s="47"/>
      <c r="D60" s="48"/>
      <c r="E60" s="7"/>
      <c r="F60" s="7"/>
      <c r="G60" s="151"/>
      <c r="H60" s="49"/>
    </row>
    <row r="61" spans="2:16" s="13" customFormat="1" ht="15.95" customHeight="1">
      <c r="B61" s="47"/>
      <c r="C61" s="47"/>
      <c r="D61" s="48"/>
      <c r="E61" s="7"/>
      <c r="F61" s="7"/>
      <c r="G61" s="151"/>
      <c r="H61" s="49"/>
    </row>
    <row r="62" spans="2:16" s="13" customFormat="1" ht="15.95" customHeight="1">
      <c r="B62" s="47"/>
      <c r="C62" s="47"/>
      <c r="D62" s="48"/>
      <c r="E62" s="7"/>
      <c r="F62" s="7"/>
      <c r="G62" s="151"/>
      <c r="H62" s="49"/>
    </row>
    <row r="63" spans="2:16" s="13" customFormat="1" ht="15.95" customHeight="1">
      <c r="B63" s="47"/>
      <c r="C63" s="47"/>
      <c r="D63" s="47"/>
      <c r="E63" s="47"/>
      <c r="F63" s="47"/>
      <c r="G63" s="151"/>
      <c r="H63" s="49"/>
    </row>
    <row r="64" spans="2:16">
      <c r="B64" s="50"/>
      <c r="C64" s="50"/>
      <c r="D64" s="51"/>
      <c r="E64" s="4"/>
      <c r="F64" s="4"/>
      <c r="G64" s="152"/>
      <c r="H64" s="52"/>
    </row>
  </sheetData>
  <mergeCells count="7">
    <mergeCell ref="B3:H3"/>
    <mergeCell ref="C54:E54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O57"/>
  <sheetViews>
    <sheetView topLeftCell="A40" workbookViewId="0">
      <selection activeCell="N55" sqref="N54:N55"/>
    </sheetView>
  </sheetViews>
  <sheetFormatPr defaultRowHeight="15"/>
  <cols>
    <col min="1" max="1" width="1.5703125" style="6" customWidth="1"/>
    <col min="2" max="2" width="3.7109375" style="77" customWidth="1"/>
    <col min="3" max="3" width="3.42578125" style="2" customWidth="1"/>
    <col min="4" max="4" width="2.7109375" style="2" customWidth="1"/>
    <col min="5" max="5" width="63.140625" style="6" customWidth="1"/>
    <col min="6" max="6" width="14.7109375" style="6" customWidth="1"/>
    <col min="7" max="7" width="13.140625" style="129" customWidth="1"/>
    <col min="8" max="8" width="11.7109375" style="15" hidden="1" customWidth="1"/>
    <col min="9" max="9" width="1.42578125" style="6" customWidth="1"/>
    <col min="10" max="10" width="9.140625" style="6"/>
    <col min="11" max="11" width="18" style="16" hidden="1" customWidth="1"/>
    <col min="12" max="16384" width="9.140625" style="6"/>
  </cols>
  <sheetData>
    <row r="1" spans="2:11" s="13" customFormat="1" ht="17.25" customHeight="1">
      <c r="B1" s="439" t="s">
        <v>105</v>
      </c>
      <c r="C1" s="439"/>
      <c r="D1" s="439"/>
      <c r="E1" s="439"/>
      <c r="F1" s="439"/>
      <c r="G1" s="439"/>
      <c r="H1" s="439"/>
      <c r="K1" s="14"/>
    </row>
    <row r="2" spans="2:11" s="13" customFormat="1" ht="17.25" customHeight="1">
      <c r="B2" s="439" t="s">
        <v>106</v>
      </c>
      <c r="C2" s="439"/>
      <c r="D2" s="439"/>
      <c r="E2" s="439"/>
      <c r="F2" s="439"/>
      <c r="G2" s="439"/>
      <c r="H2" s="439"/>
      <c r="K2" s="14"/>
    </row>
    <row r="3" spans="2:11" s="13" customFormat="1" ht="17.25" customHeight="1">
      <c r="B3" s="440" t="s">
        <v>107</v>
      </c>
      <c r="C3" s="440"/>
      <c r="D3" s="440"/>
      <c r="E3" s="440"/>
      <c r="F3" s="440"/>
      <c r="G3" s="440"/>
      <c r="H3" s="440"/>
      <c r="K3" s="14"/>
    </row>
    <row r="4" spans="2:11" ht="7.5" customHeight="1"/>
    <row r="5" spans="2:11" s="13" customFormat="1" ht="15.95" customHeight="1">
      <c r="B5" s="153" t="s">
        <v>2</v>
      </c>
      <c r="C5" s="425" t="s">
        <v>21</v>
      </c>
      <c r="D5" s="426"/>
      <c r="E5" s="427"/>
      <c r="F5" s="176">
        <v>2021</v>
      </c>
      <c r="G5" s="132">
        <v>2020</v>
      </c>
      <c r="H5" s="133">
        <v>2014</v>
      </c>
      <c r="K5" s="14"/>
    </row>
    <row r="6" spans="2:11" s="13" customFormat="1" ht="12.75" customHeight="1">
      <c r="B6" s="78" t="s">
        <v>88</v>
      </c>
      <c r="C6" s="134" t="s">
        <v>108</v>
      </c>
      <c r="D6" s="25"/>
      <c r="E6" s="26"/>
      <c r="F6" s="240">
        <v>1094000</v>
      </c>
      <c r="G6" s="157">
        <v>1329415</v>
      </c>
      <c r="H6" s="155">
        <v>18528122</v>
      </c>
      <c r="K6" s="14"/>
    </row>
    <row r="7" spans="2:11" s="13" customFormat="1" ht="12.75" customHeight="1">
      <c r="B7" s="78" t="s">
        <v>88</v>
      </c>
      <c r="C7" s="134" t="s">
        <v>109</v>
      </c>
      <c r="D7" s="25"/>
      <c r="E7" s="26"/>
      <c r="F7" s="174"/>
      <c r="G7" s="154"/>
      <c r="H7" s="155">
        <v>0</v>
      </c>
      <c r="K7" s="14"/>
    </row>
    <row r="8" spans="2:11" s="13" customFormat="1" ht="12.75" customHeight="1">
      <c r="B8" s="78" t="s">
        <v>88</v>
      </c>
      <c r="C8" s="134" t="s">
        <v>110</v>
      </c>
      <c r="D8" s="25"/>
      <c r="E8" s="26"/>
      <c r="F8" s="174"/>
      <c r="G8" s="154">
        <v>0</v>
      </c>
      <c r="H8" s="155">
        <v>0</v>
      </c>
      <c r="K8" s="14"/>
    </row>
    <row r="9" spans="2:11" s="13" customFormat="1" ht="12.75" customHeight="1">
      <c r="B9" s="78" t="s">
        <v>88</v>
      </c>
      <c r="C9" s="134" t="s">
        <v>809</v>
      </c>
      <c r="D9" s="25"/>
      <c r="E9" s="26"/>
      <c r="F9" s="240">
        <v>16000</v>
      </c>
      <c r="G9" s="154">
        <v>1643600</v>
      </c>
      <c r="H9" s="155">
        <v>6491377</v>
      </c>
      <c r="K9" s="14"/>
    </row>
    <row r="10" spans="2:11" s="13" customFormat="1" ht="21" customHeight="1">
      <c r="B10" s="79"/>
      <c r="C10" s="27"/>
      <c r="D10" s="25"/>
      <c r="E10" s="175" t="s">
        <v>806</v>
      </c>
      <c r="F10" s="195">
        <f>SUM(F6:F9)</f>
        <v>1110000</v>
      </c>
      <c r="G10" s="231">
        <f>SUM(G6:G9)</f>
        <v>2973015</v>
      </c>
      <c r="H10" s="36"/>
      <c r="K10" s="14"/>
    </row>
    <row r="11" spans="2:11" s="13" customFormat="1" ht="12.75" customHeight="1">
      <c r="B11" s="78" t="s">
        <v>88</v>
      </c>
      <c r="C11" s="134" t="s">
        <v>111</v>
      </c>
      <c r="D11" s="25"/>
      <c r="E11" s="26"/>
      <c r="F11" s="194">
        <v>0</v>
      </c>
      <c r="G11" s="154">
        <f>G12+G13</f>
        <v>0</v>
      </c>
      <c r="H11" s="155">
        <v>-2942378</v>
      </c>
      <c r="K11" s="14"/>
    </row>
    <row r="12" spans="2:11" s="13" customFormat="1" ht="12.75" customHeight="1">
      <c r="B12" s="79"/>
      <c r="C12" s="27"/>
      <c r="D12" s="37">
        <v>1</v>
      </c>
      <c r="E12" s="38" t="s">
        <v>111</v>
      </c>
      <c r="F12" s="232"/>
      <c r="G12" s="157"/>
      <c r="H12" s="24">
        <v>-2942378</v>
      </c>
      <c r="K12" s="14"/>
    </row>
    <row r="13" spans="2:11" s="13" customFormat="1" ht="12.75" customHeight="1">
      <c r="B13" s="80"/>
      <c r="C13" s="27"/>
      <c r="D13" s="13">
        <v>2</v>
      </c>
      <c r="E13" s="38" t="s">
        <v>112</v>
      </c>
      <c r="F13" s="196"/>
      <c r="G13" s="156"/>
      <c r="H13" s="36"/>
      <c r="K13" s="14"/>
    </row>
    <row r="14" spans="2:11" s="13" customFormat="1" ht="6.75" customHeight="1">
      <c r="B14" s="80"/>
      <c r="C14" s="27"/>
      <c r="D14" s="25"/>
      <c r="E14" s="175"/>
      <c r="F14" s="176"/>
      <c r="G14" s="156"/>
      <c r="H14" s="36"/>
      <c r="K14" s="14"/>
    </row>
    <row r="15" spans="2:11" s="13" customFormat="1" ht="12.75" customHeight="1">
      <c r="B15" s="78" t="s">
        <v>88</v>
      </c>
      <c r="C15" s="134" t="s">
        <v>113</v>
      </c>
      <c r="D15" s="25"/>
      <c r="E15" s="26"/>
      <c r="F15" s="194">
        <f>F16+F17</f>
        <v>1094881</v>
      </c>
      <c r="G15" s="154">
        <f>G16+G17</f>
        <v>1491745</v>
      </c>
      <c r="H15" s="155">
        <f>H16+H17</f>
        <v>-1542774</v>
      </c>
      <c r="K15" s="14"/>
    </row>
    <row r="16" spans="2:11" s="13" customFormat="1" ht="12.75" customHeight="1">
      <c r="B16" s="80"/>
      <c r="C16" s="27"/>
      <c r="D16" s="28">
        <v>1</v>
      </c>
      <c r="E16" s="8" t="s">
        <v>114</v>
      </c>
      <c r="F16" s="198">
        <v>953625</v>
      </c>
      <c r="G16" s="158">
        <v>1324546</v>
      </c>
      <c r="H16" s="29">
        <v>-1322000</v>
      </c>
      <c r="K16" s="14"/>
    </row>
    <row r="17" spans="2:15" s="13" customFormat="1" ht="12.75" customHeight="1">
      <c r="B17" s="80"/>
      <c r="C17" s="27"/>
      <c r="D17" s="28">
        <v>2</v>
      </c>
      <c r="E17" s="8" t="s">
        <v>115</v>
      </c>
      <c r="F17" s="198">
        <v>141256</v>
      </c>
      <c r="G17" s="158">
        <v>167199</v>
      </c>
      <c r="H17" s="29">
        <v>-220774</v>
      </c>
      <c r="K17" s="14"/>
    </row>
    <row r="18" spans="2:15" s="13" customFormat="1" ht="12.75" customHeight="1">
      <c r="B18" s="80"/>
      <c r="C18" s="27"/>
      <c r="D18" s="28"/>
      <c r="E18" s="8" t="s">
        <v>116</v>
      </c>
      <c r="F18" s="197"/>
      <c r="G18" s="158"/>
      <c r="H18" s="29"/>
      <c r="K18" s="14"/>
    </row>
    <row r="19" spans="2:15" s="13" customFormat="1" ht="6.75" customHeight="1">
      <c r="B19" s="79"/>
      <c r="C19" s="27"/>
      <c r="D19" s="25"/>
      <c r="E19" s="26"/>
      <c r="F19" s="174"/>
      <c r="G19" s="138"/>
      <c r="H19" s="22"/>
      <c r="K19" s="14"/>
    </row>
    <row r="20" spans="2:15" s="13" customFormat="1" ht="12.75" customHeight="1">
      <c r="B20" s="78" t="s">
        <v>88</v>
      </c>
      <c r="C20" s="134" t="s">
        <v>117</v>
      </c>
      <c r="D20" s="25"/>
      <c r="E20" s="26"/>
      <c r="F20" s="174"/>
      <c r="G20" s="154">
        <v>0</v>
      </c>
      <c r="H20" s="155">
        <v>0</v>
      </c>
      <c r="K20" s="14"/>
    </row>
    <row r="21" spans="2:15" s="13" customFormat="1" ht="12.75" customHeight="1">
      <c r="B21" s="78" t="s">
        <v>88</v>
      </c>
      <c r="C21" s="134" t="s">
        <v>118</v>
      </c>
      <c r="D21" s="25"/>
      <c r="E21" s="26"/>
      <c r="F21" s="194">
        <v>0</v>
      </c>
      <c r="G21" s="154">
        <v>81457</v>
      </c>
      <c r="H21" s="155">
        <v>-808789</v>
      </c>
      <c r="K21" s="14"/>
    </row>
    <row r="22" spans="2:15" s="13" customFormat="1" ht="12.75" customHeight="1">
      <c r="B22" s="78" t="s">
        <v>88</v>
      </c>
      <c r="C22" s="134" t="s">
        <v>119</v>
      </c>
      <c r="D22" s="25"/>
      <c r="E22" s="26"/>
      <c r="F22" s="194"/>
      <c r="G22" s="154">
        <v>1231143</v>
      </c>
      <c r="H22" s="155">
        <v>-18447818</v>
      </c>
      <c r="K22" s="14"/>
    </row>
    <row r="23" spans="2:15" s="13" customFormat="1" ht="6" customHeight="1">
      <c r="B23" s="79"/>
      <c r="C23" s="27"/>
      <c r="D23" s="25"/>
      <c r="E23" s="26"/>
      <c r="F23" s="26"/>
      <c r="G23" s="138"/>
      <c r="H23" s="22"/>
      <c r="K23" s="14"/>
    </row>
    <row r="24" spans="2:15" s="13" customFormat="1" ht="12.75" customHeight="1">
      <c r="B24" s="78" t="s">
        <v>88</v>
      </c>
      <c r="C24" s="134" t="s">
        <v>120</v>
      </c>
      <c r="D24" s="25"/>
      <c r="E24" s="26"/>
      <c r="F24" s="239">
        <f>F26+F28+F30</f>
        <v>3426</v>
      </c>
      <c r="G24" s="154">
        <f>G27+G29</f>
        <v>2120</v>
      </c>
      <c r="H24" s="155">
        <v>0</v>
      </c>
      <c r="K24" s="14"/>
    </row>
    <row r="25" spans="2:15" s="13" customFormat="1" ht="12.75" customHeight="1">
      <c r="B25" s="80"/>
      <c r="C25" s="30"/>
      <c r="D25" s="443">
        <v>1</v>
      </c>
      <c r="E25" s="33" t="s">
        <v>121</v>
      </c>
      <c r="F25" s="33"/>
      <c r="G25" s="435"/>
      <c r="H25" s="441"/>
      <c r="K25" s="159">
        <f>G35+G22+G21+G15</f>
        <v>2804345</v>
      </c>
    </row>
    <row r="26" spans="2:15" s="13" customFormat="1" ht="12.75" customHeight="1">
      <c r="B26" s="81"/>
      <c r="C26" s="32"/>
      <c r="D26" s="444"/>
      <c r="E26" s="34" t="s">
        <v>122</v>
      </c>
      <c r="F26" s="34"/>
      <c r="G26" s="436"/>
      <c r="H26" s="442"/>
      <c r="K26" s="14"/>
    </row>
    <row r="27" spans="2:15" s="13" customFormat="1" ht="12.75" customHeight="1">
      <c r="B27" s="80"/>
      <c r="C27" s="30"/>
      <c r="D27" s="443">
        <v>2</v>
      </c>
      <c r="E27" s="33" t="s">
        <v>123</v>
      </c>
      <c r="F27" s="33"/>
      <c r="G27" s="435">
        <v>2120</v>
      </c>
      <c r="H27" s="441"/>
      <c r="K27" s="14"/>
      <c r="O27" s="139"/>
    </row>
    <row r="28" spans="2:15" s="13" customFormat="1" ht="12.75" customHeight="1">
      <c r="B28" s="81"/>
      <c r="C28" s="32"/>
      <c r="D28" s="444"/>
      <c r="E28" s="34" t="s">
        <v>126</v>
      </c>
      <c r="F28" s="241">
        <v>3426</v>
      </c>
      <c r="G28" s="436"/>
      <c r="H28" s="442"/>
      <c r="K28" s="14"/>
    </row>
    <row r="29" spans="2:15" s="13" customFormat="1" ht="12.75" customHeight="1">
      <c r="B29" s="80"/>
      <c r="C29" s="30"/>
      <c r="D29" s="443">
        <v>3</v>
      </c>
      <c r="E29" s="33" t="s">
        <v>124</v>
      </c>
      <c r="F29" s="33"/>
      <c r="G29" s="435"/>
      <c r="H29" s="441"/>
      <c r="K29" s="14"/>
    </row>
    <row r="30" spans="2:15" s="13" customFormat="1" ht="12.75" customHeight="1">
      <c r="B30" s="81"/>
      <c r="C30" s="32"/>
      <c r="D30" s="444"/>
      <c r="E30" s="34" t="s">
        <v>125</v>
      </c>
      <c r="F30" s="238"/>
      <c r="G30" s="436"/>
      <c r="H30" s="442"/>
      <c r="K30" s="14"/>
    </row>
    <row r="31" spans="2:15" s="13" customFormat="1" ht="9.75" customHeight="1">
      <c r="B31" s="79"/>
      <c r="C31" s="27"/>
      <c r="D31" s="25"/>
      <c r="E31" s="26"/>
      <c r="F31" s="26"/>
      <c r="G31" s="138"/>
      <c r="H31" s="22"/>
      <c r="K31" s="14"/>
    </row>
    <row r="32" spans="2:15" s="13" customFormat="1" ht="12.75" customHeight="1">
      <c r="B32" s="447" t="s">
        <v>88</v>
      </c>
      <c r="C32" s="160" t="s">
        <v>127</v>
      </c>
      <c r="D32" s="39"/>
      <c r="E32" s="40"/>
      <c r="F32" s="40"/>
      <c r="G32" s="437">
        <v>0</v>
      </c>
      <c r="H32" s="445">
        <v>0</v>
      </c>
      <c r="K32" s="14"/>
    </row>
    <row r="33" spans="2:11" s="13" customFormat="1" ht="12.75" customHeight="1">
      <c r="B33" s="448"/>
      <c r="C33" s="161" t="s">
        <v>128</v>
      </c>
      <c r="D33" s="41"/>
      <c r="E33" s="42"/>
      <c r="F33" s="42"/>
      <c r="G33" s="438"/>
      <c r="H33" s="446"/>
      <c r="K33" s="14"/>
    </row>
    <row r="34" spans="2:11" s="13" customFormat="1" ht="9" customHeight="1">
      <c r="B34" s="79"/>
      <c r="C34" s="27"/>
      <c r="D34" s="25"/>
      <c r="E34" s="26"/>
      <c r="F34" s="26"/>
      <c r="G34" s="138"/>
      <c r="H34" s="22"/>
      <c r="K34" s="14"/>
    </row>
    <row r="35" spans="2:11" s="13" customFormat="1" ht="12.75" customHeight="1">
      <c r="B35" s="78" t="s">
        <v>88</v>
      </c>
      <c r="C35" s="134" t="s">
        <v>129</v>
      </c>
      <c r="D35" s="25"/>
      <c r="E35" s="26"/>
      <c r="F35" s="242">
        <f>F37+F38</f>
        <v>0</v>
      </c>
      <c r="G35" s="154">
        <f>G38+G36</f>
        <v>0</v>
      </c>
      <c r="H35" s="155">
        <f>H38</f>
        <v>-646070</v>
      </c>
      <c r="K35" s="14"/>
    </row>
    <row r="36" spans="2:11" s="13" customFormat="1" ht="12.75" customHeight="1">
      <c r="B36" s="80"/>
      <c r="C36" s="30"/>
      <c r="D36" s="443">
        <v>1</v>
      </c>
      <c r="E36" s="33" t="s">
        <v>131</v>
      </c>
      <c r="F36" s="33"/>
      <c r="G36" s="435"/>
      <c r="H36" s="441">
        <v>5</v>
      </c>
      <c r="K36" s="14"/>
    </row>
    <row r="37" spans="2:11" s="13" customFormat="1" ht="12.75" customHeight="1">
      <c r="B37" s="81"/>
      <c r="C37" s="32"/>
      <c r="D37" s="444"/>
      <c r="E37" s="34" t="s">
        <v>132</v>
      </c>
      <c r="F37" s="241"/>
      <c r="G37" s="436"/>
      <c r="H37" s="442"/>
      <c r="K37" s="14"/>
    </row>
    <row r="38" spans="2:11" s="13" customFormat="1" ht="12.75" customHeight="1">
      <c r="B38" s="79"/>
      <c r="C38" s="27"/>
      <c r="D38" s="35">
        <v>2</v>
      </c>
      <c r="E38" s="9" t="s">
        <v>130</v>
      </c>
      <c r="F38" s="9"/>
      <c r="G38" s="138"/>
      <c r="H38" s="24">
        <v>-646070</v>
      </c>
      <c r="K38" s="14"/>
    </row>
    <row r="39" spans="2:11" s="13" customFormat="1" ht="7.5" customHeight="1">
      <c r="B39" s="79"/>
      <c r="C39" s="27"/>
      <c r="D39" s="25"/>
      <c r="E39" s="26"/>
      <c r="F39" s="26"/>
      <c r="G39" s="138"/>
      <c r="H39" s="22"/>
      <c r="K39" s="14"/>
    </row>
    <row r="40" spans="2:11" s="13" customFormat="1" ht="12.75" customHeight="1">
      <c r="B40" s="78" t="s">
        <v>88</v>
      </c>
      <c r="C40" s="134" t="s">
        <v>133</v>
      </c>
      <c r="D40" s="25"/>
      <c r="E40" s="26"/>
      <c r="F40" s="26"/>
      <c r="G40" s="154">
        <v>0</v>
      </c>
      <c r="H40" s="155">
        <v>0</v>
      </c>
      <c r="K40" s="14"/>
    </row>
    <row r="41" spans="2:11" s="13" customFormat="1" ht="8.25" customHeight="1">
      <c r="B41" s="79"/>
      <c r="C41" s="134"/>
      <c r="D41" s="25"/>
      <c r="E41" s="26"/>
      <c r="F41" s="26"/>
      <c r="G41" s="138"/>
      <c r="H41" s="22"/>
      <c r="K41" s="14"/>
    </row>
    <row r="42" spans="2:11" s="13" customFormat="1" ht="12.75" customHeight="1">
      <c r="B42" s="78" t="s">
        <v>88</v>
      </c>
      <c r="C42" s="134" t="s">
        <v>134</v>
      </c>
      <c r="D42" s="25"/>
      <c r="E42" s="26"/>
      <c r="F42" s="194">
        <f>F10-F15-F21-F22+F24-F35</f>
        <v>18545</v>
      </c>
      <c r="G42" s="154">
        <f>G10-G15-G21-G22+G24-G35</f>
        <v>170790</v>
      </c>
      <c r="H42" s="155">
        <f>H6+H9+H11+H15+H21+H22+H35</f>
        <v>631670</v>
      </c>
      <c r="K42" s="14"/>
    </row>
    <row r="43" spans="2:11" s="13" customFormat="1" ht="8.25" customHeight="1">
      <c r="B43" s="79"/>
      <c r="C43" s="27"/>
      <c r="D43" s="25"/>
      <c r="E43" s="26"/>
      <c r="F43" s="174"/>
      <c r="G43" s="138"/>
      <c r="H43" s="22"/>
      <c r="K43" s="14"/>
    </row>
    <row r="44" spans="2:11" s="13" customFormat="1" ht="12.75" customHeight="1">
      <c r="B44" s="78" t="s">
        <v>88</v>
      </c>
      <c r="C44" s="134" t="s">
        <v>135</v>
      </c>
      <c r="D44" s="25"/>
      <c r="E44" s="26"/>
      <c r="F44" s="174"/>
      <c r="G44" s="154"/>
      <c r="H44" s="155">
        <f>H45</f>
        <v>-95993</v>
      </c>
      <c r="K44" s="14"/>
    </row>
    <row r="45" spans="2:11" s="13" customFormat="1" ht="12.75" customHeight="1">
      <c r="B45" s="79"/>
      <c r="C45" s="27"/>
      <c r="D45" s="35">
        <v>1</v>
      </c>
      <c r="E45" s="9" t="s">
        <v>136</v>
      </c>
      <c r="F45" s="243">
        <v>0</v>
      </c>
      <c r="G45" s="138">
        <v>37470</v>
      </c>
      <c r="H45" s="24">
        <v>-95993</v>
      </c>
      <c r="K45" s="14"/>
    </row>
    <row r="46" spans="2:11" s="13" customFormat="1" ht="12.75" customHeight="1">
      <c r="B46" s="79"/>
      <c r="C46" s="27"/>
      <c r="D46" s="35">
        <v>2</v>
      </c>
      <c r="E46" s="9" t="s">
        <v>137</v>
      </c>
      <c r="F46" s="199"/>
      <c r="G46" s="138"/>
      <c r="H46" s="22"/>
      <c r="K46" s="14"/>
    </row>
    <row r="47" spans="2:11" s="13" customFormat="1" ht="12.75" customHeight="1">
      <c r="B47" s="79"/>
      <c r="C47" s="27"/>
      <c r="D47" s="35">
        <v>3</v>
      </c>
      <c r="E47" s="9" t="s">
        <v>138</v>
      </c>
      <c r="F47" s="199"/>
      <c r="G47" s="138"/>
      <c r="H47" s="22"/>
      <c r="K47" s="14"/>
    </row>
    <row r="48" spans="2:11" s="13" customFormat="1" ht="9" customHeight="1">
      <c r="B48" s="79"/>
      <c r="C48" s="27"/>
      <c r="D48" s="25"/>
      <c r="E48" s="26"/>
      <c r="F48" s="174"/>
      <c r="G48" s="138"/>
      <c r="H48" s="22"/>
      <c r="K48" s="14"/>
    </row>
    <row r="49" spans="2:11" s="13" customFormat="1" ht="12.75" customHeight="1">
      <c r="B49" s="78" t="s">
        <v>88</v>
      </c>
      <c r="C49" s="134" t="s">
        <v>139</v>
      </c>
      <c r="D49" s="25"/>
      <c r="E49" s="26"/>
      <c r="F49" s="194">
        <f>F42-F45</f>
        <v>18545</v>
      </c>
      <c r="G49" s="154">
        <f>G42-G45</f>
        <v>133320</v>
      </c>
      <c r="H49" s="155">
        <f>H42+H44</f>
        <v>535677</v>
      </c>
      <c r="K49" s="14"/>
    </row>
    <row r="50" spans="2:11" s="13" customFormat="1" ht="8.25" customHeight="1">
      <c r="B50" s="79"/>
      <c r="C50" s="27"/>
      <c r="D50" s="25"/>
      <c r="E50" s="26"/>
      <c r="F50" s="26"/>
      <c r="G50" s="138"/>
      <c r="H50" s="22"/>
      <c r="K50" s="14"/>
    </row>
    <row r="51" spans="2:11" s="13" customFormat="1" ht="12.75" customHeight="1">
      <c r="B51" s="78" t="s">
        <v>88</v>
      </c>
      <c r="C51" s="134" t="s">
        <v>140</v>
      </c>
      <c r="D51" s="25"/>
      <c r="E51" s="26"/>
      <c r="F51" s="26"/>
      <c r="G51" s="154"/>
      <c r="H51" s="155">
        <v>0</v>
      </c>
      <c r="K51" s="14"/>
    </row>
    <row r="52" spans="2:11" s="13" customFormat="1" ht="12.75" customHeight="1">
      <c r="B52" s="79"/>
      <c r="C52" s="27"/>
      <c r="D52" s="25"/>
      <c r="E52" s="9" t="s">
        <v>141</v>
      </c>
      <c r="F52" s="9"/>
      <c r="G52" s="138"/>
      <c r="H52" s="22"/>
      <c r="K52" s="14"/>
    </row>
    <row r="53" spans="2:11" s="13" customFormat="1" ht="12.75" customHeight="1">
      <c r="B53" s="79"/>
      <c r="C53" s="27"/>
      <c r="D53" s="25"/>
      <c r="E53" s="9" t="s">
        <v>142</v>
      </c>
      <c r="F53" s="9"/>
      <c r="G53" s="138"/>
      <c r="H53" s="22"/>
      <c r="K53" s="14"/>
    </row>
    <row r="54" spans="2:11" ht="12.75" customHeight="1"/>
    <row r="56" spans="2:11">
      <c r="E56" s="109" t="s">
        <v>244</v>
      </c>
      <c r="F56" s="109"/>
    </row>
    <row r="57" spans="2:11">
      <c r="E57" s="230" t="s">
        <v>1051</v>
      </c>
      <c r="F57" s="100"/>
    </row>
  </sheetData>
  <mergeCells count="19">
    <mergeCell ref="H36:H37"/>
    <mergeCell ref="B32:B33"/>
    <mergeCell ref="D36:D37"/>
    <mergeCell ref="D27:D28"/>
    <mergeCell ref="G36:G37"/>
    <mergeCell ref="G29:G30"/>
    <mergeCell ref="G27:G28"/>
    <mergeCell ref="G25:G26"/>
    <mergeCell ref="G32:G33"/>
    <mergeCell ref="B1:H1"/>
    <mergeCell ref="B2:H2"/>
    <mergeCell ref="B3:H3"/>
    <mergeCell ref="H25:H26"/>
    <mergeCell ref="H27:H28"/>
    <mergeCell ref="C5:E5"/>
    <mergeCell ref="D29:D30"/>
    <mergeCell ref="D25:D26"/>
    <mergeCell ref="H29:H30"/>
    <mergeCell ref="H32:H33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L49"/>
  <sheetViews>
    <sheetView workbookViewId="0">
      <selection activeCell="E34" sqref="E34"/>
    </sheetView>
  </sheetViews>
  <sheetFormatPr defaultRowHeight="12.75"/>
  <cols>
    <col min="1" max="1" width="5.140625" style="6" customWidth="1"/>
    <col min="2" max="3" width="3.7109375" style="2" customWidth="1"/>
    <col min="4" max="4" width="62.42578125" style="6" customWidth="1"/>
    <col min="5" max="5" width="13.5703125" style="6" customWidth="1"/>
    <col min="6" max="6" width="12.28515625" style="15" customWidth="1"/>
    <col min="7" max="7" width="12.85546875" style="15" hidden="1" customWidth="1"/>
    <col min="8" max="8" width="1.42578125" style="6" customWidth="1"/>
    <col min="9" max="16384" width="9.140625" style="6"/>
  </cols>
  <sheetData>
    <row r="2" spans="2:7" ht="18">
      <c r="B2" s="449" t="s">
        <v>143</v>
      </c>
      <c r="C2" s="449"/>
      <c r="D2" s="449"/>
      <c r="E2" s="449"/>
      <c r="F2" s="449"/>
    </row>
    <row r="3" spans="2:7" ht="18.75">
      <c r="B3" s="450" t="s">
        <v>170</v>
      </c>
      <c r="C3" s="450"/>
      <c r="D3" s="450"/>
      <c r="E3" s="450"/>
      <c r="F3" s="450"/>
    </row>
    <row r="5" spans="2:7" s="13" customFormat="1" ht="15">
      <c r="B5" s="21"/>
      <c r="C5" s="162"/>
      <c r="D5" s="142"/>
      <c r="E5" s="176">
        <v>2021</v>
      </c>
      <c r="F5" s="133">
        <v>2020</v>
      </c>
      <c r="G5" s="133">
        <v>2014</v>
      </c>
    </row>
    <row r="6" spans="2:7" s="13" customFormat="1" ht="15.75" customHeight="1">
      <c r="B6" s="20" t="s">
        <v>88</v>
      </c>
      <c r="C6" s="162" t="s">
        <v>144</v>
      </c>
      <c r="D6" s="8"/>
      <c r="E6" s="8"/>
      <c r="F6" s="22"/>
      <c r="G6" s="22"/>
    </row>
    <row r="7" spans="2:7" s="13" customFormat="1" ht="15.75" customHeight="1">
      <c r="B7" s="23"/>
      <c r="C7" s="162"/>
      <c r="D7" s="8" t="s">
        <v>171</v>
      </c>
      <c r="E7" s="190">
        <v>18545</v>
      </c>
      <c r="F7" s="24">
        <v>133320</v>
      </c>
      <c r="G7" s="24">
        <v>535677</v>
      </c>
    </row>
    <row r="8" spans="2:7" s="13" customFormat="1" ht="15.75" customHeight="1">
      <c r="B8" s="23"/>
      <c r="C8" s="162"/>
      <c r="D8" s="8" t="s">
        <v>172</v>
      </c>
      <c r="E8" s="8"/>
      <c r="F8" s="24"/>
      <c r="G8" s="24"/>
    </row>
    <row r="9" spans="2:7" s="13" customFormat="1" ht="15.75" customHeight="1">
      <c r="B9" s="23"/>
      <c r="C9" s="162"/>
      <c r="D9" s="8" t="s">
        <v>173</v>
      </c>
      <c r="E9" s="8"/>
      <c r="F9" s="24">
        <v>0</v>
      </c>
      <c r="G9" s="24">
        <v>0</v>
      </c>
    </row>
    <row r="10" spans="2:7" s="13" customFormat="1" ht="15.75" customHeight="1">
      <c r="B10" s="23"/>
      <c r="C10" s="162"/>
      <c r="D10" s="8" t="s">
        <v>174</v>
      </c>
      <c r="E10" s="8"/>
      <c r="F10" s="24">
        <v>0</v>
      </c>
      <c r="G10" s="24">
        <v>0</v>
      </c>
    </row>
    <row r="11" spans="2:7" s="13" customFormat="1" ht="15.75" customHeight="1">
      <c r="B11" s="23"/>
      <c r="C11" s="162"/>
      <c r="D11" s="8" t="s">
        <v>118</v>
      </c>
      <c r="E11" s="8">
        <v>0</v>
      </c>
      <c r="F11" s="24">
        <v>81457</v>
      </c>
      <c r="G11" s="24">
        <v>0</v>
      </c>
    </row>
    <row r="12" spans="2:7" s="13" customFormat="1" ht="15.75" customHeight="1">
      <c r="B12" s="23"/>
      <c r="C12" s="162"/>
      <c r="D12" s="8" t="s">
        <v>117</v>
      </c>
      <c r="E12" s="190">
        <v>0</v>
      </c>
      <c r="F12" s="24">
        <v>0</v>
      </c>
      <c r="G12" s="24">
        <v>0</v>
      </c>
    </row>
    <row r="13" spans="2:7" s="13" customFormat="1" ht="15.75" customHeight="1">
      <c r="B13" s="23"/>
      <c r="C13" s="162"/>
      <c r="D13" s="8" t="s">
        <v>175</v>
      </c>
      <c r="E13" s="8"/>
      <c r="F13" s="24"/>
      <c r="G13" s="24"/>
    </row>
    <row r="14" spans="2:7" s="13" customFormat="1" ht="15.75" customHeight="1">
      <c r="B14" s="23"/>
      <c r="C14" s="162"/>
      <c r="D14" s="8" t="s">
        <v>176</v>
      </c>
      <c r="E14" s="190"/>
      <c r="F14" s="24"/>
      <c r="G14" s="24">
        <v>0</v>
      </c>
    </row>
    <row r="15" spans="2:7" s="13" customFormat="1" ht="15.75" customHeight="1">
      <c r="B15" s="23"/>
      <c r="C15" s="162"/>
      <c r="D15" s="8" t="s">
        <v>177</v>
      </c>
      <c r="E15" s="8"/>
      <c r="F15" s="24"/>
      <c r="G15" s="24"/>
    </row>
    <row r="16" spans="2:7" s="13" customFormat="1" ht="15.75" customHeight="1">
      <c r="B16" s="23"/>
      <c r="C16" s="162"/>
      <c r="D16" s="8" t="s">
        <v>178</v>
      </c>
      <c r="E16" s="190">
        <v>16163698</v>
      </c>
      <c r="F16" s="24">
        <v>-2043967</v>
      </c>
      <c r="G16" s="24">
        <v>6449211</v>
      </c>
    </row>
    <row r="17" spans="2:12" s="13" customFormat="1" ht="15.75" customHeight="1">
      <c r="B17" s="23"/>
      <c r="C17" s="162"/>
      <c r="D17" s="8" t="s">
        <v>179</v>
      </c>
      <c r="E17" s="8">
        <v>0</v>
      </c>
      <c r="F17" s="24">
        <v>0</v>
      </c>
      <c r="G17" s="24">
        <v>4384765</v>
      </c>
    </row>
    <row r="18" spans="2:12" s="13" customFormat="1" ht="15.75" customHeight="1">
      <c r="B18" s="23"/>
      <c r="C18" s="162"/>
      <c r="D18" s="8" t="s">
        <v>180</v>
      </c>
      <c r="E18" s="190">
        <v>-14484991</v>
      </c>
      <c r="F18" s="24">
        <v>589508</v>
      </c>
      <c r="G18" s="24">
        <v>6693670</v>
      </c>
      <c r="L18" s="139"/>
    </row>
    <row r="19" spans="2:12" s="13" customFormat="1" ht="15.75" customHeight="1">
      <c r="B19" s="23"/>
      <c r="C19" s="162"/>
      <c r="D19" s="8" t="s">
        <v>181</v>
      </c>
      <c r="E19" s="8"/>
      <c r="F19" s="24">
        <v>0</v>
      </c>
      <c r="G19" s="24">
        <v>0</v>
      </c>
    </row>
    <row r="20" spans="2:12" s="13" customFormat="1" ht="15.75" customHeight="1">
      <c r="B20" s="23"/>
      <c r="C20" s="162" t="s">
        <v>146</v>
      </c>
      <c r="D20" s="8"/>
      <c r="E20" s="193">
        <f>SUM(E7:E19)</f>
        <v>1697252</v>
      </c>
      <c r="F20" s="155">
        <f>SUM(F7:F19)</f>
        <v>-1239682</v>
      </c>
      <c r="G20" s="155">
        <f>SUM(G7:G19)</f>
        <v>18063323</v>
      </c>
    </row>
    <row r="21" spans="2:12" s="13" customFormat="1" ht="15.75" customHeight="1">
      <c r="B21" s="20" t="s">
        <v>88</v>
      </c>
      <c r="C21" s="162" t="s">
        <v>147</v>
      </c>
      <c r="D21" s="8"/>
      <c r="E21" s="8"/>
      <c r="F21" s="22"/>
      <c r="G21" s="22"/>
    </row>
    <row r="22" spans="2:12" s="13" customFormat="1" ht="15.75" customHeight="1">
      <c r="B22" s="23"/>
      <c r="C22" s="162"/>
      <c r="D22" s="8" t="s">
        <v>148</v>
      </c>
      <c r="E22" s="8"/>
      <c r="F22" s="24">
        <v>0</v>
      </c>
      <c r="G22" s="24">
        <v>0</v>
      </c>
    </row>
    <row r="23" spans="2:12" s="13" customFormat="1" ht="15.75" customHeight="1">
      <c r="B23" s="23"/>
      <c r="C23" s="162"/>
      <c r="D23" s="8" t="s">
        <v>149</v>
      </c>
      <c r="E23" s="8"/>
      <c r="F23" s="24">
        <v>0</v>
      </c>
      <c r="G23" s="24">
        <v>0</v>
      </c>
    </row>
    <row r="24" spans="2:12" s="13" customFormat="1" ht="15.75" customHeight="1">
      <c r="B24" s="23"/>
      <c r="C24" s="162"/>
      <c r="D24" s="8" t="s">
        <v>150</v>
      </c>
      <c r="E24" s="8"/>
      <c r="F24" s="24">
        <v>0</v>
      </c>
      <c r="G24" s="24">
        <v>1003224</v>
      </c>
    </row>
    <row r="25" spans="2:12" s="13" customFormat="1" ht="15.75" customHeight="1">
      <c r="B25" s="23"/>
      <c r="C25" s="162"/>
      <c r="D25" s="8" t="s">
        <v>151</v>
      </c>
      <c r="E25" s="8"/>
      <c r="F25" s="24">
        <v>0</v>
      </c>
      <c r="G25" s="24">
        <v>0</v>
      </c>
    </row>
    <row r="26" spans="2:12" s="13" customFormat="1" ht="15.75" customHeight="1">
      <c r="B26" s="23"/>
      <c r="C26" s="162"/>
      <c r="D26" s="8" t="s">
        <v>152</v>
      </c>
      <c r="E26" s="8"/>
      <c r="F26" s="24">
        <v>0</v>
      </c>
      <c r="G26" s="24">
        <v>0</v>
      </c>
    </row>
    <row r="27" spans="2:12" s="13" customFormat="1" ht="15.75" customHeight="1">
      <c r="B27" s="23"/>
      <c r="C27" s="162"/>
      <c r="D27" s="8" t="s">
        <v>153</v>
      </c>
      <c r="E27" s="8"/>
      <c r="F27" s="24">
        <v>0</v>
      </c>
      <c r="G27" s="24">
        <v>0</v>
      </c>
    </row>
    <row r="28" spans="2:12" s="13" customFormat="1" ht="15.75" customHeight="1">
      <c r="B28" s="23"/>
      <c r="C28" s="162"/>
      <c r="D28" s="8" t="s">
        <v>154</v>
      </c>
      <c r="E28" s="8"/>
      <c r="F28" s="24">
        <v>0</v>
      </c>
      <c r="G28" s="24">
        <v>0</v>
      </c>
    </row>
    <row r="29" spans="2:12" s="13" customFormat="1" ht="15.75" customHeight="1">
      <c r="B29" s="23"/>
      <c r="C29" s="162" t="s">
        <v>155</v>
      </c>
      <c r="D29" s="8"/>
      <c r="E29" s="8"/>
      <c r="F29" s="155">
        <v>0</v>
      </c>
      <c r="G29" s="155">
        <f>SUM(G24:G28)</f>
        <v>1003224</v>
      </c>
    </row>
    <row r="30" spans="2:12" s="13" customFormat="1" ht="15.75" customHeight="1">
      <c r="B30" s="20" t="s">
        <v>88</v>
      </c>
      <c r="C30" s="162" t="s">
        <v>156</v>
      </c>
      <c r="D30" s="8"/>
      <c r="E30" s="8"/>
      <c r="F30" s="22"/>
      <c r="G30" s="22"/>
    </row>
    <row r="31" spans="2:12" s="13" customFormat="1" ht="15.75" customHeight="1">
      <c r="B31" s="23"/>
      <c r="C31" s="162"/>
      <c r="D31" s="8" t="s">
        <v>157</v>
      </c>
      <c r="E31" s="8"/>
      <c r="F31" s="24">
        <v>0</v>
      </c>
      <c r="G31" s="24">
        <v>0</v>
      </c>
    </row>
    <row r="32" spans="2:12" s="13" customFormat="1" ht="15.75" customHeight="1">
      <c r="B32" s="23"/>
      <c r="C32" s="162"/>
      <c r="D32" s="8" t="s">
        <v>158</v>
      </c>
      <c r="E32" s="8"/>
      <c r="F32" s="24">
        <v>0</v>
      </c>
      <c r="G32" s="24">
        <v>0</v>
      </c>
    </row>
    <row r="33" spans="2:11" s="13" customFormat="1" ht="15.75" customHeight="1">
      <c r="B33" s="23"/>
      <c r="C33" s="162"/>
      <c r="D33" s="8" t="s">
        <v>159</v>
      </c>
      <c r="E33" s="190">
        <v>0</v>
      </c>
      <c r="F33" s="24">
        <v>1265542</v>
      </c>
      <c r="G33" s="24">
        <v>-19198819</v>
      </c>
      <c r="K33" s="139"/>
    </row>
    <row r="34" spans="2:11" s="13" customFormat="1" ht="15.75" customHeight="1">
      <c r="B34" s="23"/>
      <c r="C34" s="162"/>
      <c r="D34" s="8" t="s">
        <v>160</v>
      </c>
      <c r="E34" s="8"/>
      <c r="F34" s="24">
        <v>0</v>
      </c>
      <c r="G34" s="24">
        <v>0</v>
      </c>
    </row>
    <row r="35" spans="2:11" s="13" customFormat="1" ht="15.75" customHeight="1">
      <c r="B35" s="23"/>
      <c r="C35" s="162"/>
      <c r="D35" s="8" t="s">
        <v>161</v>
      </c>
      <c r="E35" s="8"/>
      <c r="F35" s="24">
        <v>0</v>
      </c>
      <c r="G35" s="24">
        <v>0</v>
      </c>
    </row>
    <row r="36" spans="2:11" s="13" customFormat="1" ht="15.75" customHeight="1">
      <c r="B36" s="23"/>
      <c r="C36" s="162"/>
      <c r="D36" s="8" t="s">
        <v>162</v>
      </c>
      <c r="E36" s="8"/>
      <c r="F36" s="24">
        <v>0</v>
      </c>
      <c r="G36" s="24">
        <v>0</v>
      </c>
    </row>
    <row r="37" spans="2:11" s="13" customFormat="1" ht="15.75" customHeight="1">
      <c r="B37" s="23"/>
      <c r="C37" s="162"/>
      <c r="D37" s="8" t="s">
        <v>163</v>
      </c>
      <c r="E37" s="415">
        <v>-1710600</v>
      </c>
      <c r="F37" s="24">
        <v>0</v>
      </c>
      <c r="G37" s="24">
        <v>0</v>
      </c>
    </row>
    <row r="38" spans="2:11" s="13" customFormat="1" ht="15.75" customHeight="1">
      <c r="B38" s="23"/>
      <c r="C38" s="162"/>
      <c r="D38" s="8" t="s">
        <v>164</v>
      </c>
      <c r="E38" s="8"/>
      <c r="F38" s="24">
        <v>0</v>
      </c>
      <c r="G38" s="24">
        <v>0</v>
      </c>
    </row>
    <row r="39" spans="2:11" s="13" customFormat="1" ht="15.75" customHeight="1">
      <c r="B39" s="23"/>
      <c r="C39" s="162"/>
      <c r="D39" s="8" t="s">
        <v>145</v>
      </c>
      <c r="E39" s="8"/>
      <c r="F39" s="24">
        <v>0</v>
      </c>
      <c r="G39" s="24">
        <v>0</v>
      </c>
    </row>
    <row r="40" spans="2:11" s="13" customFormat="1" ht="15.75" customHeight="1">
      <c r="B40" s="23"/>
      <c r="C40" s="162"/>
      <c r="D40" s="8" t="s">
        <v>165</v>
      </c>
      <c r="E40" s="8"/>
      <c r="F40" s="24">
        <v>0</v>
      </c>
      <c r="G40" s="24">
        <v>0</v>
      </c>
    </row>
    <row r="41" spans="2:11" s="13" customFormat="1" ht="15.75" customHeight="1">
      <c r="B41" s="23"/>
      <c r="C41" s="162" t="s">
        <v>166</v>
      </c>
      <c r="D41" s="8"/>
      <c r="E41" s="193">
        <f>SUM(E20:E40)</f>
        <v>-13348</v>
      </c>
      <c r="F41" s="155">
        <f>SUM(F20:F40)</f>
        <v>25860</v>
      </c>
      <c r="G41" s="155">
        <f>SUM(G33:G40)</f>
        <v>-19198819</v>
      </c>
    </row>
    <row r="42" spans="2:11" s="13" customFormat="1" ht="15.75" customHeight="1">
      <c r="B42" s="23"/>
      <c r="C42" s="162"/>
      <c r="D42" s="8"/>
      <c r="E42" s="8"/>
      <c r="F42" s="22"/>
      <c r="G42" s="22"/>
    </row>
    <row r="43" spans="2:11" s="13" customFormat="1" ht="15.75" customHeight="1">
      <c r="B43" s="23"/>
      <c r="C43" s="162" t="s">
        <v>1024</v>
      </c>
      <c r="D43" s="8"/>
      <c r="E43" s="201">
        <v>-13348</v>
      </c>
      <c r="F43" s="155">
        <v>25860</v>
      </c>
      <c r="G43" s="155">
        <f>G20+G29+G41</f>
        <v>-132272</v>
      </c>
      <c r="J43" s="139"/>
    </row>
    <row r="44" spans="2:11" s="13" customFormat="1" ht="15.75" customHeight="1">
      <c r="B44" s="23"/>
      <c r="C44" s="162" t="s">
        <v>167</v>
      </c>
      <c r="D44" s="8"/>
      <c r="E44" s="201">
        <v>236574</v>
      </c>
      <c r="F44" s="155">
        <v>210714</v>
      </c>
      <c r="G44" s="24">
        <v>567330</v>
      </c>
    </row>
    <row r="45" spans="2:11" s="13" customFormat="1" ht="15.75" customHeight="1">
      <c r="B45" s="23"/>
      <c r="C45" s="162"/>
      <c r="D45" s="8" t="s">
        <v>168</v>
      </c>
      <c r="E45" s="200">
        <v>0</v>
      </c>
      <c r="F45" s="24">
        <v>0</v>
      </c>
      <c r="G45" s="24">
        <v>0</v>
      </c>
    </row>
    <row r="46" spans="2:11" s="13" customFormat="1" ht="15.75" customHeight="1">
      <c r="B46" s="23"/>
      <c r="C46" s="162" t="s">
        <v>169</v>
      </c>
      <c r="D46" s="8"/>
      <c r="E46" s="201">
        <f>E43+E44</f>
        <v>223226</v>
      </c>
      <c r="F46" s="155">
        <f>SUM(F43:F45)</f>
        <v>236574</v>
      </c>
      <c r="G46" s="155">
        <f>SUM(G43:G45)</f>
        <v>435058</v>
      </c>
    </row>
    <row r="48" spans="2:11">
      <c r="D48" s="412" t="s">
        <v>244</v>
      </c>
      <c r="E48" s="109"/>
    </row>
    <row r="49" spans="4:5">
      <c r="D49" s="230" t="s">
        <v>1051</v>
      </c>
      <c r="E49" s="100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0"/>
  <sheetViews>
    <sheetView topLeftCell="B25" workbookViewId="0">
      <selection activeCell="G51" sqref="G51"/>
    </sheetView>
  </sheetViews>
  <sheetFormatPr defaultRowHeight="15.75"/>
  <cols>
    <col min="1" max="1" width="3.5703125" style="18" bestFit="1" customWidth="1"/>
    <col min="2" max="2" width="56.85546875" style="19" customWidth="1"/>
    <col min="3" max="3" width="14.140625" style="19" customWidth="1"/>
    <col min="4" max="6" width="3.42578125" style="19" bestFit="1" customWidth="1"/>
    <col min="7" max="7" width="12.28515625" style="19" customWidth="1"/>
    <col min="8" max="8" width="11.140625" style="19" customWidth="1"/>
    <col min="9" max="9" width="11.42578125" style="19" customWidth="1"/>
    <col min="10" max="10" width="11" style="19" customWidth="1"/>
    <col min="11" max="11" width="8.28515625" style="19" customWidth="1"/>
    <col min="12" max="12" width="6.7109375" style="19" customWidth="1"/>
    <col min="13" max="13" width="15.28515625" style="19" customWidth="1"/>
    <col min="14" max="14" width="2.42578125" style="18" customWidth="1"/>
    <col min="15" max="16384" width="9.140625" style="18"/>
  </cols>
  <sheetData>
    <row r="1" spans="1:13">
      <c r="A1" s="177"/>
      <c r="B1" s="451" t="s">
        <v>196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ht="9.75" customHeight="1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 t="s">
        <v>803</v>
      </c>
    </row>
    <row r="3" spans="1:13" ht="129.75" customHeight="1">
      <c r="A3" s="179"/>
      <c r="B3" s="180"/>
      <c r="C3" s="181" t="s">
        <v>195</v>
      </c>
      <c r="D3" s="182" t="s">
        <v>96</v>
      </c>
      <c r="E3" s="182" t="s">
        <v>194</v>
      </c>
      <c r="F3" s="182" t="s">
        <v>193</v>
      </c>
      <c r="G3" s="182" t="s">
        <v>192</v>
      </c>
      <c r="H3" s="182" t="s">
        <v>98</v>
      </c>
      <c r="I3" s="182" t="s">
        <v>191</v>
      </c>
      <c r="J3" s="182" t="s">
        <v>171</v>
      </c>
      <c r="K3" s="182" t="s">
        <v>24</v>
      </c>
      <c r="L3" s="182" t="s">
        <v>190</v>
      </c>
      <c r="M3" s="182" t="s">
        <v>24</v>
      </c>
    </row>
    <row r="4" spans="1:13" ht="32.25" hidden="1" customHeight="1">
      <c r="A4" s="183" t="s">
        <v>88</v>
      </c>
      <c r="B4" s="184" t="s">
        <v>209</v>
      </c>
      <c r="C4" s="185">
        <v>120000</v>
      </c>
      <c r="D4" s="185"/>
      <c r="E4" s="185"/>
      <c r="F4" s="185"/>
      <c r="G4" s="185">
        <v>10878</v>
      </c>
      <c r="H4" s="185"/>
      <c r="I4" s="185"/>
      <c r="J4" s="185"/>
      <c r="K4" s="185">
        <f>C4+G4</f>
        <v>130878</v>
      </c>
      <c r="L4" s="185"/>
      <c r="M4" s="185">
        <f>K4</f>
        <v>130878</v>
      </c>
    </row>
    <row r="5" spans="1:13" hidden="1">
      <c r="A5" s="179"/>
      <c r="B5" s="186" t="s">
        <v>189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 hidden="1">
      <c r="A6" s="183" t="s">
        <v>88</v>
      </c>
      <c r="B6" s="184" t="s">
        <v>208</v>
      </c>
      <c r="C6" s="185">
        <v>120000</v>
      </c>
      <c r="D6" s="185"/>
      <c r="E6" s="185"/>
      <c r="F6" s="185"/>
      <c r="G6" s="185">
        <v>10878</v>
      </c>
      <c r="H6" s="185"/>
      <c r="I6" s="185"/>
      <c r="J6" s="185"/>
      <c r="K6" s="185">
        <f>C6+G6</f>
        <v>130878</v>
      </c>
      <c r="L6" s="185"/>
      <c r="M6" s="185">
        <f>K6</f>
        <v>130878</v>
      </c>
    </row>
    <row r="7" spans="1:13" hidden="1">
      <c r="A7" s="179"/>
      <c r="B7" s="184" t="s">
        <v>185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3" hidden="1">
      <c r="A8" s="179"/>
      <c r="B8" s="186" t="s">
        <v>187</v>
      </c>
      <c r="C8" s="187"/>
      <c r="D8" s="187"/>
      <c r="E8" s="187"/>
      <c r="F8" s="187"/>
      <c r="G8" s="187"/>
      <c r="H8" s="187"/>
      <c r="I8" s="185">
        <v>536</v>
      </c>
      <c r="J8" s="187"/>
      <c r="K8" s="187"/>
      <c r="L8" s="187"/>
      <c r="M8" s="187"/>
    </row>
    <row r="9" spans="1:13" hidden="1">
      <c r="A9" s="179"/>
      <c r="B9" s="184" t="s">
        <v>186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</row>
    <row r="10" spans="1:13" hidden="1">
      <c r="A10" s="179"/>
      <c r="B10" s="184" t="s">
        <v>188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</row>
    <row r="11" spans="1:13" ht="25.5" hidden="1">
      <c r="A11" s="179"/>
      <c r="B11" s="184" t="s">
        <v>184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</row>
    <row r="12" spans="1:13" ht="18.75" hidden="1" customHeight="1">
      <c r="A12" s="179"/>
      <c r="B12" s="186" t="s">
        <v>183</v>
      </c>
      <c r="C12" s="187"/>
      <c r="D12" s="187"/>
      <c r="E12" s="187"/>
      <c r="F12" s="187"/>
      <c r="G12" s="187">
        <v>536</v>
      </c>
      <c r="H12" s="187"/>
      <c r="I12" s="187">
        <v>-536</v>
      </c>
      <c r="J12" s="187"/>
      <c r="K12" s="187"/>
      <c r="L12" s="187"/>
      <c r="M12" s="187"/>
    </row>
    <row r="13" spans="1:13" hidden="1">
      <c r="A13" s="179"/>
      <c r="B13" s="186" t="s">
        <v>165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</row>
    <row r="14" spans="1:13" hidden="1">
      <c r="A14" s="179"/>
      <c r="B14" s="184" t="s">
        <v>182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3" hidden="1">
      <c r="A15" s="179"/>
      <c r="B15" s="184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</row>
    <row r="16" spans="1:13" ht="20.25" customHeight="1">
      <c r="A16" s="183" t="s">
        <v>88</v>
      </c>
      <c r="B16" s="184" t="s">
        <v>1049</v>
      </c>
      <c r="C16" s="185">
        <v>120000000</v>
      </c>
      <c r="D16" s="185"/>
      <c r="E16" s="185"/>
      <c r="F16" s="185"/>
      <c r="G16" s="185">
        <v>10878321</v>
      </c>
      <c r="H16" s="185"/>
      <c r="I16" s="185">
        <v>-5684297</v>
      </c>
      <c r="J16" s="185">
        <v>182880</v>
      </c>
      <c r="K16" s="185"/>
      <c r="L16" s="185"/>
      <c r="M16" s="185">
        <f>C16+G16+H16+I16+J16</f>
        <v>125376904</v>
      </c>
    </row>
    <row r="17" spans="1:13" hidden="1">
      <c r="A17" s="179"/>
      <c r="B17" s="186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5">
        <f>C17+G17+H17+I17+J17</f>
        <v>0</v>
      </c>
    </row>
    <row r="18" spans="1:13" ht="20.25" customHeight="1">
      <c r="A18" s="183" t="s">
        <v>88</v>
      </c>
      <c r="B18" s="184" t="s">
        <v>1036</v>
      </c>
      <c r="C18" s="185">
        <v>120000000</v>
      </c>
      <c r="D18" s="185"/>
      <c r="E18" s="185"/>
      <c r="F18" s="185"/>
      <c r="G18" s="185">
        <v>10878321</v>
      </c>
      <c r="H18" s="185"/>
      <c r="I18" s="185">
        <f>I16</f>
        <v>-5684297</v>
      </c>
      <c r="J18" s="185">
        <f>J16</f>
        <v>182880</v>
      </c>
      <c r="K18" s="185"/>
      <c r="L18" s="185"/>
      <c r="M18" s="185">
        <f>C18+G18+H18+I18+J18</f>
        <v>125376904</v>
      </c>
    </row>
    <row r="19" spans="1:13" ht="18.75" customHeight="1">
      <c r="A19" s="179"/>
      <c r="B19" s="184" t="s">
        <v>188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>
      <c r="A20" s="179"/>
      <c r="B20" s="186" t="s">
        <v>187</v>
      </c>
      <c r="C20" s="187"/>
      <c r="D20" s="187"/>
      <c r="E20" s="187"/>
      <c r="F20" s="187"/>
      <c r="G20" s="187"/>
      <c r="H20" s="187"/>
      <c r="I20" s="187"/>
      <c r="J20" s="189"/>
      <c r="K20" s="189"/>
      <c r="L20" s="189"/>
      <c r="M20" s="189">
        <f>J20</f>
        <v>0</v>
      </c>
    </row>
    <row r="21" spans="1:13" ht="18" customHeight="1">
      <c r="A21" s="179"/>
      <c r="B21" s="184" t="s">
        <v>186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</row>
    <row r="22" spans="1:13" ht="21.75" customHeight="1">
      <c r="A22" s="179"/>
      <c r="B22" s="184" t="s">
        <v>185</v>
      </c>
      <c r="C22" s="185"/>
      <c r="D22" s="188"/>
      <c r="E22" s="188"/>
      <c r="F22" s="188"/>
      <c r="G22" s="185"/>
      <c r="H22" s="185"/>
      <c r="I22" s="188"/>
      <c r="J22" s="185"/>
      <c r="K22" s="185"/>
      <c r="L22" s="185"/>
      <c r="M22" s="185"/>
    </row>
    <row r="23" spans="1:13" ht="20.25" customHeight="1">
      <c r="A23" s="179"/>
      <c r="B23" s="184" t="s">
        <v>184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</row>
    <row r="24" spans="1:13" ht="19.5" customHeight="1">
      <c r="A24" s="179"/>
      <c r="B24" s="186" t="s">
        <v>183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</row>
    <row r="25" spans="1:13">
      <c r="A25" s="179"/>
      <c r="B25" s="186" t="s">
        <v>165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1:13" ht="17.25" customHeight="1">
      <c r="A26" s="179"/>
      <c r="B26" s="184" t="s">
        <v>182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</row>
    <row r="27" spans="1:13">
      <c r="A27" s="183" t="s">
        <v>88</v>
      </c>
      <c r="B27" s="184" t="s">
        <v>1025</v>
      </c>
      <c r="C27" s="185">
        <v>120000000</v>
      </c>
      <c r="D27" s="185"/>
      <c r="E27" s="185"/>
      <c r="F27" s="185"/>
      <c r="G27" s="185">
        <v>10878321</v>
      </c>
      <c r="H27" s="185"/>
      <c r="I27" s="185">
        <v>-5684297</v>
      </c>
      <c r="J27" s="185">
        <v>182880</v>
      </c>
      <c r="K27" s="185"/>
      <c r="L27" s="185"/>
      <c r="M27" s="185">
        <f>C27+G27+I27+J27</f>
        <v>125376904</v>
      </c>
    </row>
    <row r="28" spans="1:13" ht="21" customHeight="1">
      <c r="A28" s="179"/>
      <c r="B28" s="184" t="s">
        <v>1036</v>
      </c>
      <c r="C28" s="185">
        <v>120000000</v>
      </c>
      <c r="D28" s="185"/>
      <c r="E28" s="185"/>
      <c r="F28" s="185"/>
      <c r="G28" s="185">
        <v>10878321</v>
      </c>
      <c r="H28" s="185"/>
      <c r="I28" s="185">
        <v>-5684297</v>
      </c>
      <c r="J28" s="185">
        <v>182880</v>
      </c>
      <c r="K28" s="185"/>
      <c r="L28" s="185"/>
      <c r="M28" s="185">
        <f>C28+G28+I28+J28</f>
        <v>125376904</v>
      </c>
    </row>
    <row r="29" spans="1:13" ht="18.75" customHeight="1">
      <c r="A29" s="179"/>
      <c r="B29" s="184" t="s">
        <v>188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</row>
    <row r="30" spans="1:13">
      <c r="A30" s="179"/>
      <c r="B30" s="186" t="s">
        <v>187</v>
      </c>
      <c r="C30" s="187"/>
      <c r="D30" s="187"/>
      <c r="E30" s="187"/>
      <c r="F30" s="187"/>
      <c r="G30" s="187"/>
      <c r="H30" s="187"/>
      <c r="I30" s="187"/>
      <c r="J30" s="189">
        <v>18545</v>
      </c>
      <c r="K30" s="189"/>
      <c r="L30" s="189"/>
      <c r="M30" s="189">
        <f>J30</f>
        <v>18545</v>
      </c>
    </row>
    <row r="31" spans="1:13" ht="16.5" customHeight="1">
      <c r="A31" s="179"/>
      <c r="B31" s="184" t="s">
        <v>186</v>
      </c>
      <c r="C31" s="187"/>
      <c r="D31" s="187"/>
      <c r="E31" s="187"/>
      <c r="F31" s="187"/>
      <c r="G31" s="187"/>
      <c r="H31" s="187"/>
      <c r="I31" s="187"/>
      <c r="J31" s="189"/>
      <c r="K31" s="187"/>
      <c r="L31" s="187"/>
      <c r="M31" s="187"/>
    </row>
    <row r="32" spans="1:13" ht="18" customHeight="1">
      <c r="A32" s="179"/>
      <c r="B32" s="184" t="s">
        <v>185</v>
      </c>
      <c r="C32" s="185"/>
      <c r="D32" s="188"/>
      <c r="E32" s="188"/>
      <c r="F32" s="188"/>
      <c r="G32" s="185"/>
      <c r="H32" s="185"/>
      <c r="I32" s="188"/>
      <c r="J32" s="185"/>
      <c r="K32" s="185"/>
      <c r="L32" s="185"/>
      <c r="M32" s="185">
        <f>J32</f>
        <v>0</v>
      </c>
    </row>
    <row r="33" spans="1:13" ht="18" customHeight="1">
      <c r="A33" s="179"/>
      <c r="B33" s="184" t="s">
        <v>811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</row>
    <row r="34" spans="1:13" ht="18.75" customHeight="1">
      <c r="A34" s="179"/>
      <c r="B34" s="186" t="s">
        <v>183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  <row r="35" spans="1:13">
      <c r="A35" s="179"/>
      <c r="B35" s="186" t="s">
        <v>165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</row>
    <row r="36" spans="1:13" ht="18.75" customHeight="1">
      <c r="A36" s="179"/>
      <c r="B36" s="184" t="s">
        <v>182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</row>
    <row r="37" spans="1:13" ht="18.75" customHeight="1">
      <c r="A37" s="179"/>
      <c r="B37" s="184" t="s">
        <v>1037</v>
      </c>
      <c r="C37" s="185">
        <v>120000000</v>
      </c>
      <c r="D37" s="185"/>
      <c r="E37" s="185"/>
      <c r="F37" s="185"/>
      <c r="G37" s="185">
        <v>10878321</v>
      </c>
      <c r="H37" s="185"/>
      <c r="I37" s="185">
        <v>-5368097</v>
      </c>
      <c r="J37" s="185">
        <f>J30</f>
        <v>18545</v>
      </c>
      <c r="K37" s="185"/>
      <c r="L37" s="185"/>
      <c r="M37" s="185">
        <f>C37+G37+I37+J37</f>
        <v>125528769</v>
      </c>
    </row>
    <row r="38" spans="1:13" hidden="1"/>
    <row r="39" spans="1:13">
      <c r="B39" s="109" t="s">
        <v>244</v>
      </c>
    </row>
    <row r="40" spans="1:13">
      <c r="B40" s="230" t="s">
        <v>1051</v>
      </c>
      <c r="M40" s="245"/>
    </row>
  </sheetData>
  <mergeCells count="1">
    <mergeCell ref="B1:M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5"/>
  <sheetViews>
    <sheetView workbookViewId="0">
      <selection activeCell="M92" sqref="M92"/>
    </sheetView>
  </sheetViews>
  <sheetFormatPr defaultRowHeight="12.75"/>
  <cols>
    <col min="1" max="1" width="4.85546875" customWidth="1"/>
    <col min="3" max="3" width="32.140625" customWidth="1"/>
    <col min="4" max="4" width="11" customWidth="1"/>
    <col min="5" max="5" width="11.7109375" customWidth="1"/>
    <col min="6" max="6" width="12.28515625" style="172" customWidth="1"/>
    <col min="7" max="7" width="9.85546875" customWidth="1"/>
    <col min="8" max="8" width="10.42578125" hidden="1" customWidth="1"/>
  </cols>
  <sheetData>
    <row r="1" spans="1:8">
      <c r="A1" s="83"/>
      <c r="B1" s="83"/>
      <c r="C1" s="83"/>
      <c r="D1" s="83"/>
      <c r="E1" s="83"/>
      <c r="F1" s="163"/>
      <c r="G1" s="83"/>
      <c r="H1" s="83"/>
    </row>
    <row r="2" spans="1:8">
      <c r="A2" s="83"/>
      <c r="B2" s="84" t="s">
        <v>210</v>
      </c>
      <c r="C2" s="84"/>
      <c r="D2" s="84"/>
      <c r="E2" s="84"/>
      <c r="F2" s="164"/>
      <c r="G2" s="84"/>
      <c r="H2" s="84"/>
    </row>
    <row r="3" spans="1:8">
      <c r="A3" s="83"/>
      <c r="B3" s="84" t="s">
        <v>211</v>
      </c>
      <c r="C3" s="84"/>
      <c r="D3" s="84"/>
      <c r="E3" s="84"/>
      <c r="F3" s="164"/>
      <c r="G3" s="84"/>
      <c r="H3" s="84"/>
    </row>
    <row r="4" spans="1:8">
      <c r="A4" s="83"/>
      <c r="B4" s="84"/>
      <c r="C4" s="84"/>
      <c r="D4" s="84"/>
      <c r="E4" s="84"/>
      <c r="F4" s="452" t="s">
        <v>212</v>
      </c>
      <c r="G4" s="452"/>
      <c r="H4" s="84"/>
    </row>
    <row r="5" spans="1:8">
      <c r="A5" s="83"/>
      <c r="B5" s="84"/>
      <c r="C5" s="84"/>
      <c r="D5" s="84"/>
      <c r="E5" s="84"/>
      <c r="F5" s="164"/>
      <c r="G5" s="84"/>
      <c r="H5" s="84"/>
    </row>
    <row r="6" spans="1:8">
      <c r="A6" s="83"/>
      <c r="B6" s="84"/>
      <c r="C6" s="84"/>
      <c r="D6" s="84"/>
      <c r="E6" s="84"/>
      <c r="F6" s="453" t="s">
        <v>213</v>
      </c>
      <c r="G6" s="453"/>
      <c r="H6" s="84"/>
    </row>
    <row r="7" spans="1:8">
      <c r="A7" s="85" t="s">
        <v>214</v>
      </c>
      <c r="B7" s="86"/>
      <c r="C7" s="86"/>
      <c r="D7" s="86"/>
      <c r="E7" s="86"/>
      <c r="F7" s="165"/>
      <c r="G7" s="86"/>
      <c r="H7" s="87"/>
    </row>
    <row r="8" spans="1:8">
      <c r="A8" s="88"/>
      <c r="B8" s="85" t="s">
        <v>215</v>
      </c>
      <c r="C8" s="86"/>
      <c r="D8" s="89" t="s">
        <v>216</v>
      </c>
      <c r="E8" s="89" t="s">
        <v>217</v>
      </c>
      <c r="F8" s="166" t="s">
        <v>1055</v>
      </c>
      <c r="G8" s="89" t="s">
        <v>1043</v>
      </c>
      <c r="H8" s="89" t="s">
        <v>218</v>
      </c>
    </row>
    <row r="9" spans="1:8">
      <c r="A9" s="90">
        <v>1</v>
      </c>
      <c r="B9" s="85" t="s">
        <v>219</v>
      </c>
      <c r="C9" s="91"/>
      <c r="D9" s="92">
        <v>70</v>
      </c>
      <c r="E9" s="93">
        <v>11100</v>
      </c>
      <c r="F9" s="167">
        <f>F10+F11+F12</f>
        <v>16</v>
      </c>
      <c r="G9" s="94">
        <f>G10+G11+G12</f>
        <v>1329</v>
      </c>
      <c r="H9" s="94">
        <f>H10+H11+H12</f>
        <v>18528</v>
      </c>
    </row>
    <row r="10" spans="1:8">
      <c r="A10" s="88" t="s">
        <v>220</v>
      </c>
      <c r="B10" s="95" t="s">
        <v>221</v>
      </c>
      <c r="C10" s="91"/>
      <c r="D10" s="96" t="s">
        <v>222</v>
      </c>
      <c r="E10" s="93">
        <v>11101</v>
      </c>
      <c r="F10" s="167">
        <v>16</v>
      </c>
      <c r="G10" s="97">
        <v>1329</v>
      </c>
      <c r="H10" s="97"/>
    </row>
    <row r="11" spans="1:8">
      <c r="A11" s="88" t="s">
        <v>223</v>
      </c>
      <c r="B11" s="95" t="s">
        <v>224</v>
      </c>
      <c r="C11" s="91"/>
      <c r="D11" s="93">
        <v>704</v>
      </c>
      <c r="E11" s="93">
        <v>11102</v>
      </c>
      <c r="F11" s="167"/>
      <c r="G11" s="97"/>
      <c r="H11" s="97">
        <v>18528</v>
      </c>
    </row>
    <row r="12" spans="1:8">
      <c r="A12" s="88" t="s">
        <v>225</v>
      </c>
      <c r="B12" s="95" t="s">
        <v>226</v>
      </c>
      <c r="C12" s="91"/>
      <c r="D12" s="93">
        <v>705</v>
      </c>
      <c r="E12" s="93">
        <v>11103</v>
      </c>
      <c r="F12" s="167"/>
      <c r="G12" s="97"/>
      <c r="H12" s="97"/>
    </row>
    <row r="13" spans="1:8">
      <c r="A13" s="90">
        <v>2</v>
      </c>
      <c r="B13" s="85" t="s">
        <v>227</v>
      </c>
      <c r="C13" s="91"/>
      <c r="D13" s="93">
        <v>708</v>
      </c>
      <c r="E13" s="93">
        <v>11104</v>
      </c>
      <c r="F13" s="168">
        <f>F14</f>
        <v>1094</v>
      </c>
      <c r="G13" s="94">
        <f>G14+G15+G16</f>
        <v>1644</v>
      </c>
      <c r="H13" s="94">
        <f>H14+H15+H16</f>
        <v>2563</v>
      </c>
    </row>
    <row r="14" spans="1:8">
      <c r="A14" s="88" t="s">
        <v>220</v>
      </c>
      <c r="B14" s="95" t="s">
        <v>228</v>
      </c>
      <c r="C14" s="91"/>
      <c r="D14" s="93">
        <v>7081</v>
      </c>
      <c r="E14" s="93">
        <v>111041</v>
      </c>
      <c r="F14" s="167">
        <v>1094</v>
      </c>
      <c r="G14" s="97">
        <v>1644</v>
      </c>
      <c r="H14" s="97">
        <v>2563</v>
      </c>
    </row>
    <row r="15" spans="1:8">
      <c r="A15" s="88" t="s">
        <v>229</v>
      </c>
      <c r="B15" s="95" t="s">
        <v>230</v>
      </c>
      <c r="C15" s="91"/>
      <c r="D15" s="93">
        <v>7082</v>
      </c>
      <c r="E15" s="93">
        <v>111042</v>
      </c>
      <c r="F15" s="167"/>
      <c r="G15" s="97"/>
      <c r="H15" s="97"/>
    </row>
    <row r="16" spans="1:8">
      <c r="A16" s="88" t="s">
        <v>231</v>
      </c>
      <c r="B16" s="95" t="s">
        <v>232</v>
      </c>
      <c r="C16" s="91"/>
      <c r="D16" s="93">
        <v>7083</v>
      </c>
      <c r="E16" s="93">
        <v>111043</v>
      </c>
      <c r="F16" s="167"/>
      <c r="G16" s="97"/>
      <c r="H16" s="97"/>
    </row>
    <row r="17" spans="1:8">
      <c r="A17" s="90">
        <v>3</v>
      </c>
      <c r="B17" s="85" t="s">
        <v>233</v>
      </c>
      <c r="C17" s="91"/>
      <c r="D17" s="92">
        <v>71</v>
      </c>
      <c r="E17" s="93">
        <v>11201</v>
      </c>
      <c r="F17" s="167"/>
      <c r="G17" s="94">
        <f>G18+G19-G20</f>
        <v>0</v>
      </c>
      <c r="H17" s="94">
        <f>H20</f>
        <v>0</v>
      </c>
    </row>
    <row r="18" spans="1:8">
      <c r="A18" s="88"/>
      <c r="B18" s="95" t="s">
        <v>234</v>
      </c>
      <c r="C18" s="91"/>
      <c r="D18" s="93"/>
      <c r="E18" s="93"/>
      <c r="F18" s="167"/>
      <c r="G18" s="97"/>
      <c r="H18" s="97"/>
    </row>
    <row r="19" spans="1:8">
      <c r="A19" s="88"/>
      <c r="B19" s="95" t="s">
        <v>235</v>
      </c>
      <c r="C19" s="91"/>
      <c r="D19" s="93"/>
      <c r="E19" s="93">
        <v>112011</v>
      </c>
      <c r="F19" s="167"/>
      <c r="G19" s="97"/>
      <c r="H19" s="97"/>
    </row>
    <row r="20" spans="1:8">
      <c r="A20" s="88"/>
      <c r="B20" s="95" t="s">
        <v>236</v>
      </c>
      <c r="C20" s="91"/>
      <c r="D20" s="93"/>
      <c r="E20" s="93">
        <v>112012</v>
      </c>
      <c r="F20" s="167"/>
      <c r="G20" s="97"/>
      <c r="H20" s="97"/>
    </row>
    <row r="21" spans="1:8">
      <c r="A21" s="90">
        <v>4</v>
      </c>
      <c r="B21" s="85" t="s">
        <v>237</v>
      </c>
      <c r="C21" s="91"/>
      <c r="D21" s="92">
        <v>72</v>
      </c>
      <c r="E21" s="93">
        <v>11300</v>
      </c>
      <c r="F21" s="167"/>
      <c r="G21" s="97"/>
      <c r="H21" s="97"/>
    </row>
    <row r="22" spans="1:8">
      <c r="A22" s="88"/>
      <c r="B22" s="95" t="s">
        <v>238</v>
      </c>
      <c r="C22" s="91"/>
      <c r="D22" s="93"/>
      <c r="E22" s="93">
        <v>11301</v>
      </c>
      <c r="F22" s="167"/>
      <c r="G22" s="97"/>
      <c r="H22" s="97"/>
    </row>
    <row r="23" spans="1:8">
      <c r="A23" s="90">
        <v>5</v>
      </c>
      <c r="B23" s="85" t="s">
        <v>239</v>
      </c>
      <c r="C23" s="91"/>
      <c r="D23" s="92">
        <v>73</v>
      </c>
      <c r="E23" s="93">
        <v>11400</v>
      </c>
      <c r="F23" s="167"/>
      <c r="G23" s="94"/>
      <c r="H23" s="94"/>
    </row>
    <row r="24" spans="1:8">
      <c r="A24" s="90">
        <v>6</v>
      </c>
      <c r="B24" s="85" t="s">
        <v>240</v>
      </c>
      <c r="C24" s="91" t="s">
        <v>810</v>
      </c>
      <c r="D24" s="92">
        <v>75</v>
      </c>
      <c r="E24" s="93">
        <v>11500</v>
      </c>
      <c r="F24" s="168">
        <v>3</v>
      </c>
      <c r="G24" s="94">
        <v>2</v>
      </c>
      <c r="H24" s="94"/>
    </row>
    <row r="25" spans="1:8">
      <c r="A25" s="90">
        <v>7</v>
      </c>
      <c r="B25" s="85" t="s">
        <v>241</v>
      </c>
      <c r="C25" s="91"/>
      <c r="D25" s="92">
        <v>77</v>
      </c>
      <c r="E25" s="93">
        <v>11600</v>
      </c>
      <c r="F25" s="167">
        <v>0</v>
      </c>
      <c r="G25" s="94">
        <v>0</v>
      </c>
      <c r="H25" s="94">
        <v>3929</v>
      </c>
    </row>
    <row r="26" spans="1:8">
      <c r="A26" s="90" t="s">
        <v>242</v>
      </c>
      <c r="B26" s="85" t="s">
        <v>243</v>
      </c>
      <c r="C26" s="91"/>
      <c r="D26" s="93"/>
      <c r="E26" s="93">
        <v>11800</v>
      </c>
      <c r="F26" s="168">
        <f>F9+F13+F17+F21+F23+F24+F25</f>
        <v>1113</v>
      </c>
      <c r="G26" s="94">
        <f>G9+G13+G17+G21+G23+G24+G25</f>
        <v>2975</v>
      </c>
      <c r="H26" s="94">
        <f>H9+H13+H17+H21+H23+H24+H25</f>
        <v>25020</v>
      </c>
    </row>
    <row r="27" spans="1:8">
      <c r="A27" s="83"/>
      <c r="B27" s="83"/>
      <c r="C27" s="83"/>
      <c r="D27" s="83"/>
      <c r="E27" s="83"/>
      <c r="F27" s="163"/>
      <c r="G27" s="83"/>
      <c r="H27" s="83"/>
    </row>
    <row r="28" spans="1:8">
      <c r="A28" s="83"/>
      <c r="B28" s="83"/>
      <c r="C28" s="83"/>
      <c r="D28" s="83"/>
      <c r="E28" s="83"/>
      <c r="F28" s="163"/>
      <c r="G28" s="83"/>
      <c r="H28" s="83"/>
    </row>
    <row r="29" spans="1:8">
      <c r="A29" s="83"/>
      <c r="B29" s="83"/>
      <c r="C29" s="83"/>
      <c r="D29" s="83"/>
      <c r="E29" s="83"/>
      <c r="F29" s="163"/>
      <c r="G29" s="83"/>
      <c r="H29" s="83"/>
    </row>
    <row r="30" spans="1:8">
      <c r="A30" s="83"/>
      <c r="B30" s="83"/>
      <c r="C30" s="98" t="s">
        <v>244</v>
      </c>
      <c r="D30" s="99"/>
      <c r="E30" s="83"/>
      <c r="F30" s="163"/>
      <c r="G30" s="83"/>
      <c r="H30" s="83"/>
    </row>
    <row r="31" spans="1:8">
      <c r="A31" s="83"/>
      <c r="B31" s="83"/>
      <c r="C31" s="100" t="s">
        <v>1051</v>
      </c>
      <c r="D31" s="101"/>
      <c r="E31" s="83"/>
      <c r="F31" s="163"/>
      <c r="G31" s="102"/>
      <c r="H31" s="102"/>
    </row>
    <row r="32" spans="1:8">
      <c r="A32" s="83"/>
      <c r="B32" s="83"/>
      <c r="C32" s="83"/>
      <c r="D32" s="101"/>
      <c r="E32" s="83"/>
      <c r="F32" s="163"/>
      <c r="G32" s="83"/>
      <c r="H32" s="83"/>
    </row>
    <row r="33" spans="1:8">
      <c r="A33" s="83"/>
      <c r="B33" s="83"/>
      <c r="C33" s="83"/>
      <c r="D33" s="83"/>
      <c r="E33" s="83"/>
      <c r="F33" s="163"/>
      <c r="G33" s="83"/>
      <c r="H33" s="83"/>
    </row>
    <row r="34" spans="1:8">
      <c r="A34" s="83"/>
      <c r="B34" s="83"/>
      <c r="C34" s="83"/>
      <c r="D34" s="83"/>
      <c r="E34" s="83"/>
      <c r="F34" s="163"/>
      <c r="G34" s="83"/>
      <c r="H34" s="83"/>
    </row>
    <row r="35" spans="1:8">
      <c r="A35" s="83"/>
      <c r="B35" s="83"/>
      <c r="C35" s="83"/>
      <c r="D35" s="83"/>
      <c r="E35" s="83"/>
      <c r="F35" s="163"/>
      <c r="G35" s="83"/>
      <c r="H35" s="83"/>
    </row>
    <row r="36" spans="1:8">
      <c r="A36" s="83"/>
      <c r="B36" s="83"/>
      <c r="C36" s="83"/>
      <c r="D36" s="83"/>
      <c r="E36" s="83"/>
      <c r="F36" s="163"/>
      <c r="G36" s="83"/>
      <c r="H36" s="83"/>
    </row>
    <row r="37" spans="1:8">
      <c r="A37" s="83"/>
      <c r="B37" s="83"/>
      <c r="C37" s="83"/>
      <c r="D37" s="83"/>
      <c r="E37" s="83"/>
      <c r="F37" s="163"/>
      <c r="G37" s="83"/>
      <c r="H37" s="83"/>
    </row>
    <row r="38" spans="1:8">
      <c r="A38" s="83"/>
      <c r="B38" s="83"/>
      <c r="C38" s="83"/>
      <c r="D38" s="83"/>
      <c r="E38" s="83"/>
      <c r="F38" s="163"/>
      <c r="G38" s="83"/>
      <c r="H38" s="83"/>
    </row>
    <row r="39" spans="1:8">
      <c r="A39" s="83"/>
      <c r="B39" s="83"/>
      <c r="C39" s="83"/>
      <c r="D39" s="83"/>
      <c r="E39" s="83"/>
      <c r="F39" s="163"/>
      <c r="G39" s="83"/>
      <c r="H39" s="83"/>
    </row>
    <row r="40" spans="1:8">
      <c r="A40" s="83"/>
      <c r="B40" s="83"/>
      <c r="C40" s="83"/>
      <c r="D40" s="83"/>
      <c r="E40" s="83"/>
      <c r="F40" s="163"/>
      <c r="G40" s="83"/>
      <c r="H40" s="83"/>
    </row>
    <row r="41" spans="1:8">
      <c r="A41" s="83"/>
      <c r="B41" s="83"/>
      <c r="C41" s="83"/>
      <c r="D41" s="83"/>
      <c r="E41" s="83"/>
      <c r="F41" s="163"/>
      <c r="G41" s="83"/>
      <c r="H41" s="83"/>
    </row>
    <row r="42" spans="1:8">
      <c r="A42" s="83"/>
      <c r="B42" s="83"/>
      <c r="C42" s="83"/>
      <c r="D42" s="83"/>
      <c r="E42" s="83"/>
      <c r="F42" s="163"/>
      <c r="G42" s="83"/>
      <c r="H42" s="83"/>
    </row>
    <row r="43" spans="1:8">
      <c r="A43" s="83"/>
      <c r="B43" s="83"/>
      <c r="C43" s="83"/>
      <c r="D43" s="83"/>
      <c r="E43" s="83"/>
      <c r="F43" s="163"/>
      <c r="G43" s="83"/>
      <c r="H43" s="83"/>
    </row>
    <row r="44" spans="1:8">
      <c r="A44" s="83"/>
      <c r="B44" s="83"/>
      <c r="C44" s="83"/>
      <c r="D44" s="83"/>
      <c r="E44" s="83"/>
      <c r="F44" s="163"/>
      <c r="G44" s="83"/>
      <c r="H44" s="83"/>
    </row>
    <row r="45" spans="1:8">
      <c r="A45" s="83"/>
      <c r="B45" s="83"/>
      <c r="C45" s="83"/>
      <c r="D45" s="83"/>
      <c r="E45" s="83"/>
      <c r="F45" s="163"/>
      <c r="G45" s="83"/>
      <c r="H45" s="83"/>
    </row>
    <row r="46" spans="1:8">
      <c r="A46" s="83"/>
      <c r="B46" s="83"/>
      <c r="C46" s="83"/>
      <c r="D46" s="83"/>
      <c r="E46" s="83"/>
      <c r="F46" s="163"/>
      <c r="G46" s="83"/>
      <c r="H46" s="83"/>
    </row>
    <row r="47" spans="1:8">
      <c r="A47" s="83"/>
      <c r="B47" s="83"/>
      <c r="C47" s="83"/>
      <c r="D47" s="83"/>
      <c r="E47" s="83"/>
      <c r="F47" s="163"/>
      <c r="G47" s="83"/>
      <c r="H47" s="83"/>
    </row>
    <row r="48" spans="1:8">
      <c r="A48" s="83"/>
      <c r="B48" s="83"/>
      <c r="C48" s="83"/>
      <c r="D48" s="83"/>
      <c r="E48" s="83"/>
      <c r="F48" s="163"/>
      <c r="G48" s="83"/>
      <c r="H48" s="83"/>
    </row>
    <row r="49" spans="1:8">
      <c r="A49" s="83"/>
      <c r="B49" s="83"/>
      <c r="C49" s="83"/>
      <c r="D49" s="83"/>
      <c r="E49" s="83"/>
      <c r="F49" s="163"/>
      <c r="G49" s="83"/>
      <c r="H49" s="83"/>
    </row>
    <row r="50" spans="1:8">
      <c r="A50" s="83"/>
      <c r="B50" s="83"/>
      <c r="C50" s="83"/>
      <c r="D50" s="83"/>
      <c r="E50" s="83"/>
      <c r="F50" s="163"/>
      <c r="G50" s="83"/>
      <c r="H50" s="83"/>
    </row>
    <row r="51" spans="1:8">
      <c r="A51" s="83"/>
      <c r="B51" s="83"/>
      <c r="C51" s="83"/>
      <c r="D51" s="83"/>
      <c r="E51" s="83"/>
      <c r="F51" s="163"/>
      <c r="G51" s="83"/>
      <c r="H51" s="83"/>
    </row>
    <row r="52" spans="1:8">
      <c r="A52" s="83"/>
      <c r="B52" s="83"/>
      <c r="C52" s="83"/>
      <c r="D52" s="83"/>
      <c r="E52" s="83"/>
      <c r="F52" s="163"/>
      <c r="G52" s="83"/>
      <c r="H52" s="83"/>
    </row>
    <row r="53" spans="1:8">
      <c r="A53" s="83"/>
      <c r="B53" s="83"/>
      <c r="C53" s="83"/>
      <c r="D53" s="83"/>
      <c r="E53" s="83"/>
      <c r="F53" s="163"/>
      <c r="G53" s="83"/>
      <c r="H53" s="83"/>
    </row>
    <row r="54" spans="1:8">
      <c r="A54" s="83"/>
      <c r="B54" s="83"/>
      <c r="C54" s="83"/>
      <c r="D54" s="83"/>
      <c r="E54" s="83"/>
      <c r="F54" s="163"/>
      <c r="G54" s="83"/>
      <c r="H54" s="83"/>
    </row>
    <row r="55" spans="1:8">
      <c r="A55" s="83"/>
      <c r="B55" s="83"/>
      <c r="C55" s="83"/>
      <c r="D55" s="83"/>
      <c r="E55" s="83"/>
      <c r="F55" s="163"/>
      <c r="G55" s="83"/>
      <c r="H55" s="83"/>
    </row>
    <row r="56" spans="1:8">
      <c r="A56" s="83"/>
      <c r="B56" s="83"/>
      <c r="C56" s="83"/>
      <c r="D56" s="83"/>
      <c r="E56" s="83"/>
      <c r="F56" s="163"/>
      <c r="G56" s="83"/>
      <c r="H56" s="83"/>
    </row>
    <row r="57" spans="1:8">
      <c r="A57" s="83"/>
      <c r="B57" s="83"/>
      <c r="C57" s="83"/>
      <c r="D57" s="83"/>
      <c r="E57" s="83"/>
      <c r="F57" s="163"/>
      <c r="G57" s="83"/>
      <c r="H57" s="83"/>
    </row>
    <row r="58" spans="1:8">
      <c r="A58" s="83"/>
      <c r="B58" s="83"/>
      <c r="C58" s="83"/>
      <c r="D58" s="83"/>
      <c r="E58" s="83"/>
      <c r="F58" s="163"/>
      <c r="G58" s="83"/>
      <c r="H58" s="83"/>
    </row>
    <row r="59" spans="1:8">
      <c r="A59" s="83"/>
      <c r="B59" s="83"/>
      <c r="C59" s="83"/>
      <c r="D59" s="83"/>
      <c r="E59" s="83"/>
      <c r="F59" s="163"/>
      <c r="G59" s="83"/>
      <c r="H59" s="83"/>
    </row>
    <row r="60" spans="1:8">
      <c r="A60" s="83"/>
      <c r="B60" s="83"/>
      <c r="C60" s="83"/>
      <c r="D60" s="83"/>
      <c r="E60" s="83"/>
      <c r="F60" s="163"/>
      <c r="G60" s="83"/>
      <c r="H60" s="83"/>
    </row>
    <row r="61" spans="1:8">
      <c r="A61" s="83"/>
      <c r="B61" s="84" t="s">
        <v>210</v>
      </c>
      <c r="C61" s="84"/>
      <c r="D61" s="84"/>
      <c r="E61" s="84"/>
      <c r="F61" s="164"/>
      <c r="G61" s="84"/>
      <c r="H61" s="83"/>
    </row>
    <row r="62" spans="1:8">
      <c r="A62" s="83"/>
      <c r="B62" s="84" t="s">
        <v>211</v>
      </c>
      <c r="C62" s="84"/>
      <c r="D62" s="84"/>
      <c r="E62" s="84"/>
      <c r="F62" s="164"/>
      <c r="G62" s="84"/>
      <c r="H62" s="83"/>
    </row>
    <row r="63" spans="1:8">
      <c r="A63" s="83"/>
      <c r="B63" s="84"/>
      <c r="C63" s="84"/>
      <c r="D63" s="84"/>
      <c r="E63" s="84"/>
      <c r="F63" s="452" t="s">
        <v>245</v>
      </c>
      <c r="G63" s="452"/>
      <c r="H63" s="83"/>
    </row>
    <row r="64" spans="1:8">
      <c r="A64" s="83"/>
      <c r="B64" s="84"/>
      <c r="C64" s="84"/>
      <c r="D64" s="84"/>
      <c r="E64" s="84"/>
      <c r="F64" s="453" t="s">
        <v>213</v>
      </c>
      <c r="G64" s="453"/>
      <c r="H64" s="83"/>
    </row>
    <row r="65" spans="1:8">
      <c r="A65" s="85" t="s">
        <v>246</v>
      </c>
      <c r="B65" s="86"/>
      <c r="C65" s="91"/>
      <c r="D65" s="91"/>
      <c r="E65" s="91"/>
      <c r="F65" s="169"/>
      <c r="G65" s="91"/>
      <c r="H65" s="103"/>
    </row>
    <row r="66" spans="1:8">
      <c r="A66" s="88"/>
      <c r="B66" s="85" t="s">
        <v>247</v>
      </c>
      <c r="C66" s="86"/>
      <c r="D66" s="89" t="s">
        <v>216</v>
      </c>
      <c r="E66" s="89" t="s">
        <v>217</v>
      </c>
      <c r="F66" s="166" t="s">
        <v>1055</v>
      </c>
      <c r="G66" s="89" t="s">
        <v>1043</v>
      </c>
      <c r="H66" s="89" t="s">
        <v>218</v>
      </c>
    </row>
    <row r="67" spans="1:8">
      <c r="A67" s="90">
        <v>1</v>
      </c>
      <c r="B67" s="85" t="s">
        <v>248</v>
      </c>
      <c r="C67" s="91"/>
      <c r="D67" s="92">
        <v>60</v>
      </c>
      <c r="E67" s="93">
        <v>12100</v>
      </c>
      <c r="F67" s="167"/>
      <c r="G67" s="94"/>
      <c r="H67" s="94">
        <f>H68+H70</f>
        <v>2942</v>
      </c>
    </row>
    <row r="68" spans="1:8">
      <c r="A68" s="88" t="s">
        <v>249</v>
      </c>
      <c r="B68" s="95" t="s">
        <v>250</v>
      </c>
      <c r="C68" s="91"/>
      <c r="D68" s="93" t="s">
        <v>251</v>
      </c>
      <c r="E68" s="93">
        <v>12101</v>
      </c>
      <c r="F68" s="167"/>
      <c r="G68" s="104"/>
      <c r="H68" s="104">
        <f>2150+45+747</f>
        <v>2942</v>
      </c>
    </row>
    <row r="69" spans="1:8">
      <c r="A69" s="88" t="s">
        <v>223</v>
      </c>
      <c r="B69" s="95" t="s">
        <v>252</v>
      </c>
      <c r="C69" s="91"/>
      <c r="D69" s="93"/>
      <c r="E69" s="93">
        <v>12102</v>
      </c>
      <c r="F69" s="167"/>
      <c r="G69" s="104"/>
      <c r="H69" s="104"/>
    </row>
    <row r="70" spans="1:8">
      <c r="A70" s="88" t="s">
        <v>225</v>
      </c>
      <c r="B70" s="95" t="s">
        <v>253</v>
      </c>
      <c r="C70" s="91"/>
      <c r="D70" s="93" t="s">
        <v>254</v>
      </c>
      <c r="E70" s="93">
        <v>12103</v>
      </c>
      <c r="F70" s="167"/>
      <c r="G70" s="104"/>
      <c r="H70" s="104"/>
    </row>
    <row r="71" spans="1:8">
      <c r="A71" s="88" t="s">
        <v>255</v>
      </c>
      <c r="B71" s="95" t="s">
        <v>256</v>
      </c>
      <c r="C71" s="91"/>
      <c r="D71" s="93"/>
      <c r="E71" s="93">
        <v>12104</v>
      </c>
      <c r="F71" s="167"/>
      <c r="G71" s="104"/>
      <c r="H71" s="104"/>
    </row>
    <row r="72" spans="1:8">
      <c r="A72" s="88" t="s">
        <v>257</v>
      </c>
      <c r="B72" s="95" t="s">
        <v>258</v>
      </c>
      <c r="C72" s="91"/>
      <c r="D72" s="93" t="s">
        <v>259</v>
      </c>
      <c r="E72" s="93">
        <v>12105</v>
      </c>
      <c r="F72" s="167"/>
      <c r="G72" s="104"/>
      <c r="H72" s="104"/>
    </row>
    <row r="73" spans="1:8">
      <c r="A73" s="90">
        <v>2</v>
      </c>
      <c r="B73" s="85" t="s">
        <v>260</v>
      </c>
      <c r="C73" s="91"/>
      <c r="D73" s="92">
        <v>64</v>
      </c>
      <c r="E73" s="93">
        <v>12200</v>
      </c>
      <c r="F73" s="168">
        <f>F74+F75</f>
        <v>1094</v>
      </c>
      <c r="G73" s="105">
        <f>G74+G75</f>
        <v>1521</v>
      </c>
      <c r="H73" s="105">
        <f>H74+H75</f>
        <v>1543</v>
      </c>
    </row>
    <row r="74" spans="1:8">
      <c r="A74" s="88" t="s">
        <v>261</v>
      </c>
      <c r="B74" s="95" t="s">
        <v>262</v>
      </c>
      <c r="C74" s="91"/>
      <c r="D74" s="93">
        <v>641</v>
      </c>
      <c r="E74" s="93">
        <v>12201</v>
      </c>
      <c r="F74" s="167">
        <v>953</v>
      </c>
      <c r="G74" s="104">
        <v>1350</v>
      </c>
      <c r="H74" s="104">
        <v>1322</v>
      </c>
    </row>
    <row r="75" spans="1:8">
      <c r="A75" s="88" t="s">
        <v>263</v>
      </c>
      <c r="B75" s="95" t="s">
        <v>264</v>
      </c>
      <c r="C75" s="91"/>
      <c r="D75" s="93">
        <v>644</v>
      </c>
      <c r="E75" s="93">
        <v>12202</v>
      </c>
      <c r="F75" s="167">
        <v>141</v>
      </c>
      <c r="G75" s="104">
        <v>171</v>
      </c>
      <c r="H75" s="104">
        <v>221</v>
      </c>
    </row>
    <row r="76" spans="1:8">
      <c r="A76" s="90">
        <v>3</v>
      </c>
      <c r="B76" s="85" t="s">
        <v>265</v>
      </c>
      <c r="C76" s="91"/>
      <c r="D76" s="92">
        <v>68</v>
      </c>
      <c r="E76" s="93">
        <v>12300</v>
      </c>
      <c r="F76" s="168">
        <v>0</v>
      </c>
      <c r="G76" s="105">
        <v>81</v>
      </c>
      <c r="H76" s="105">
        <v>809</v>
      </c>
    </row>
    <row r="77" spans="1:8">
      <c r="A77" s="90">
        <v>4</v>
      </c>
      <c r="B77" s="85" t="s">
        <v>266</v>
      </c>
      <c r="C77" s="91"/>
      <c r="D77" s="92">
        <v>61</v>
      </c>
      <c r="E77" s="93">
        <v>12400</v>
      </c>
      <c r="F77" s="168">
        <f>F80+F81+F82+F84+F86+F89+F92</f>
        <v>0</v>
      </c>
      <c r="G77" s="105">
        <f>G84+G92</f>
        <v>1202</v>
      </c>
      <c r="H77" s="105">
        <f>H79+H80+H81+H82+H83+H84+H85+H86+H87+H88+H89+H90+H91+H92+H93+H94+H95+H96+H97</f>
        <v>15165</v>
      </c>
    </row>
    <row r="78" spans="1:8">
      <c r="A78" s="88" t="s">
        <v>220</v>
      </c>
      <c r="B78" s="95" t="s">
        <v>267</v>
      </c>
      <c r="C78" s="91"/>
      <c r="D78" s="93"/>
      <c r="E78" s="93">
        <v>12401</v>
      </c>
      <c r="F78" s="167"/>
      <c r="G78" s="104"/>
      <c r="H78" s="104"/>
    </row>
    <row r="79" spans="1:8">
      <c r="A79" s="88" t="s">
        <v>229</v>
      </c>
      <c r="B79" s="95" t="s">
        <v>268</v>
      </c>
      <c r="C79" s="91"/>
      <c r="D79" s="93">
        <v>611</v>
      </c>
      <c r="E79" s="93">
        <v>12402</v>
      </c>
      <c r="F79" s="167"/>
      <c r="G79" s="104"/>
      <c r="H79" s="104">
        <f>1100+5765+1120+5834</f>
        <v>13819</v>
      </c>
    </row>
    <row r="80" spans="1:8">
      <c r="A80" s="88" t="s">
        <v>231</v>
      </c>
      <c r="B80" s="95" t="s">
        <v>269</v>
      </c>
      <c r="C80" s="91"/>
      <c r="D80" s="93">
        <v>613</v>
      </c>
      <c r="E80" s="93">
        <v>12403</v>
      </c>
      <c r="F80" s="167"/>
      <c r="G80" s="104"/>
      <c r="H80" s="104"/>
    </row>
    <row r="81" spans="1:8">
      <c r="A81" s="88" t="s">
        <v>270</v>
      </c>
      <c r="B81" s="95" t="s">
        <v>271</v>
      </c>
      <c r="C81" s="91"/>
      <c r="D81" s="93">
        <v>615</v>
      </c>
      <c r="E81" s="93">
        <v>12404</v>
      </c>
      <c r="F81" s="167"/>
      <c r="G81" s="104"/>
      <c r="H81" s="104"/>
    </row>
    <row r="82" spans="1:8">
      <c r="A82" s="88" t="s">
        <v>272</v>
      </c>
      <c r="B82" s="95" t="s">
        <v>273</v>
      </c>
      <c r="C82" s="91"/>
      <c r="D82" s="93">
        <v>616</v>
      </c>
      <c r="E82" s="93">
        <v>12405</v>
      </c>
      <c r="F82" s="167"/>
      <c r="G82" s="104"/>
      <c r="H82" s="104">
        <v>5</v>
      </c>
    </row>
    <row r="83" spans="1:8">
      <c r="A83" s="88" t="s">
        <v>274</v>
      </c>
      <c r="B83" s="95" t="s">
        <v>275</v>
      </c>
      <c r="C83" s="91"/>
      <c r="D83" s="93">
        <v>617</v>
      </c>
      <c r="E83" s="93">
        <v>12406</v>
      </c>
      <c r="F83" s="167"/>
      <c r="G83" s="104"/>
      <c r="H83" s="104"/>
    </row>
    <row r="84" spans="1:8">
      <c r="A84" s="88" t="s">
        <v>276</v>
      </c>
      <c r="B84" s="95" t="s">
        <v>277</v>
      </c>
      <c r="C84" s="91"/>
      <c r="D84" s="93">
        <v>618</v>
      </c>
      <c r="E84" s="93">
        <v>12407</v>
      </c>
      <c r="F84" s="167">
        <v>0</v>
      </c>
      <c r="G84" s="97">
        <v>1189</v>
      </c>
      <c r="H84" s="97">
        <f>2+30+150</f>
        <v>182</v>
      </c>
    </row>
    <row r="85" spans="1:8">
      <c r="A85" s="88" t="s">
        <v>278</v>
      </c>
      <c r="B85" s="95" t="s">
        <v>279</v>
      </c>
      <c r="C85" s="91"/>
      <c r="D85" s="93">
        <v>623</v>
      </c>
      <c r="E85" s="93">
        <v>12408</v>
      </c>
      <c r="F85" s="167"/>
      <c r="G85" s="97"/>
      <c r="H85" s="97"/>
    </row>
    <row r="86" spans="1:8">
      <c r="A86" s="88" t="s">
        <v>280</v>
      </c>
      <c r="B86" s="95" t="s">
        <v>281</v>
      </c>
      <c r="C86" s="91"/>
      <c r="D86" s="93">
        <v>624</v>
      </c>
      <c r="E86" s="93">
        <v>12409</v>
      </c>
      <c r="F86" s="167"/>
      <c r="G86" s="97"/>
      <c r="H86" s="97"/>
    </row>
    <row r="87" spans="1:8">
      <c r="A87" s="88" t="s">
        <v>282</v>
      </c>
      <c r="B87" s="95" t="s">
        <v>283</v>
      </c>
      <c r="C87" s="91"/>
      <c r="D87" s="93">
        <v>625</v>
      </c>
      <c r="E87" s="93">
        <v>12410</v>
      </c>
      <c r="F87" s="167"/>
      <c r="G87" s="104"/>
      <c r="H87" s="104">
        <v>0</v>
      </c>
    </row>
    <row r="88" spans="1:8">
      <c r="A88" s="88" t="s">
        <v>284</v>
      </c>
      <c r="B88" s="95" t="s">
        <v>285</v>
      </c>
      <c r="C88" s="91"/>
      <c r="D88" s="93">
        <v>626</v>
      </c>
      <c r="E88" s="93">
        <v>12411</v>
      </c>
      <c r="F88" s="167"/>
      <c r="G88" s="104"/>
      <c r="H88" s="104">
        <f>246+45</f>
        <v>291</v>
      </c>
    </row>
    <row r="89" spans="1:8">
      <c r="A89" s="88" t="s">
        <v>286</v>
      </c>
      <c r="B89" s="95" t="s">
        <v>287</v>
      </c>
      <c r="C89" s="91"/>
      <c r="D89" s="93">
        <v>627</v>
      </c>
      <c r="E89" s="93">
        <v>12412</v>
      </c>
      <c r="F89" s="167"/>
      <c r="G89" s="104"/>
      <c r="H89" s="104"/>
    </row>
    <row r="90" spans="1:8">
      <c r="A90" s="88"/>
      <c r="B90" s="95" t="s">
        <v>288</v>
      </c>
      <c r="C90" s="91"/>
      <c r="D90" s="93">
        <v>6271</v>
      </c>
      <c r="E90" s="93">
        <v>124121</v>
      </c>
      <c r="F90" s="167"/>
      <c r="G90" s="104"/>
      <c r="H90" s="104"/>
    </row>
    <row r="91" spans="1:8">
      <c r="A91" s="88"/>
      <c r="B91" s="95" t="s">
        <v>289</v>
      </c>
      <c r="C91" s="91"/>
      <c r="D91" s="93">
        <v>6272</v>
      </c>
      <c r="E91" s="93">
        <v>124122</v>
      </c>
      <c r="F91" s="167"/>
      <c r="G91" s="104"/>
      <c r="H91" s="104"/>
    </row>
    <row r="92" spans="1:8">
      <c r="A92" s="88" t="s">
        <v>290</v>
      </c>
      <c r="B92" s="95" t="s">
        <v>291</v>
      </c>
      <c r="C92" s="91"/>
      <c r="D92" s="93">
        <v>628</v>
      </c>
      <c r="E92" s="93">
        <v>12413</v>
      </c>
      <c r="F92" s="167">
        <v>0</v>
      </c>
      <c r="G92" s="104">
        <v>13</v>
      </c>
      <c r="H92" s="104">
        <f>100+8+646</f>
        <v>754</v>
      </c>
    </row>
    <row r="93" spans="1:8">
      <c r="A93" s="90">
        <v>5</v>
      </c>
      <c r="B93" s="85" t="s">
        <v>292</v>
      </c>
      <c r="C93" s="91"/>
      <c r="D93" s="93">
        <v>63</v>
      </c>
      <c r="E93" s="93">
        <v>12500</v>
      </c>
      <c r="F93" s="167"/>
      <c r="G93" s="105"/>
      <c r="H93" s="105"/>
    </row>
    <row r="94" spans="1:8">
      <c r="A94" s="88" t="s">
        <v>220</v>
      </c>
      <c r="B94" s="95" t="s">
        <v>293</v>
      </c>
      <c r="C94" s="91"/>
      <c r="D94" s="93">
        <v>632</v>
      </c>
      <c r="E94" s="93">
        <v>12501</v>
      </c>
      <c r="F94" s="167"/>
      <c r="G94" s="104"/>
      <c r="H94" s="104"/>
    </row>
    <row r="95" spans="1:8">
      <c r="A95" s="88" t="s">
        <v>229</v>
      </c>
      <c r="B95" s="95" t="s">
        <v>294</v>
      </c>
      <c r="C95" s="91"/>
      <c r="D95" s="93">
        <v>633</v>
      </c>
      <c r="E95" s="93">
        <v>12502</v>
      </c>
      <c r="F95" s="167"/>
      <c r="G95" s="104"/>
      <c r="H95" s="104"/>
    </row>
    <row r="96" spans="1:8">
      <c r="A96" s="88" t="s">
        <v>231</v>
      </c>
      <c r="B96" s="95" t="s">
        <v>295</v>
      </c>
      <c r="C96" s="91"/>
      <c r="D96" s="93">
        <v>634</v>
      </c>
      <c r="E96" s="93">
        <v>12503</v>
      </c>
      <c r="F96" s="167"/>
      <c r="G96" s="104"/>
      <c r="H96" s="104">
        <v>114</v>
      </c>
    </row>
    <row r="97" spans="1:8">
      <c r="A97" s="88" t="s">
        <v>270</v>
      </c>
      <c r="B97" s="95" t="s">
        <v>296</v>
      </c>
      <c r="C97" s="91"/>
      <c r="D97" s="93" t="s">
        <v>297</v>
      </c>
      <c r="E97" s="93">
        <v>12504</v>
      </c>
      <c r="F97" s="167"/>
      <c r="G97" s="104"/>
      <c r="H97" s="104"/>
    </row>
    <row r="98" spans="1:8">
      <c r="A98" s="88" t="s">
        <v>298</v>
      </c>
      <c r="B98" s="85" t="s">
        <v>299</v>
      </c>
      <c r="C98" s="86"/>
      <c r="D98" s="93"/>
      <c r="E98" s="93">
        <v>12600</v>
      </c>
      <c r="F98" s="168">
        <f>F67+F73+F76+F77+F93</f>
        <v>1094</v>
      </c>
      <c r="G98" s="94">
        <f>G73+G76+G77</f>
        <v>2804</v>
      </c>
      <c r="H98" s="94">
        <f>H67+H73+H76+H77</f>
        <v>20459</v>
      </c>
    </row>
    <row r="99" spans="1:8">
      <c r="A99" s="88"/>
      <c r="B99" s="95"/>
      <c r="C99" s="91"/>
      <c r="D99" s="93"/>
      <c r="E99" s="93"/>
      <c r="F99" s="168"/>
      <c r="G99" s="94"/>
      <c r="H99" s="94"/>
    </row>
    <row r="100" spans="1:8">
      <c r="A100" s="83"/>
      <c r="B100" s="83"/>
      <c r="C100" s="83"/>
      <c r="D100" s="83"/>
      <c r="E100" s="83"/>
      <c r="F100" s="163"/>
      <c r="G100" s="106"/>
      <c r="H100" s="83"/>
    </row>
    <row r="101" spans="1:8">
      <c r="A101" s="107"/>
      <c r="B101" s="107"/>
      <c r="C101" s="107"/>
      <c r="D101" s="107"/>
      <c r="E101" s="107"/>
      <c r="F101" s="170"/>
      <c r="G101" s="107"/>
      <c r="H101" s="107"/>
    </row>
    <row r="102" spans="1:8">
      <c r="A102" s="107"/>
      <c r="B102" s="107"/>
      <c r="C102" s="107"/>
      <c r="D102" s="107"/>
      <c r="E102" s="107"/>
      <c r="F102" s="170"/>
      <c r="G102" s="108"/>
      <c r="H102" s="107"/>
    </row>
    <row r="103" spans="1:8">
      <c r="A103" s="107"/>
      <c r="B103" s="107"/>
      <c r="C103" s="109" t="s">
        <v>244</v>
      </c>
      <c r="D103" s="99"/>
      <c r="E103" s="83"/>
      <c r="F103" s="163"/>
      <c r="G103" s="107"/>
      <c r="H103" s="107"/>
    </row>
    <row r="104" spans="1:8">
      <c r="A104" s="107"/>
      <c r="B104" s="107"/>
      <c r="C104" s="230" t="s">
        <v>1054</v>
      </c>
      <c r="D104" s="101"/>
      <c r="E104" s="107"/>
      <c r="F104" s="170"/>
      <c r="G104" s="107"/>
      <c r="H104" s="107"/>
    </row>
    <row r="105" spans="1:8">
      <c r="A105" s="107"/>
      <c r="B105" s="107"/>
      <c r="C105" s="107"/>
      <c r="D105" s="107"/>
      <c r="E105" s="110"/>
      <c r="F105" s="171"/>
      <c r="G105" s="108"/>
      <c r="H105" s="107"/>
    </row>
  </sheetData>
  <mergeCells count="4">
    <mergeCell ref="F4:G4"/>
    <mergeCell ref="F6:G6"/>
    <mergeCell ref="F63:G63"/>
    <mergeCell ref="F64:G64"/>
  </mergeCells>
  <pageMargins left="0.7" right="0.1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selection activeCell="L46" sqref="L46"/>
    </sheetView>
  </sheetViews>
  <sheetFormatPr defaultRowHeight="12.75"/>
  <cols>
    <col min="2" max="2" width="11.28515625" customWidth="1"/>
    <col min="3" max="3" width="34.140625" customWidth="1"/>
    <col min="4" max="4" width="24.7109375" customWidth="1"/>
  </cols>
  <sheetData>
    <row r="1" spans="1:4">
      <c r="A1" s="83"/>
      <c r="B1" s="84" t="s">
        <v>210</v>
      </c>
      <c r="C1" s="84"/>
      <c r="D1" s="83"/>
    </row>
    <row r="2" spans="1:4">
      <c r="A2" s="83"/>
      <c r="B2" s="84" t="s">
        <v>211</v>
      </c>
      <c r="C2" s="84"/>
      <c r="D2" s="83"/>
    </row>
    <row r="3" spans="1:4">
      <c r="A3" s="83"/>
      <c r="B3" s="83"/>
      <c r="C3" s="83"/>
      <c r="D3" s="83" t="s">
        <v>300</v>
      </c>
    </row>
    <row r="4" spans="1:4">
      <c r="A4" s="93"/>
      <c r="B4" s="93"/>
      <c r="C4" s="92" t="s">
        <v>301</v>
      </c>
      <c r="D4" s="92" t="s">
        <v>302</v>
      </c>
    </row>
    <row r="5" spans="1:4">
      <c r="A5" s="88">
        <v>1</v>
      </c>
      <c r="B5" s="93" t="s">
        <v>303</v>
      </c>
      <c r="C5" s="93" t="s">
        <v>304</v>
      </c>
      <c r="D5" s="104"/>
    </row>
    <row r="6" spans="1:4">
      <c r="A6" s="88">
        <v>2</v>
      </c>
      <c r="B6" s="93" t="s">
        <v>303</v>
      </c>
      <c r="C6" s="93" t="s">
        <v>305</v>
      </c>
      <c r="D6" s="104"/>
    </row>
    <row r="7" spans="1:4">
      <c r="A7" s="88">
        <v>3</v>
      </c>
      <c r="B7" s="93" t="s">
        <v>303</v>
      </c>
      <c r="C7" s="93" t="s">
        <v>306</v>
      </c>
      <c r="D7" s="97"/>
    </row>
    <row r="8" spans="1:4">
      <c r="A8" s="88">
        <v>4</v>
      </c>
      <c r="B8" s="93" t="s">
        <v>303</v>
      </c>
      <c r="C8" s="93" t="s">
        <v>307</v>
      </c>
      <c r="D8" s="97"/>
    </row>
    <row r="9" spans="1:4">
      <c r="A9" s="88">
        <v>5</v>
      </c>
      <c r="B9" s="93" t="s">
        <v>303</v>
      </c>
      <c r="C9" s="93" t="s">
        <v>308</v>
      </c>
      <c r="D9" s="97"/>
    </row>
    <row r="10" spans="1:4">
      <c r="A10" s="88">
        <v>6</v>
      </c>
      <c r="B10" s="93" t="s">
        <v>303</v>
      </c>
      <c r="C10" s="93" t="s">
        <v>309</v>
      </c>
      <c r="D10" s="97"/>
    </row>
    <row r="11" spans="1:4">
      <c r="A11" s="88">
        <v>7</v>
      </c>
      <c r="B11" s="93" t="s">
        <v>303</v>
      </c>
      <c r="C11" s="93" t="s">
        <v>310</v>
      </c>
      <c r="D11" s="97"/>
    </row>
    <row r="12" spans="1:4">
      <c r="A12" s="88">
        <v>8</v>
      </c>
      <c r="B12" s="93" t="s">
        <v>303</v>
      </c>
      <c r="C12" s="93" t="s">
        <v>804</v>
      </c>
      <c r="D12" s="97">
        <v>1094000</v>
      </c>
    </row>
    <row r="13" spans="1:4">
      <c r="A13" s="90" t="s">
        <v>3</v>
      </c>
      <c r="B13" s="92"/>
      <c r="C13" s="92" t="s">
        <v>311</v>
      </c>
      <c r="D13" s="94">
        <f>SUM(D5:D12)</f>
        <v>1094000</v>
      </c>
    </row>
    <row r="14" spans="1:4">
      <c r="A14" s="88">
        <v>9</v>
      </c>
      <c r="B14" s="93" t="s">
        <v>312</v>
      </c>
      <c r="C14" s="93" t="s">
        <v>313</v>
      </c>
      <c r="D14" s="97"/>
    </row>
    <row r="15" spans="1:4">
      <c r="A15" s="88">
        <v>10</v>
      </c>
      <c r="B15" s="93" t="s">
        <v>312</v>
      </c>
      <c r="C15" s="93" t="s">
        <v>314</v>
      </c>
      <c r="D15" s="97"/>
    </row>
    <row r="16" spans="1:4">
      <c r="A16" s="88">
        <v>11</v>
      </c>
      <c r="B16" s="93" t="s">
        <v>312</v>
      </c>
      <c r="C16" s="93" t="s">
        <v>1031</v>
      </c>
      <c r="D16" s="104"/>
    </row>
    <row r="17" spans="1:4">
      <c r="A17" s="90" t="s">
        <v>4</v>
      </c>
      <c r="B17" s="92"/>
      <c r="C17" s="92" t="s">
        <v>315</v>
      </c>
      <c r="D17" s="94">
        <f>SUM(D16)</f>
        <v>0</v>
      </c>
    </row>
    <row r="18" spans="1:4">
      <c r="A18" s="88">
        <v>12</v>
      </c>
      <c r="B18" s="93" t="s">
        <v>316</v>
      </c>
      <c r="C18" s="93" t="s">
        <v>317</v>
      </c>
      <c r="D18" s="97"/>
    </row>
    <row r="19" spans="1:4">
      <c r="A19" s="88">
        <v>13</v>
      </c>
      <c r="B19" s="93" t="s">
        <v>316</v>
      </c>
      <c r="C19" s="93" t="s">
        <v>318</v>
      </c>
      <c r="D19" s="97"/>
    </row>
    <row r="20" spans="1:4">
      <c r="A20" s="88">
        <v>14</v>
      </c>
      <c r="B20" s="93" t="s">
        <v>316</v>
      </c>
      <c r="C20" s="93" t="s">
        <v>319</v>
      </c>
      <c r="D20" s="97"/>
    </row>
    <row r="21" spans="1:4">
      <c r="A21" s="88">
        <v>15</v>
      </c>
      <c r="B21" s="93" t="s">
        <v>316</v>
      </c>
      <c r="C21" s="93" t="s">
        <v>320</v>
      </c>
      <c r="D21" s="97"/>
    </row>
    <row r="22" spans="1:4">
      <c r="A22" s="88">
        <v>16</v>
      </c>
      <c r="B22" s="93" t="s">
        <v>316</v>
      </c>
      <c r="C22" s="93" t="s">
        <v>321</v>
      </c>
      <c r="D22" s="97"/>
    </row>
    <row r="23" spans="1:4">
      <c r="A23" s="88">
        <v>17</v>
      </c>
      <c r="B23" s="93" t="s">
        <v>316</v>
      </c>
      <c r="C23" s="93" t="s">
        <v>322</v>
      </c>
      <c r="D23" s="97"/>
    </row>
    <row r="24" spans="1:4">
      <c r="A24" s="88">
        <v>18</v>
      </c>
      <c r="B24" s="93" t="s">
        <v>316</v>
      </c>
      <c r="C24" s="93" t="s">
        <v>323</v>
      </c>
      <c r="D24" s="97"/>
    </row>
    <row r="25" spans="1:4">
      <c r="A25" s="88">
        <v>19</v>
      </c>
      <c r="B25" s="93" t="s">
        <v>316</v>
      </c>
      <c r="C25" s="93" t="s">
        <v>324</v>
      </c>
      <c r="D25" s="97"/>
    </row>
    <row r="26" spans="1:4">
      <c r="A26" s="90" t="s">
        <v>325</v>
      </c>
      <c r="B26" s="92"/>
      <c r="C26" s="92" t="s">
        <v>326</v>
      </c>
      <c r="D26" s="94">
        <f>SUM(D18:D25)</f>
        <v>0</v>
      </c>
    </row>
    <row r="27" spans="1:4">
      <c r="A27" s="88">
        <v>20</v>
      </c>
      <c r="B27" s="93" t="s">
        <v>327</v>
      </c>
      <c r="C27" s="93" t="s">
        <v>328</v>
      </c>
      <c r="D27" s="104"/>
    </row>
    <row r="28" spans="1:4">
      <c r="A28" s="88">
        <v>21</v>
      </c>
      <c r="B28" s="93" t="s">
        <v>327</v>
      </c>
      <c r="C28" s="93" t="s">
        <v>329</v>
      </c>
      <c r="D28" s="97"/>
    </row>
    <row r="29" spans="1:4">
      <c r="A29" s="88">
        <v>22</v>
      </c>
      <c r="B29" s="93" t="s">
        <v>327</v>
      </c>
      <c r="C29" s="93" t="s">
        <v>330</v>
      </c>
      <c r="D29" s="97"/>
    </row>
    <row r="30" spans="1:4">
      <c r="A30" s="88">
        <v>23</v>
      </c>
      <c r="B30" s="93" t="s">
        <v>327</v>
      </c>
      <c r="C30" s="93" t="s">
        <v>331</v>
      </c>
      <c r="D30" s="97"/>
    </row>
    <row r="31" spans="1:4">
      <c r="A31" s="90" t="s">
        <v>332</v>
      </c>
      <c r="B31" s="92"/>
      <c r="C31" s="92" t="s">
        <v>333</v>
      </c>
      <c r="D31" s="94">
        <f>SUM(D27:D30)</f>
        <v>0</v>
      </c>
    </row>
    <row r="32" spans="1:4">
      <c r="A32" s="88">
        <v>24</v>
      </c>
      <c r="B32" s="93" t="s">
        <v>334</v>
      </c>
      <c r="C32" s="93" t="s">
        <v>335</v>
      </c>
      <c r="D32" s="97"/>
    </row>
    <row r="33" spans="1:4">
      <c r="A33" s="88">
        <v>25</v>
      </c>
      <c r="B33" s="93" t="s">
        <v>334</v>
      </c>
      <c r="C33" s="93" t="s">
        <v>336</v>
      </c>
      <c r="D33" s="97"/>
    </row>
    <row r="34" spans="1:4">
      <c r="A34" s="88">
        <v>26</v>
      </c>
      <c r="B34" s="93" t="s">
        <v>334</v>
      </c>
      <c r="C34" s="93" t="s">
        <v>337</v>
      </c>
      <c r="D34" s="97"/>
    </row>
    <row r="35" spans="1:4">
      <c r="A35" s="88">
        <v>27</v>
      </c>
      <c r="B35" s="93" t="s">
        <v>334</v>
      </c>
      <c r="C35" s="93" t="s">
        <v>338</v>
      </c>
      <c r="D35" s="97"/>
    </row>
    <row r="36" spans="1:4">
      <c r="A36" s="88">
        <v>28</v>
      </c>
      <c r="B36" s="93" t="s">
        <v>334</v>
      </c>
      <c r="C36" s="93" t="s">
        <v>339</v>
      </c>
      <c r="D36" s="97"/>
    </row>
    <row r="37" spans="1:4">
      <c r="A37" s="88">
        <v>29</v>
      </c>
      <c r="B37" s="93" t="s">
        <v>334</v>
      </c>
      <c r="C37" s="93" t="s">
        <v>340</v>
      </c>
      <c r="D37" s="97"/>
    </row>
    <row r="38" spans="1:4">
      <c r="A38" s="88">
        <v>30</v>
      </c>
      <c r="B38" s="93" t="s">
        <v>334</v>
      </c>
      <c r="C38" s="93" t="s">
        <v>341</v>
      </c>
      <c r="D38" s="97"/>
    </row>
    <row r="39" spans="1:4">
      <c r="A39" s="88">
        <v>31</v>
      </c>
      <c r="B39" s="93" t="s">
        <v>334</v>
      </c>
      <c r="C39" s="93" t="s">
        <v>342</v>
      </c>
      <c r="D39" s="97"/>
    </row>
    <row r="40" spans="1:4">
      <c r="A40" s="88">
        <v>32</v>
      </c>
      <c r="B40" s="93" t="s">
        <v>334</v>
      </c>
      <c r="C40" s="93" t="s">
        <v>343</v>
      </c>
      <c r="D40" s="97"/>
    </row>
    <row r="41" spans="1:4">
      <c r="A41" s="88">
        <v>33</v>
      </c>
      <c r="B41" s="93" t="s">
        <v>334</v>
      </c>
      <c r="C41" s="93" t="s">
        <v>344</v>
      </c>
      <c r="D41" s="104"/>
    </row>
    <row r="42" spans="1:4">
      <c r="A42" s="88">
        <v>34</v>
      </c>
      <c r="B42" s="93" t="s">
        <v>334</v>
      </c>
      <c r="C42" s="93" t="s">
        <v>345</v>
      </c>
      <c r="D42" s="97">
        <v>16000</v>
      </c>
    </row>
    <row r="43" spans="1:4">
      <c r="A43" s="90" t="s">
        <v>346</v>
      </c>
      <c r="B43" s="92"/>
      <c r="C43" s="92" t="s">
        <v>347</v>
      </c>
      <c r="D43" s="94"/>
    </row>
    <row r="44" spans="1:4">
      <c r="A44" s="92"/>
      <c r="B44" s="92"/>
      <c r="C44" s="92" t="s">
        <v>348</v>
      </c>
      <c r="D44" s="94">
        <f>D13+D17+D26+D31+D43</f>
        <v>1094000</v>
      </c>
    </row>
    <row r="45" spans="1:4">
      <c r="A45" s="83"/>
      <c r="B45" s="83"/>
      <c r="C45" s="83"/>
      <c r="D45" s="83"/>
    </row>
    <row r="46" spans="1:4">
      <c r="A46" s="93"/>
      <c r="B46" s="111" t="s">
        <v>1044</v>
      </c>
      <c r="C46" s="111"/>
      <c r="D46" s="92" t="s">
        <v>349</v>
      </c>
    </row>
    <row r="47" spans="1:4">
      <c r="A47" s="95"/>
      <c r="B47" s="93" t="s">
        <v>1032</v>
      </c>
      <c r="C47" s="93"/>
      <c r="D47" s="112">
        <v>0</v>
      </c>
    </row>
    <row r="48" spans="1:4">
      <c r="A48" s="93"/>
      <c r="B48" s="93" t="s">
        <v>1033</v>
      </c>
      <c r="C48" s="93"/>
      <c r="D48" s="88">
        <v>2</v>
      </c>
    </row>
    <row r="49" spans="1:4">
      <c r="A49" s="93"/>
      <c r="B49" s="93" t="s">
        <v>350</v>
      </c>
      <c r="C49" s="93"/>
      <c r="D49" s="88">
        <v>0</v>
      </c>
    </row>
    <row r="50" spans="1:4">
      <c r="A50" s="93"/>
      <c r="B50" s="93" t="s">
        <v>351</v>
      </c>
      <c r="C50" s="93"/>
      <c r="D50" s="88">
        <v>0</v>
      </c>
    </row>
    <row r="51" spans="1:4">
      <c r="A51" s="93"/>
      <c r="B51" s="113" t="s">
        <v>352</v>
      </c>
      <c r="C51" s="113"/>
      <c r="D51" s="88">
        <v>0</v>
      </c>
    </row>
    <row r="52" spans="1:4">
      <c r="A52" s="95"/>
      <c r="B52" s="95"/>
      <c r="C52" s="87" t="s">
        <v>24</v>
      </c>
      <c r="D52" s="114">
        <f>SUM(D47:D51)</f>
        <v>2</v>
      </c>
    </row>
    <row r="53" spans="1:4">
      <c r="A53" s="83"/>
      <c r="B53" s="83"/>
      <c r="C53" s="83"/>
      <c r="D53" s="83"/>
    </row>
    <row r="54" spans="1:4">
      <c r="A54" s="83"/>
      <c r="B54" s="83"/>
      <c r="C54" s="99"/>
      <c r="D54" s="109" t="s">
        <v>244</v>
      </c>
    </row>
    <row r="55" spans="1:4">
      <c r="A55" s="83"/>
      <c r="B55" s="83"/>
      <c r="C55" s="101"/>
      <c r="D55" s="230" t="s">
        <v>1051</v>
      </c>
    </row>
    <row r="56" spans="1:4">
      <c r="A56" s="107"/>
      <c r="B56" s="107"/>
      <c r="C56" s="107"/>
      <c r="D56" s="107"/>
    </row>
  </sheetData>
  <pageMargins left="0.7" right="0.23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7"/>
  <sheetViews>
    <sheetView tabSelected="1" workbookViewId="0">
      <selection activeCell="H10" sqref="H10:H11"/>
    </sheetView>
  </sheetViews>
  <sheetFormatPr defaultRowHeight="12.75"/>
  <cols>
    <col min="3" max="3" width="10.140625" customWidth="1"/>
    <col min="4" max="4" width="15.5703125" hidden="1" customWidth="1"/>
    <col min="5" max="5" width="14.42578125" hidden="1" customWidth="1"/>
    <col min="6" max="6" width="10.42578125" hidden="1" customWidth="1"/>
    <col min="7" max="7" width="2.7109375" hidden="1" customWidth="1"/>
    <col min="8" max="8" width="13.85546875" customWidth="1"/>
    <col min="9" max="9" width="12.7109375" customWidth="1"/>
    <col min="10" max="10" width="12.28515625" customWidth="1"/>
    <col min="11" max="11" width="15.85546875" customWidth="1"/>
    <col min="14" max="14" width="17" bestFit="1" customWidth="1"/>
  </cols>
  <sheetData>
    <row r="1" spans="1:14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>
      <c r="A3" s="83"/>
      <c r="B3" s="84" t="s">
        <v>210</v>
      </c>
      <c r="C3" s="84"/>
      <c r="D3" s="84"/>
      <c r="E3" s="84"/>
      <c r="F3" s="84"/>
      <c r="G3" s="84"/>
      <c r="H3" s="83"/>
      <c r="I3" s="84"/>
      <c r="J3" s="84"/>
      <c r="K3" s="83"/>
    </row>
    <row r="4" spans="1:14">
      <c r="A4" s="83"/>
      <c r="B4" s="84" t="s">
        <v>211</v>
      </c>
      <c r="C4" s="84"/>
      <c r="D4" s="84"/>
      <c r="E4" s="84"/>
      <c r="F4" s="84"/>
      <c r="G4" s="84"/>
      <c r="H4" s="83"/>
      <c r="I4" s="84"/>
      <c r="J4" s="84"/>
      <c r="K4" s="83"/>
    </row>
    <row r="5" spans="1:14">
      <c r="A5" s="83"/>
      <c r="B5" s="84"/>
      <c r="C5" s="84"/>
      <c r="D5" s="84"/>
      <c r="E5" s="84"/>
      <c r="F5" s="84"/>
      <c r="G5" s="84"/>
      <c r="H5" s="83"/>
      <c r="I5" s="84"/>
      <c r="J5" s="84"/>
      <c r="K5" s="83"/>
    </row>
    <row r="6" spans="1:14">
      <c r="A6" s="83"/>
      <c r="B6" s="84" t="s">
        <v>1052</v>
      </c>
      <c r="C6" s="84"/>
      <c r="D6" s="84"/>
      <c r="E6" s="84"/>
      <c r="F6" s="84"/>
      <c r="G6" s="84"/>
      <c r="H6" s="83"/>
      <c r="I6" s="84"/>
      <c r="J6" s="84"/>
      <c r="K6" s="83"/>
    </row>
    <row r="7" spans="1:14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4" ht="16.5" customHeight="1">
      <c r="A8" s="90" t="s">
        <v>2</v>
      </c>
      <c r="B8" s="233" t="s">
        <v>353</v>
      </c>
      <c r="C8" s="114" t="s">
        <v>354</v>
      </c>
      <c r="D8" s="233" t="s">
        <v>355</v>
      </c>
      <c r="E8" s="234" t="s">
        <v>356</v>
      </c>
      <c r="F8" s="114" t="s">
        <v>357</v>
      </c>
      <c r="G8" s="90" t="s">
        <v>358</v>
      </c>
      <c r="H8" s="90" t="s">
        <v>355</v>
      </c>
      <c r="I8" s="114" t="s">
        <v>357</v>
      </c>
      <c r="J8" s="90" t="s">
        <v>358</v>
      </c>
      <c r="K8" s="90" t="s">
        <v>355</v>
      </c>
    </row>
    <row r="9" spans="1:14">
      <c r="A9" s="90"/>
      <c r="B9" s="233"/>
      <c r="C9" s="114"/>
      <c r="D9" s="237">
        <v>42005</v>
      </c>
      <c r="E9" s="236" t="s">
        <v>359</v>
      </c>
      <c r="F9" s="114"/>
      <c r="G9" s="90"/>
      <c r="H9" s="235" t="s">
        <v>1046</v>
      </c>
      <c r="I9" s="114">
        <v>2021</v>
      </c>
      <c r="J9" s="90">
        <v>2021</v>
      </c>
      <c r="K9" s="235" t="s">
        <v>1035</v>
      </c>
    </row>
    <row r="10" spans="1:14">
      <c r="A10" s="88">
        <v>1</v>
      </c>
      <c r="B10" s="95" t="s">
        <v>360</v>
      </c>
      <c r="C10" s="103"/>
      <c r="D10" s="97">
        <v>2297372</v>
      </c>
      <c r="E10" s="115"/>
      <c r="F10" s="93"/>
      <c r="G10" s="93"/>
      <c r="H10" s="116">
        <f>D10+F10-G10</f>
        <v>2297372</v>
      </c>
      <c r="I10" s="93"/>
      <c r="J10" s="93"/>
      <c r="K10" s="116">
        <f>H10</f>
        <v>2297372</v>
      </c>
    </row>
    <row r="11" spans="1:14">
      <c r="A11" s="88">
        <v>2</v>
      </c>
      <c r="B11" s="95" t="s">
        <v>206</v>
      </c>
      <c r="C11" s="103"/>
      <c r="D11" s="97">
        <v>17436118</v>
      </c>
      <c r="E11" s="97"/>
      <c r="F11" s="93"/>
      <c r="G11" s="97"/>
      <c r="H11" s="116">
        <f t="shared" ref="H11:H18" si="0">D11+F11-G11</f>
        <v>17436118</v>
      </c>
      <c r="I11" s="93"/>
      <c r="J11" s="97"/>
      <c r="K11" s="116">
        <f t="shared" ref="K11:K18" si="1">H11</f>
        <v>17436118</v>
      </c>
    </row>
    <row r="12" spans="1:14">
      <c r="A12" s="88">
        <v>3</v>
      </c>
      <c r="B12" s="95" t="s">
        <v>361</v>
      </c>
      <c r="C12" s="103"/>
      <c r="D12" s="97">
        <v>19806077</v>
      </c>
      <c r="E12" s="97"/>
      <c r="F12" s="97"/>
      <c r="G12" s="97"/>
      <c r="H12" s="116">
        <v>19641077</v>
      </c>
      <c r="I12" s="97"/>
      <c r="J12" s="97"/>
      <c r="K12" s="116">
        <f>H12-J12</f>
        <v>19641077</v>
      </c>
    </row>
    <row r="13" spans="1:14">
      <c r="A13" s="88">
        <v>4</v>
      </c>
      <c r="B13" s="95" t="s">
        <v>362</v>
      </c>
      <c r="C13" s="103"/>
      <c r="D13" s="97">
        <v>500000</v>
      </c>
      <c r="E13" s="97"/>
      <c r="F13" s="93"/>
      <c r="G13" s="97">
        <v>500000</v>
      </c>
      <c r="H13" s="116">
        <f t="shared" si="0"/>
        <v>0</v>
      </c>
      <c r="I13" s="93"/>
      <c r="J13" s="97">
        <v>0</v>
      </c>
      <c r="K13" s="116">
        <f t="shared" si="1"/>
        <v>0</v>
      </c>
      <c r="N13" s="401"/>
    </row>
    <row r="14" spans="1:14">
      <c r="A14" s="88">
        <v>5</v>
      </c>
      <c r="B14" s="95" t="s">
        <v>363</v>
      </c>
      <c r="C14" s="103"/>
      <c r="D14" s="97">
        <v>3736253</v>
      </c>
      <c r="E14" s="97"/>
      <c r="F14" s="97"/>
      <c r="G14" s="97"/>
      <c r="H14" s="116">
        <f t="shared" si="0"/>
        <v>3736253</v>
      </c>
      <c r="I14" s="97"/>
      <c r="J14" s="97"/>
      <c r="K14" s="116">
        <f t="shared" si="1"/>
        <v>3736253</v>
      </c>
    </row>
    <row r="15" spans="1:14">
      <c r="A15" s="88">
        <v>6</v>
      </c>
      <c r="B15" s="95" t="s">
        <v>364</v>
      </c>
      <c r="C15" s="103"/>
      <c r="D15" s="97">
        <v>8528265</v>
      </c>
      <c r="E15" s="97"/>
      <c r="F15" s="97"/>
      <c r="G15" s="97"/>
      <c r="H15" s="116">
        <f t="shared" si="0"/>
        <v>8528265</v>
      </c>
      <c r="I15" s="97"/>
      <c r="J15" s="97"/>
      <c r="K15" s="116">
        <f t="shared" si="1"/>
        <v>8528265</v>
      </c>
    </row>
    <row r="16" spans="1:14">
      <c r="A16" s="88"/>
      <c r="B16" s="95"/>
      <c r="C16" s="103"/>
      <c r="D16" s="97"/>
      <c r="E16" s="97"/>
      <c r="F16" s="93"/>
      <c r="G16" s="93"/>
      <c r="H16" s="116">
        <f t="shared" si="0"/>
        <v>0</v>
      </c>
      <c r="I16" s="93"/>
      <c r="J16" s="93"/>
      <c r="K16" s="116">
        <f t="shared" si="1"/>
        <v>0</v>
      </c>
    </row>
    <row r="17" spans="1:14">
      <c r="A17" s="88"/>
      <c r="B17" s="95"/>
      <c r="C17" s="103"/>
      <c r="D17" s="97"/>
      <c r="E17" s="97"/>
      <c r="F17" s="93"/>
      <c r="G17" s="93"/>
      <c r="H17" s="116">
        <f t="shared" si="0"/>
        <v>0</v>
      </c>
      <c r="I17" s="93"/>
      <c r="J17" s="93"/>
      <c r="K17" s="116">
        <f t="shared" si="1"/>
        <v>0</v>
      </c>
    </row>
    <row r="18" spans="1:14">
      <c r="A18" s="88"/>
      <c r="B18" s="95"/>
      <c r="C18" s="103"/>
      <c r="D18" s="97"/>
      <c r="E18" s="97"/>
      <c r="F18" s="93"/>
      <c r="G18" s="93"/>
      <c r="H18" s="116">
        <f t="shared" si="0"/>
        <v>0</v>
      </c>
      <c r="I18" s="93"/>
      <c r="J18" s="93"/>
      <c r="K18" s="116">
        <f t="shared" si="1"/>
        <v>0</v>
      </c>
    </row>
    <row r="19" spans="1:14" ht="15.75" customHeight="1">
      <c r="A19" s="88"/>
      <c r="B19" s="95"/>
      <c r="C19" s="87" t="s">
        <v>365</v>
      </c>
      <c r="D19" s="94">
        <f t="shared" ref="D19:K19" si="2">SUM(D10:D18)</f>
        <v>52304085</v>
      </c>
      <c r="E19" s="94">
        <f t="shared" si="2"/>
        <v>0</v>
      </c>
      <c r="F19" s="94">
        <f t="shared" si="2"/>
        <v>0</v>
      </c>
      <c r="G19" s="94">
        <f t="shared" si="2"/>
        <v>500000</v>
      </c>
      <c r="H19" s="94">
        <f t="shared" si="2"/>
        <v>51639085</v>
      </c>
      <c r="I19" s="94">
        <f t="shared" si="2"/>
        <v>0</v>
      </c>
      <c r="J19" s="94">
        <f t="shared" si="2"/>
        <v>0</v>
      </c>
      <c r="K19" s="94">
        <f t="shared" si="2"/>
        <v>51639085</v>
      </c>
    </row>
    <row r="20" spans="1:14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4">
      <c r="A21" s="83"/>
      <c r="B21" s="84" t="s">
        <v>1057</v>
      </c>
      <c r="C21" s="84"/>
      <c r="D21" s="84"/>
      <c r="E21" s="84"/>
      <c r="F21" s="83"/>
      <c r="G21" s="83"/>
      <c r="H21" s="83"/>
      <c r="I21" s="83"/>
      <c r="J21" s="83"/>
      <c r="K21" s="83"/>
    </row>
    <row r="22" spans="1:14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4" ht="15.75" customHeight="1">
      <c r="A23" s="90" t="s">
        <v>2</v>
      </c>
      <c r="B23" s="233" t="s">
        <v>353</v>
      </c>
      <c r="C23" s="114" t="s">
        <v>354</v>
      </c>
      <c r="D23" s="90" t="s">
        <v>355</v>
      </c>
      <c r="E23" s="234" t="s">
        <v>356</v>
      </c>
      <c r="F23" s="90" t="s">
        <v>357</v>
      </c>
      <c r="G23" s="90" t="s">
        <v>358</v>
      </c>
      <c r="H23" s="90" t="s">
        <v>355</v>
      </c>
      <c r="I23" s="90" t="s">
        <v>807</v>
      </c>
      <c r="J23" s="90" t="s">
        <v>358</v>
      </c>
      <c r="K23" s="90" t="s">
        <v>355</v>
      </c>
    </row>
    <row r="24" spans="1:14">
      <c r="A24" s="90"/>
      <c r="B24" s="233"/>
      <c r="C24" s="114"/>
      <c r="D24" s="235">
        <v>42005</v>
      </c>
      <c r="E24" s="236" t="s">
        <v>359</v>
      </c>
      <c r="F24" s="90"/>
      <c r="G24" s="90"/>
      <c r="H24" s="235" t="s">
        <v>1046</v>
      </c>
      <c r="I24" s="90">
        <v>2021</v>
      </c>
      <c r="J24" s="90"/>
      <c r="K24" s="235" t="s">
        <v>1047</v>
      </c>
    </row>
    <row r="25" spans="1:14">
      <c r="A25" s="88">
        <v>1</v>
      </c>
      <c r="B25" s="95" t="s">
        <v>360</v>
      </c>
      <c r="C25" s="103"/>
      <c r="D25" s="93"/>
      <c r="E25" s="93"/>
      <c r="F25" s="93"/>
      <c r="G25" s="93"/>
      <c r="H25" s="93"/>
      <c r="I25" s="93"/>
      <c r="J25" s="93"/>
      <c r="K25" s="93"/>
    </row>
    <row r="26" spans="1:14">
      <c r="A26" s="88">
        <v>2</v>
      </c>
      <c r="B26" s="95" t="s">
        <v>206</v>
      </c>
      <c r="C26" s="103"/>
      <c r="D26" s="97">
        <v>11842198</v>
      </c>
      <c r="E26" s="97"/>
      <c r="F26" s="97">
        <v>279696</v>
      </c>
      <c r="G26" s="97"/>
      <c r="H26" s="116">
        <v>12640031</v>
      </c>
      <c r="I26" s="97">
        <v>0</v>
      </c>
      <c r="J26" s="97">
        <v>0</v>
      </c>
      <c r="K26" s="116">
        <f>H26+I26</f>
        <v>12640031</v>
      </c>
      <c r="N26" s="172"/>
    </row>
    <row r="27" spans="1:14">
      <c r="A27" s="88">
        <v>3</v>
      </c>
      <c r="B27" s="95" t="s">
        <v>366</v>
      </c>
      <c r="C27" s="103"/>
      <c r="D27" s="97">
        <v>15689472</v>
      </c>
      <c r="E27" s="97"/>
      <c r="F27" s="97">
        <v>205830</v>
      </c>
      <c r="G27" s="97"/>
      <c r="H27" s="116">
        <v>17448482</v>
      </c>
      <c r="I27" s="97"/>
      <c r="J27" s="97">
        <v>0</v>
      </c>
      <c r="K27" s="116">
        <f t="shared" ref="K27:K32" si="3">H27+I27</f>
        <v>17448482</v>
      </c>
      <c r="N27" s="172"/>
    </row>
    <row r="28" spans="1:14">
      <c r="A28" s="88">
        <v>4</v>
      </c>
      <c r="B28" s="95" t="s">
        <v>362</v>
      </c>
      <c r="C28" s="103"/>
      <c r="D28" s="97">
        <v>476614</v>
      </c>
      <c r="E28" s="97"/>
      <c r="F28" s="97"/>
      <c r="G28" s="97">
        <v>476614</v>
      </c>
      <c r="H28" s="116">
        <v>0</v>
      </c>
      <c r="I28" s="97"/>
      <c r="J28" s="97">
        <v>0</v>
      </c>
      <c r="K28" s="116">
        <f t="shared" si="3"/>
        <v>0</v>
      </c>
      <c r="N28" s="172"/>
    </row>
    <row r="29" spans="1:14">
      <c r="A29" s="88">
        <v>5</v>
      </c>
      <c r="B29" s="95" t="s">
        <v>363</v>
      </c>
      <c r="C29" s="103"/>
      <c r="D29" s="97"/>
      <c r="E29" s="97"/>
      <c r="F29" s="97"/>
      <c r="G29" s="97"/>
      <c r="H29" s="116">
        <v>961568</v>
      </c>
      <c r="I29" s="97"/>
      <c r="J29" s="97">
        <v>0</v>
      </c>
      <c r="K29" s="116">
        <f t="shared" si="3"/>
        <v>961568</v>
      </c>
      <c r="N29" s="172"/>
    </row>
    <row r="30" spans="1:14">
      <c r="A30" s="88">
        <v>6</v>
      </c>
      <c r="B30" s="95" t="s">
        <v>364</v>
      </c>
      <c r="C30" s="103"/>
      <c r="D30" s="97">
        <v>6631443</v>
      </c>
      <c r="E30" s="97"/>
      <c r="F30" s="97">
        <v>281653</v>
      </c>
      <c r="G30" s="97"/>
      <c r="H30" s="116">
        <v>8250952</v>
      </c>
      <c r="I30" s="97">
        <v>0</v>
      </c>
      <c r="J30" s="97">
        <v>0</v>
      </c>
      <c r="K30" s="116">
        <f t="shared" si="3"/>
        <v>8250952</v>
      </c>
      <c r="N30" s="172"/>
    </row>
    <row r="31" spans="1:14">
      <c r="A31" s="88"/>
      <c r="B31" s="95"/>
      <c r="C31" s="103"/>
      <c r="D31" s="97"/>
      <c r="E31" s="97"/>
      <c r="F31" s="93"/>
      <c r="G31" s="97"/>
      <c r="H31" s="116">
        <v>0</v>
      </c>
      <c r="I31" s="93"/>
      <c r="J31" s="97"/>
      <c r="K31" s="116">
        <f t="shared" si="3"/>
        <v>0</v>
      </c>
    </row>
    <row r="32" spans="1:14">
      <c r="A32" s="93"/>
      <c r="B32" s="95"/>
      <c r="C32" s="103"/>
      <c r="D32" s="97"/>
      <c r="E32" s="97"/>
      <c r="F32" s="93"/>
      <c r="G32" s="97"/>
      <c r="H32" s="116">
        <v>0</v>
      </c>
      <c r="I32" s="93"/>
      <c r="J32" s="97"/>
      <c r="K32" s="116">
        <f t="shared" si="3"/>
        <v>0</v>
      </c>
    </row>
    <row r="33" spans="1:14">
      <c r="A33" s="93"/>
      <c r="B33" s="95"/>
      <c r="C33" s="103"/>
      <c r="D33" s="97"/>
      <c r="E33" s="97"/>
      <c r="F33" s="93"/>
      <c r="G33" s="97"/>
      <c r="H33" s="116">
        <v>0</v>
      </c>
      <c r="I33" s="93"/>
      <c r="J33" s="97"/>
      <c r="K33" s="116">
        <f>G33+I33-J33</f>
        <v>0</v>
      </c>
    </row>
    <row r="34" spans="1:14" ht="17.25" customHeight="1">
      <c r="A34" s="93"/>
      <c r="B34" s="85" t="s">
        <v>367</v>
      </c>
      <c r="C34" s="87"/>
      <c r="D34" s="94">
        <f>SUM(D26:D33)</f>
        <v>34639727</v>
      </c>
      <c r="E34" s="94"/>
      <c r="F34" s="117">
        <f t="shared" ref="F34:K34" si="4">SUM(F26:F33)</f>
        <v>767179</v>
      </c>
      <c r="G34" s="94">
        <f t="shared" si="4"/>
        <v>476614</v>
      </c>
      <c r="H34" s="117">
        <f>H26+H27+H29+H30</f>
        <v>39301033</v>
      </c>
      <c r="I34" s="117">
        <f>I26+I27+I28+I29+I30</f>
        <v>0</v>
      </c>
      <c r="J34" s="94">
        <f t="shared" si="4"/>
        <v>0</v>
      </c>
      <c r="K34" s="117">
        <f t="shared" si="4"/>
        <v>39301033</v>
      </c>
      <c r="N34" s="402"/>
    </row>
    <row r="35" spans="1:14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4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4">
      <c r="A37" s="84"/>
      <c r="B37" s="84" t="s">
        <v>1053</v>
      </c>
      <c r="C37" s="84"/>
      <c r="D37" s="84"/>
      <c r="E37" s="84"/>
      <c r="F37" s="84"/>
      <c r="G37" s="84"/>
      <c r="H37" s="84"/>
      <c r="I37" s="84"/>
      <c r="J37" s="84"/>
      <c r="K37" s="84"/>
    </row>
    <row r="38" spans="1:14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</row>
    <row r="39" spans="1:14" ht="15.75" customHeight="1">
      <c r="A39" s="90" t="s">
        <v>2</v>
      </c>
      <c r="B39" s="233" t="s">
        <v>353</v>
      </c>
      <c r="C39" s="114" t="s">
        <v>354</v>
      </c>
      <c r="D39" s="90" t="s">
        <v>355</v>
      </c>
      <c r="E39" s="234" t="s">
        <v>356</v>
      </c>
      <c r="F39" s="90" t="s">
        <v>357</v>
      </c>
      <c r="G39" s="90" t="s">
        <v>358</v>
      </c>
      <c r="H39" s="90" t="s">
        <v>355</v>
      </c>
      <c r="I39" s="90" t="s">
        <v>807</v>
      </c>
      <c r="J39" s="90" t="s">
        <v>358</v>
      </c>
      <c r="K39" s="90" t="s">
        <v>355</v>
      </c>
    </row>
    <row r="40" spans="1:14">
      <c r="A40" s="90"/>
      <c r="B40" s="233"/>
      <c r="C40" s="114"/>
      <c r="D40" s="235">
        <v>42005</v>
      </c>
      <c r="E40" s="236" t="s">
        <v>359</v>
      </c>
      <c r="F40" s="90"/>
      <c r="G40" s="90"/>
      <c r="H40" s="235" t="s">
        <v>1046</v>
      </c>
      <c r="I40" s="90">
        <v>2021</v>
      </c>
      <c r="J40" s="90"/>
      <c r="K40" s="235" t="s">
        <v>1047</v>
      </c>
    </row>
    <row r="41" spans="1:14">
      <c r="A41" s="88">
        <v>1</v>
      </c>
      <c r="B41" s="95" t="s">
        <v>360</v>
      </c>
      <c r="C41" s="103"/>
      <c r="D41" s="97">
        <f t="shared" ref="D41:D46" si="5">D10-D25</f>
        <v>2297372</v>
      </c>
      <c r="E41" s="93"/>
      <c r="F41" s="97">
        <f>F10-F25</f>
        <v>0</v>
      </c>
      <c r="G41" s="97">
        <f>G10-G25</f>
        <v>0</v>
      </c>
      <c r="H41" s="116">
        <v>2297372</v>
      </c>
      <c r="I41" s="97">
        <v>0</v>
      </c>
      <c r="J41" s="97"/>
      <c r="K41" s="116">
        <f>H41-I41</f>
        <v>2297372</v>
      </c>
      <c r="N41" s="172"/>
    </row>
    <row r="42" spans="1:14">
      <c r="A42" s="88">
        <v>2</v>
      </c>
      <c r="B42" s="95" t="s">
        <v>206</v>
      </c>
      <c r="C42" s="103"/>
      <c r="D42" s="97">
        <f t="shared" si="5"/>
        <v>5593920</v>
      </c>
      <c r="E42" s="97"/>
      <c r="F42" s="97">
        <f t="shared" ref="F42:G49" si="6">F11-F26</f>
        <v>-279696</v>
      </c>
      <c r="G42" s="97">
        <f t="shared" si="6"/>
        <v>0</v>
      </c>
      <c r="H42" s="116">
        <v>4796088</v>
      </c>
      <c r="I42" s="97">
        <v>0</v>
      </c>
      <c r="J42" s="97"/>
      <c r="K42" s="116">
        <f t="shared" ref="K42:K49" si="7">H42-I42</f>
        <v>4796088</v>
      </c>
      <c r="N42" s="172"/>
    </row>
    <row r="43" spans="1:14">
      <c r="A43" s="88">
        <v>3</v>
      </c>
      <c r="B43" s="95" t="s">
        <v>366</v>
      </c>
      <c r="C43" s="103"/>
      <c r="D43" s="97">
        <f t="shared" si="5"/>
        <v>4116605</v>
      </c>
      <c r="E43" s="97"/>
      <c r="F43" s="97">
        <f t="shared" si="6"/>
        <v>-205830</v>
      </c>
      <c r="G43" s="97">
        <f t="shared" si="6"/>
        <v>0</v>
      </c>
      <c r="H43" s="116">
        <v>2192594</v>
      </c>
      <c r="I43" s="97"/>
      <c r="J43" s="97"/>
      <c r="K43" s="116">
        <f>H43-I43-J43</f>
        <v>2192594</v>
      </c>
      <c r="N43" s="172"/>
    </row>
    <row r="44" spans="1:14">
      <c r="A44" s="88">
        <v>4</v>
      </c>
      <c r="B44" s="95" t="s">
        <v>362</v>
      </c>
      <c r="C44" s="103"/>
      <c r="D44" s="97">
        <f t="shared" si="5"/>
        <v>23386</v>
      </c>
      <c r="E44" s="97"/>
      <c r="F44" s="97">
        <f t="shared" si="6"/>
        <v>0</v>
      </c>
      <c r="G44" s="97">
        <f t="shared" si="6"/>
        <v>23386</v>
      </c>
      <c r="H44" s="116">
        <v>0</v>
      </c>
      <c r="I44" s="97"/>
      <c r="J44" s="97"/>
      <c r="K44" s="116">
        <f t="shared" si="7"/>
        <v>0</v>
      </c>
      <c r="N44" s="172"/>
    </row>
    <row r="45" spans="1:14">
      <c r="A45" s="88">
        <v>5</v>
      </c>
      <c r="B45" s="95" t="s">
        <v>363</v>
      </c>
      <c r="C45" s="103"/>
      <c r="D45" s="97">
        <f t="shared" si="5"/>
        <v>3736253</v>
      </c>
      <c r="E45" s="97"/>
      <c r="F45" s="97">
        <f t="shared" si="6"/>
        <v>0</v>
      </c>
      <c r="G45" s="97">
        <f t="shared" si="6"/>
        <v>0</v>
      </c>
      <c r="H45" s="116">
        <v>1436829</v>
      </c>
      <c r="I45" s="97"/>
      <c r="J45" s="97"/>
      <c r="K45" s="116">
        <f>H45-I45</f>
        <v>1436829</v>
      </c>
      <c r="N45" s="172"/>
    </row>
    <row r="46" spans="1:14">
      <c r="A46" s="88">
        <v>6</v>
      </c>
      <c r="B46" s="95" t="s">
        <v>364</v>
      </c>
      <c r="C46" s="103"/>
      <c r="D46" s="97">
        <f t="shared" si="5"/>
        <v>1896822</v>
      </c>
      <c r="E46" s="97"/>
      <c r="F46" s="97">
        <f t="shared" si="6"/>
        <v>-281653</v>
      </c>
      <c r="G46" s="97">
        <f t="shared" si="6"/>
        <v>0</v>
      </c>
      <c r="H46" s="116">
        <v>1615169</v>
      </c>
      <c r="I46" s="97"/>
      <c r="J46" s="97"/>
      <c r="K46" s="116">
        <f t="shared" si="7"/>
        <v>1615169</v>
      </c>
      <c r="N46" s="172"/>
    </row>
    <row r="47" spans="1:14">
      <c r="A47" s="88"/>
      <c r="B47" s="95"/>
      <c r="C47" s="103"/>
      <c r="D47" s="97"/>
      <c r="E47" s="97"/>
      <c r="F47" s="97">
        <f t="shared" si="6"/>
        <v>0</v>
      </c>
      <c r="G47" s="97">
        <f t="shared" si="6"/>
        <v>0</v>
      </c>
      <c r="H47" s="116">
        <v>0</v>
      </c>
      <c r="I47" s="97"/>
      <c r="J47" s="97"/>
      <c r="K47" s="116">
        <f t="shared" si="7"/>
        <v>0</v>
      </c>
      <c r="N47" s="172"/>
    </row>
    <row r="48" spans="1:14">
      <c r="A48" s="88"/>
      <c r="B48" s="95"/>
      <c r="C48" s="103"/>
      <c r="D48" s="97"/>
      <c r="E48" s="97"/>
      <c r="F48" s="97">
        <f t="shared" si="6"/>
        <v>0</v>
      </c>
      <c r="G48" s="97">
        <f t="shared" si="6"/>
        <v>0</v>
      </c>
      <c r="H48" s="116">
        <v>0</v>
      </c>
      <c r="I48" s="97"/>
      <c r="J48" s="97"/>
      <c r="K48" s="116">
        <f t="shared" si="7"/>
        <v>0</v>
      </c>
      <c r="N48" s="172"/>
    </row>
    <row r="49" spans="1:14">
      <c r="A49" s="93"/>
      <c r="B49" s="95"/>
      <c r="C49" s="103"/>
      <c r="D49" s="97"/>
      <c r="E49" s="97"/>
      <c r="F49" s="97">
        <f t="shared" si="6"/>
        <v>0</v>
      </c>
      <c r="G49" s="97">
        <f t="shared" si="6"/>
        <v>0</v>
      </c>
      <c r="H49" s="116">
        <v>0</v>
      </c>
      <c r="I49" s="97"/>
      <c r="J49" s="97"/>
      <c r="K49" s="116">
        <f t="shared" si="7"/>
        <v>0</v>
      </c>
      <c r="N49" s="172"/>
    </row>
    <row r="50" spans="1:14" ht="15.75" customHeight="1">
      <c r="A50" s="93"/>
      <c r="B50" s="85" t="s">
        <v>367</v>
      </c>
      <c r="C50" s="87"/>
      <c r="D50" s="94">
        <f t="shared" ref="D50:I50" si="8">SUM(D41:D49)</f>
        <v>17664358</v>
      </c>
      <c r="E50" s="94">
        <f t="shared" si="8"/>
        <v>0</v>
      </c>
      <c r="F50" s="94">
        <f t="shared" si="8"/>
        <v>-767179</v>
      </c>
      <c r="G50" s="94">
        <f t="shared" si="8"/>
        <v>23386</v>
      </c>
      <c r="H50" s="94">
        <f t="shared" si="8"/>
        <v>12338052</v>
      </c>
      <c r="I50" s="94">
        <f t="shared" si="8"/>
        <v>0</v>
      </c>
      <c r="J50" s="94">
        <f>SUM(J43:J49)</f>
        <v>0</v>
      </c>
      <c r="K50" s="117">
        <f>SUM(K41:K49)</f>
        <v>12338052</v>
      </c>
      <c r="N50" s="402"/>
    </row>
    <row r="51" spans="1:14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4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4">
      <c r="A53" s="83"/>
      <c r="B53" s="83"/>
      <c r="C53" s="83"/>
      <c r="D53" s="83"/>
      <c r="E53" s="83"/>
      <c r="F53" s="83"/>
      <c r="G53" s="83"/>
      <c r="H53" s="109" t="s">
        <v>244</v>
      </c>
      <c r="I53" s="83"/>
      <c r="J53" s="83"/>
      <c r="K53" s="106"/>
    </row>
    <row r="54" spans="1:14">
      <c r="A54" s="83"/>
      <c r="B54" s="99"/>
      <c r="C54" s="83"/>
      <c r="D54" s="83"/>
      <c r="E54" s="83"/>
      <c r="F54" s="109" t="s">
        <v>244</v>
      </c>
      <c r="G54" s="83"/>
      <c r="H54" s="230" t="s">
        <v>1054</v>
      </c>
      <c r="I54" s="109"/>
      <c r="J54" s="83"/>
      <c r="K54" s="106"/>
    </row>
    <row r="55" spans="1:14">
      <c r="A55" s="83"/>
      <c r="B55" s="101"/>
      <c r="C55" s="83"/>
      <c r="D55" s="83"/>
      <c r="E55" s="83"/>
      <c r="F55" s="100" t="s">
        <v>368</v>
      </c>
      <c r="G55" s="83"/>
      <c r="H55" s="83"/>
      <c r="I55" s="100"/>
      <c r="J55" s="83"/>
      <c r="K55" s="83"/>
    </row>
    <row r="56" spans="1:14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  <row r="57" spans="1:14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</sheetData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AQT</vt:lpstr>
      <vt:lpstr>inventari mjeteve</vt:lpstr>
      <vt:lpstr>Shpjegime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2022-03-29T09:15:56Z</cp:lastPrinted>
  <dcterms:created xsi:type="dcterms:W3CDTF">2002-02-16T18:16:52Z</dcterms:created>
  <dcterms:modified xsi:type="dcterms:W3CDTF">2022-04-07T06:33:56Z</dcterms:modified>
</cp:coreProperties>
</file>