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Rar$DIa2068.25802\"/>
    </mc:Choice>
  </mc:AlternateContent>
  <xr:revisionPtr revIDLastSave="0" documentId="13_ncr:1_{3094B0F3-8FA0-4A54-BE88-835E3E3BBF8E}" xr6:coauthVersionLast="47" xr6:coauthVersionMax="47" xr10:uidLastSave="{00000000-0000-0000-0000-000000000000}"/>
  <bookViews>
    <workbookView xWindow="-120" yWindow="-120" windowWidth="25440" windowHeight="15390" activeTab="4" xr2:uid="{00000000-000D-0000-FFFF-FFFF00000000}"/>
  </bookViews>
  <sheets>
    <sheet name="Kapak" sheetId="4" r:id="rId1"/>
    <sheet name="Pozicioni Financiar" sheetId="1" r:id="rId2"/>
    <sheet name="PASH" sheetId="2" r:id="rId3"/>
    <sheet name="Cash FLow" sheetId="7" r:id="rId4"/>
    <sheet name="Kapitali" sheetId="8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I6" i="8" l="1"/>
  <c r="J6" i="8" s="1"/>
  <c r="L6" i="8" s="1"/>
  <c r="I4" i="8"/>
  <c r="H12" i="8" s="1"/>
  <c r="H4" i="8"/>
  <c r="H14" i="8" s="1"/>
  <c r="B4" i="8"/>
  <c r="B14" i="8" s="1"/>
  <c r="K14" i="8"/>
  <c r="G14" i="8"/>
  <c r="F14" i="8"/>
  <c r="E14" i="8"/>
  <c r="D14" i="8"/>
  <c r="C14" i="8"/>
  <c r="J11" i="8"/>
  <c r="J10" i="8"/>
  <c r="J9" i="8"/>
  <c r="J8" i="8"/>
  <c r="J7" i="8"/>
  <c r="I12" i="8" l="1"/>
  <c r="J12" i="8" s="1"/>
  <c r="L12" i="8" s="1"/>
  <c r="J4" i="8"/>
  <c r="L4" i="8" s="1"/>
  <c r="L14" i="8" l="1"/>
  <c r="D16" i="8" s="1"/>
  <c r="I14" i="8"/>
  <c r="J14" i="8"/>
  <c r="C35" i="7"/>
  <c r="C33" i="7"/>
  <c r="C14" i="7"/>
  <c r="B22" i="2"/>
  <c r="B10" i="2"/>
  <c r="B79" i="1"/>
  <c r="B105" i="1"/>
  <c r="B70" i="1"/>
  <c r="C34" i="7" s="1"/>
  <c r="B46" i="1"/>
  <c r="B21" i="1"/>
  <c r="C32" i="7" s="1"/>
  <c r="C54" i="7" l="1"/>
  <c r="B107" i="1" l="1"/>
  <c r="B109" i="1" s="1"/>
  <c r="B75" i="1"/>
  <c r="B55" i="1"/>
  <c r="E72" i="7" l="1"/>
  <c r="D113" i="1" l="1"/>
  <c r="B4" i="7" l="1"/>
  <c r="B3" i="7"/>
  <c r="B2" i="7"/>
  <c r="B1" i="7"/>
  <c r="C15" i="7" l="1"/>
  <c r="C41" i="7" s="1"/>
  <c r="C49" i="7" s="1"/>
  <c r="C67" i="7" l="1"/>
  <c r="C64" i="7" l="1"/>
  <c r="B42" i="2" l="1"/>
  <c r="C11" i="7" s="1"/>
  <c r="B55" i="2"/>
  <c r="B92" i="1"/>
  <c r="B94" i="1" s="1"/>
  <c r="B33" i="1" l="1"/>
  <c r="B57" i="1" s="1"/>
  <c r="B47" i="2" l="1"/>
  <c r="B57" i="2" s="1"/>
  <c r="C37" i="7"/>
  <c r="C66" i="7" s="1"/>
  <c r="C69" i="7" s="1"/>
  <c r="C72" i="7" s="1"/>
  <c r="B111" i="1" l="1"/>
  <c r="B113" i="1" s="1"/>
</calcChain>
</file>

<file path=xl/sharedStrings.xml><?xml version="1.0" encoding="utf-8"?>
<sst xmlns="http://schemas.openxmlformats.org/spreadsheetml/2006/main" count="283" uniqueCount="243">
  <si>
    <t>Besland shpk</t>
  </si>
  <si>
    <t>NIPT K86418402L</t>
  </si>
  <si>
    <t>Vlera 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</si>
  <si>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</si>
  <si>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</si>
  <si>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</si>
  <si>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</si>
  <si>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</si>
  <si>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</si>
  <si>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</si>
  <si>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</si>
  <si>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</si>
  <si>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</si>
  <si>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</si>
  <si>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</si>
  <si>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</si>
  <si>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</si>
  <si>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</si>
  <si>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</si>
  <si>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</si>
  <si>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</si>
  <si>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</si>
  <si>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</si>
  <si>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</si>
  <si>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</si>
  <si>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</si>
  <si>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</si>
  <si>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</si>
  <si>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</si>
  <si>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</si>
  <si>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</si>
  <si>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</si>
  <si>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</si>
  <si>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</si>
  <si>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</si>
  <si>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</si>
  <si>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</si>
  <si>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</si>
  <si>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</si>
  <si>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</si>
  <si>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</si>
  <si>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</si>
  <si>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</si>
  <si>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</si>
  <si>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</si>
  <si>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</si>
  <si>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</si>
  <si>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</si>
  <si>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</si>
  <si>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</si>
  <si>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</si>
  <si>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</si>
  <si>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</si>
  <si>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</si>
  <si>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</si>
  <si>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</si>
  <si>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</si>
  <si>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</si>
  <si>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</si>
  <si>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</si>
  <si>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</si>
  <si>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</si>
  <si>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</si>
  <si>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</si>
  <si>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</si>
  <si>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</si>
  <si>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</si>
  <si>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</si>
  <si>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</si>
  <si>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</si>
  <si>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</si>
  <si>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</si>
  <si>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</si>
  <si>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</si>
  <si>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</si>
  <si>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</si>
  <si>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</si>
  <si>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</si>
  <si>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</si>
  <si>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</si>
  <si>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</si>
  <si>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</si>
  <si>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</si>
  <si>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</si>
  <si>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</si>
  <si>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</si>
  <si>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</si>
  <si>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</si>
  <si>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</si>
  <si>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</si>
  <si>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</si>
  <si>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</si>
  <si>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</si>
  <si>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</si>
  <si>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</si>
  <si>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</si>
  <si>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</si>
  <si>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</si>
  <si>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</si>
  <si>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</si>
  <si>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</si>
  <si>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</si>
  <si>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</si>
  <si>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</si>
  <si>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</si>
  <si>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</si>
  <si>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</si>
  <si>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</si>
  <si>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</si>
  <si>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</si>
  <si>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</si>
  <si>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</si>
  <si>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</si>
  <si>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</si>
  <si>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</si>
  <si>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</si>
  <si>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</si>
  <si>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</si>
  <si>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</si>
  <si>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</si>
  <si>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</si>
  <si>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</si>
  <si>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</si>
  <si>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</si>
  <si>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</si>
  <si>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</si>
  <si>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</si>
  <si>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</si>
  <si>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</si>
  <si>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</si>
  <si>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</si>
  <si>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</si>
  <si>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</si>
  <si>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</si>
  <si>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</si>
  <si>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</si>
  <si>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</si>
  <si>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</si>
  <si>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</si>
  <si>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</si>
  <si>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</si>
  <si>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</si>
  <si>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</si>
  <si>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</si>
  <si>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</si>
  <si>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</si>
  <si>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</si>
  <si>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Emertimi dhe Forma ligjore :</t>
  </si>
  <si>
    <t>NIPT -i:</t>
  </si>
  <si>
    <t xml:space="preserve">Adresa e Selise: </t>
  </si>
  <si>
    <t>Data e Krijimit :</t>
  </si>
  <si>
    <t>Veprimtaria  Kryesore:</t>
  </si>
  <si>
    <t>P A S Q Y R A T     F I N A N C I A R E</t>
  </si>
  <si>
    <t>(Kuadri ligjor: Ligjit Nr.25/2018 dt.10.05.2018"Për Kontabilitetin dhe Pasqyrat Financiare". Pasqyrave Financiare janë hartuar sipas Standardeve Kontabël Kombëtare SKKP Nr.2, i ndryshuar)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</si>
  <si>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</si>
  <si>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</si>
  <si>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</si>
  <si>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</si>
  <si>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</si>
  <si>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</si>
  <si>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</si>
  <si>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</si>
  <si>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</si>
  <si>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</si>
  <si>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</si>
  <si>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</si>
  <si>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</si>
  <si>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</si>
  <si>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</si>
  <si>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</si>
  <si>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</si>
  <si>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</si>
  <si>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</si>
  <si>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</si>
  <si>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</si>
  <si>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</si>
  <si>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</si>
  <si>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</si>
  <si>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</si>
  <si>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</si>
  <si>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</si>
  <si>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</si>
  <si>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</si>
  <si>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</si>
  <si>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</si>
  <si>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</si>
  <si>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</si>
  <si>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</si>
  <si>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</si>
  <si>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</si>
  <si>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</si>
  <si>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</si>
  <si>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</si>
  <si>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</si>
  <si>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</si>
  <si>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</si>
  <si>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</si>
  <si>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</si>
  <si>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</si>
  <si>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</si>
  <si>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</si>
  <si>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</si>
  <si>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</si>
  <si>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</si>
  <si>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</si>
  <si>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</si>
  <si>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</si>
  <si>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</si>
  <si>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</si>
  <si>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</si>
  <si>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</si>
  <si>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</si>
  <si>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</si>
  <si>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</si>
  <si>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K86418402L</t>
  </si>
  <si>
    <t>Bulqize, Lagjia "Qyteti Kraste"</t>
  </si>
  <si>
    <t>Transport mallrash dhe per te trete</t>
  </si>
  <si>
    <t>Viti   2022</t>
  </si>
  <si>
    <t>01.01.2022</t>
  </si>
  <si>
    <t>31.12.2022</t>
  </si>
  <si>
    <t>Pasqyrat financiare te vitit 2022</t>
  </si>
  <si>
    <t>Pasqyra e Ndryshimeve në Kapitalin Neto</t>
  </si>
  <si>
    <t>Kapitali i nënshkruar</t>
  </si>
  <si>
    <t>Rezerva Rivlerësimi</t>
  </si>
  <si>
    <t>Rezerva Ligjore</t>
  </si>
  <si>
    <t>Rezerva Statutore</t>
  </si>
  <si>
    <t>Rezerva të tjera</t>
  </si>
  <si>
    <t>Fitimet e Pashpërndara</t>
  </si>
  <si>
    <t>Fitim / Humbja e vitit</t>
  </si>
  <si>
    <t>Totali</t>
  </si>
  <si>
    <t>Interesa Jo-Kontrollues</t>
  </si>
  <si>
    <t>Pozicioni financiar i rideklaruar më 01 janar 2022</t>
  </si>
  <si>
    <t>Totali i të ardhura gjithëpërfshirëse për vitin:</t>
  </si>
  <si>
    <t>Fitimi / Humbja e vitit</t>
  </si>
  <si>
    <t>Të ardhura të tjera gjithëpërfshirëse:</t>
  </si>
  <si>
    <t>Të ardhura totale gjithëpërfshirëse për vitin:</t>
  </si>
  <si>
    <t>Transaksionet me pronarët e njësisë ekonomike të njohura direkt në kapital:</t>
  </si>
  <si>
    <t>Emetimi i kapitalit të nënshkruar</t>
  </si>
  <si>
    <t>Dividendë të paguar</t>
  </si>
  <si>
    <t>Totali i transaksioneve me pronarët e njësisë ekonomike</t>
  </si>
  <si>
    <t>Pozicioni financiar më 31 dhjetor 2022</t>
  </si>
  <si>
    <t>DIFERENCA</t>
  </si>
  <si>
    <t>14.03.2023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</si>
</sst>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0"/>
      <name val="Cambria"/>
      <family val="1"/>
    </font>
    <font>
      <b/>
      <sz val="9"/>
      <name val="Cambria"/>
      <family val="1"/>
    </font>
    <font>
      <b/>
      <sz val="12"/>
      <name val="Cambria"/>
      <family val="1"/>
    </font>
    <font>
      <b/>
      <sz val="9"/>
      <color indexed="8"/>
      <name val="Cambria"/>
      <family val="1"/>
      <scheme val="major"/>
    </font>
    <font>
      <b/>
      <sz val="26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8" fillId="0" borderId="0" xfId="0" applyFont="1"/>
    <xf numFmtId="0" fontId="18" fillId="0" borderId="0" xfId="0" applyFont="1"/>
    <xf numFmtId="0" fontId="6" fillId="0" borderId="0" xfId="5" applyFont="1" applyAlignment="1">
      <alignment horizontal="left" vertical="center"/>
    </xf>
    <xf numFmtId="37" fontId="5" fillId="2" borderId="0" xfId="0" applyNumberFormat="1" applyFont="1" applyFill="1"/>
    <xf numFmtId="37" fontId="5" fillId="0" borderId="0" xfId="0" applyNumberFormat="1" applyFont="1"/>
    <xf numFmtId="37" fontId="2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3" fillId="0" borderId="0" xfId="0" applyNumberFormat="1" applyFont="1"/>
    <xf numFmtId="37" fontId="19" fillId="0" borderId="0" xfId="0" applyNumberFormat="1" applyFont="1" applyAlignment="1">
      <alignment vertical="center"/>
    </xf>
    <xf numFmtId="37" fontId="6" fillId="0" borderId="2" xfId="0" applyNumberFormat="1" applyFont="1" applyBorder="1" applyAlignment="1">
      <alignment vertical="center"/>
    </xf>
    <xf numFmtId="0" fontId="6" fillId="0" borderId="0" xfId="5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2" fillId="0" borderId="1" xfId="0" applyNumberFormat="1" applyFont="1" applyBorder="1"/>
    <xf numFmtId="0" fontId="12" fillId="0" borderId="0" xfId="0" applyFont="1" applyAlignment="1">
      <alignment wrapText="1"/>
    </xf>
    <xf numFmtId="14" fontId="16" fillId="0" borderId="0" xfId="5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16" fillId="0" borderId="0" xfId="5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20" fillId="0" borderId="0" xfId="4" applyFont="1" applyAlignment="1">
      <alignment vertical="center"/>
    </xf>
    <xf numFmtId="37" fontId="20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 wrapText="1"/>
    </xf>
    <xf numFmtId="0" fontId="21" fillId="5" borderId="5" xfId="0" applyFont="1" applyFill="1" applyBorder="1"/>
    <xf numFmtId="0" fontId="21" fillId="5" borderId="6" xfId="0" applyFont="1" applyFill="1" applyBorder="1"/>
    <xf numFmtId="0" fontId="21" fillId="5" borderId="7" xfId="0" applyFont="1" applyFill="1" applyBorder="1"/>
    <xf numFmtId="0" fontId="21" fillId="5" borderId="0" xfId="0" applyFont="1" applyFill="1"/>
    <xf numFmtId="0" fontId="22" fillId="5" borderId="8" xfId="0" applyFont="1" applyFill="1" applyBorder="1"/>
    <xf numFmtId="0" fontId="22" fillId="5" borderId="0" xfId="0" applyFont="1" applyFill="1"/>
    <xf numFmtId="0" fontId="22" fillId="5" borderId="9" xfId="0" applyFont="1" applyFill="1" applyBorder="1"/>
    <xf numFmtId="0" fontId="22" fillId="5" borderId="3" xfId="0" applyFont="1" applyFill="1" applyBorder="1"/>
    <xf numFmtId="0" fontId="21" fillId="5" borderId="8" xfId="0" applyFont="1" applyFill="1" applyBorder="1"/>
    <xf numFmtId="0" fontId="21" fillId="5" borderId="9" xfId="0" applyFont="1" applyFill="1" applyBorder="1"/>
    <xf numFmtId="0" fontId="22" fillId="5" borderId="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3" fillId="5" borderId="8" xfId="0" applyFont="1" applyFill="1" applyBorder="1"/>
    <xf numFmtId="0" fontId="22" fillId="5" borderId="0" xfId="0" applyFont="1" applyFill="1" applyAlignment="1">
      <alignment horizontal="center"/>
    </xf>
    <xf numFmtId="0" fontId="23" fillId="5" borderId="0" xfId="0" applyFont="1" applyFill="1"/>
    <xf numFmtId="0" fontId="23" fillId="5" borderId="9" xfId="0" applyFont="1" applyFill="1" applyBorder="1"/>
    <xf numFmtId="0" fontId="21" fillId="5" borderId="10" xfId="0" applyFont="1" applyFill="1" applyBorder="1"/>
    <xf numFmtId="0" fontId="21" fillId="5" borderId="11" xfId="0" applyFont="1" applyFill="1" applyBorder="1"/>
    <xf numFmtId="0" fontId="21" fillId="5" borderId="12" xfId="0" applyFont="1" applyFill="1" applyBorder="1"/>
    <xf numFmtId="38" fontId="5" fillId="0" borderId="0" xfId="0" applyNumberFormat="1" applyFo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2" fillId="0" borderId="0" xfId="0" applyFont="1" applyAlignment="1">
      <alignment horizontal="left" indent="2"/>
    </xf>
    <xf numFmtId="0" fontId="8" fillId="0" borderId="0" xfId="5" applyFont="1" applyAlignment="1">
      <alignment vertical="top" wrapText="1"/>
    </xf>
    <xf numFmtId="37" fontId="2" fillId="0" borderId="3" xfId="0" applyNumberFormat="1" applyFont="1" applyBorder="1"/>
    <xf numFmtId="0" fontId="12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37" fontId="2" fillId="2" borderId="2" xfId="0" applyNumberFormat="1" applyFont="1" applyFill="1" applyBorder="1"/>
    <xf numFmtId="37" fontId="2" fillId="2" borderId="0" xfId="0" applyNumberFormat="1" applyFont="1" applyFill="1"/>
    <xf numFmtId="164" fontId="20" fillId="0" borderId="0" xfId="4" applyNumberFormat="1" applyFont="1" applyAlignment="1">
      <alignment vertical="center"/>
    </xf>
    <xf numFmtId="1" fontId="20" fillId="0" borderId="0" xfId="4" applyNumberFormat="1" applyFont="1" applyAlignment="1">
      <alignment vertical="center"/>
    </xf>
    <xf numFmtId="37" fontId="16" fillId="0" borderId="0" xfId="4" applyNumberFormat="1" applyFont="1" applyAlignment="1">
      <alignment horizontal="left" vertical="center" wrapText="1"/>
    </xf>
    <xf numFmtId="37" fontId="3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 vertical="center"/>
    </xf>
    <xf numFmtId="37" fontId="14" fillId="0" borderId="0" xfId="3" applyNumberFormat="1" applyFont="1" applyAlignment="1">
      <alignment horizontal="center" vertical="center"/>
    </xf>
    <xf numFmtId="37" fontId="16" fillId="0" borderId="0" xfId="5" applyNumberFormat="1" applyFont="1" applyAlignment="1">
      <alignment horizontal="center"/>
    </xf>
    <xf numFmtId="37" fontId="16" fillId="0" borderId="0" xfId="4" applyNumberFormat="1" applyFont="1" applyAlignment="1">
      <alignment horizontal="center" vertical="center"/>
    </xf>
    <xf numFmtId="37" fontId="16" fillId="0" borderId="0" xfId="4" applyNumberFormat="1" applyFont="1" applyAlignment="1">
      <alignment vertical="center"/>
    </xf>
    <xf numFmtId="0" fontId="28" fillId="0" borderId="0" xfId="0" applyFont="1"/>
    <xf numFmtId="0" fontId="26" fillId="0" borderId="13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9" fillId="6" borderId="15" xfId="0" applyFont="1" applyFill="1" applyBorder="1" applyAlignment="1">
      <alignment horizontal="center" vertical="center" wrapText="1"/>
    </xf>
    <xf numFmtId="164" fontId="29" fillId="6" borderId="3" xfId="1" applyNumberFormat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164" fontId="28" fillId="0" borderId="0" xfId="1" applyNumberFormat="1" applyFont="1" applyBorder="1" applyAlignment="1">
      <alignment horizontal="center" vertical="center" wrapText="1"/>
    </xf>
    <xf numFmtId="164" fontId="29" fillId="0" borderId="0" xfId="1" applyNumberFormat="1" applyFont="1" applyBorder="1" applyAlignment="1">
      <alignment horizontal="center" vertical="center" wrapText="1"/>
    </xf>
    <xf numFmtId="164" fontId="29" fillId="0" borderId="17" xfId="1" applyNumberFormat="1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vertical="center"/>
    </xf>
    <xf numFmtId="164" fontId="28" fillId="7" borderId="0" xfId="0" applyNumberFormat="1" applyFont="1" applyFill="1" applyAlignment="1">
      <alignment vertical="center"/>
    </xf>
    <xf numFmtId="0" fontId="28" fillId="7" borderId="0" xfId="0" applyFont="1" applyFill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5" borderId="3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14" fontId="22" fillId="5" borderId="4" xfId="0" applyNumberFormat="1" applyFont="1" applyFill="1" applyBorder="1" applyAlignment="1">
      <alignment horizontal="center"/>
    </xf>
    <xf numFmtId="0" fontId="23" fillId="5" borderId="4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5" borderId="8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25" fillId="5" borderId="9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7" borderId="0" xfId="0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%20BORA/1.ALBMERKURI/ALBMERKURI%202022/Pasqyrat%20Financiare%202022-Albmerku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"/>
      <sheetName val="Pozicioni Financiar"/>
      <sheetName val="Pasqyra e Performances"/>
      <sheetName val="Cash Flow"/>
      <sheetName val="Kapitali"/>
      <sheetName val="Llog per shenimet shpjeguese"/>
    </sheetNames>
    <sheetDataSet>
      <sheetData sheetId="0"/>
      <sheetData sheetId="1">
        <row r="97">
          <cell r="D97">
            <v>100000</v>
          </cell>
        </row>
        <row r="107">
          <cell r="B107">
            <v>-4407671.3169999998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opLeftCell="A13" workbookViewId="0">
      <selection activeCell="L48" sqref="L48"/>
    </sheetView>
  </sheetViews>
  <sheetFormatPr defaultColWidth="9.140625" defaultRowHeight="12.75" x14ac:dyDescent="0.2"/>
  <cols>
    <col min="1" max="1" width="6.7109375" style="63" customWidth="1"/>
    <col min="2" max="16384" width="9.140625" style="63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62"/>
    </row>
    <row r="2" spans="1:10" s="65" customFormat="1" ht="15.75" x14ac:dyDescent="0.25">
      <c r="A2" s="64"/>
      <c r="B2" s="65" t="s">
        <v>147</v>
      </c>
      <c r="E2" s="118" t="s">
        <v>0</v>
      </c>
      <c r="F2" s="118"/>
      <c r="G2" s="118"/>
      <c r="H2" s="118"/>
      <c r="I2" s="118"/>
      <c r="J2" s="66"/>
    </row>
    <row r="3" spans="1:10" s="65" customFormat="1" ht="12" x14ac:dyDescent="0.2">
      <c r="A3" s="64"/>
      <c r="B3" s="65" t="s">
        <v>148</v>
      </c>
      <c r="E3" s="119" t="s">
        <v>214</v>
      </c>
      <c r="F3" s="119"/>
      <c r="G3" s="119"/>
      <c r="H3" s="119"/>
      <c r="I3" s="119"/>
      <c r="J3" s="66"/>
    </row>
    <row r="4" spans="1:10" s="65" customFormat="1" ht="12" x14ac:dyDescent="0.2">
      <c r="A4" s="64"/>
      <c r="B4" s="65" t="s">
        <v>149</v>
      </c>
      <c r="E4" s="116" t="s">
        <v>215</v>
      </c>
      <c r="F4" s="116"/>
      <c r="G4" s="116"/>
      <c r="H4" s="116"/>
      <c r="I4" s="116"/>
      <c r="J4" s="66"/>
    </row>
    <row r="5" spans="1:10" s="65" customFormat="1" ht="15" customHeight="1" x14ac:dyDescent="0.2">
      <c r="A5" s="64"/>
      <c r="E5" s="119"/>
      <c r="F5" s="119"/>
      <c r="G5" s="119"/>
      <c r="H5" s="119"/>
      <c r="I5" s="119"/>
      <c r="J5" s="66"/>
    </row>
    <row r="6" spans="1:10" s="65" customFormat="1" ht="12" x14ac:dyDescent="0.2">
      <c r="A6" s="64"/>
      <c r="B6" s="65" t="s">
        <v>150</v>
      </c>
      <c r="E6" s="117">
        <v>39493</v>
      </c>
      <c r="F6" s="117"/>
      <c r="G6" s="117"/>
      <c r="H6" s="117"/>
      <c r="I6" s="117"/>
      <c r="J6" s="66"/>
    </row>
    <row r="7" spans="1:10" s="65" customFormat="1" ht="12" x14ac:dyDescent="0.2">
      <c r="A7" s="64"/>
      <c r="J7" s="66"/>
    </row>
    <row r="8" spans="1:10" s="65" customFormat="1" ht="12" x14ac:dyDescent="0.2">
      <c r="A8" s="64"/>
      <c r="B8" s="65" t="s">
        <v>151</v>
      </c>
      <c r="E8" s="116" t="s">
        <v>216</v>
      </c>
      <c r="F8" s="116"/>
      <c r="G8" s="116"/>
      <c r="H8" s="116"/>
      <c r="I8" s="116"/>
      <c r="J8" s="66"/>
    </row>
    <row r="9" spans="1:10" s="65" customFormat="1" ht="12" x14ac:dyDescent="0.2">
      <c r="A9" s="64"/>
      <c r="E9" s="120"/>
      <c r="F9" s="120"/>
      <c r="G9" s="120"/>
      <c r="H9" s="120"/>
      <c r="I9" s="120"/>
      <c r="J9" s="66"/>
    </row>
    <row r="10" spans="1:10" s="65" customFormat="1" ht="12" x14ac:dyDescent="0.2">
      <c r="A10" s="64"/>
      <c r="E10" s="67"/>
      <c r="F10" s="67"/>
      <c r="G10" s="67"/>
      <c r="H10" s="67"/>
      <c r="I10" s="67"/>
      <c r="J10" s="66"/>
    </row>
    <row r="11" spans="1:10" x14ac:dyDescent="0.2">
      <c r="A11" s="68"/>
      <c r="J11" s="69"/>
    </row>
    <row r="12" spans="1:10" x14ac:dyDescent="0.2">
      <c r="A12" s="68"/>
      <c r="J12" s="69"/>
    </row>
    <row r="13" spans="1:10" x14ac:dyDescent="0.2">
      <c r="A13" s="68"/>
      <c r="J13" s="69"/>
    </row>
    <row r="14" spans="1:10" x14ac:dyDescent="0.2">
      <c r="A14" s="68"/>
      <c r="J14" s="69"/>
    </row>
    <row r="15" spans="1:10" x14ac:dyDescent="0.2">
      <c r="A15" s="68"/>
      <c r="J15" s="69"/>
    </row>
    <row r="16" spans="1:10" x14ac:dyDescent="0.2">
      <c r="A16" s="68"/>
      <c r="J16" s="69"/>
    </row>
    <row r="17" spans="1:10" x14ac:dyDescent="0.2">
      <c r="A17" s="68"/>
      <c r="J17" s="69"/>
    </row>
    <row r="18" spans="1:10" x14ac:dyDescent="0.2">
      <c r="A18" s="68"/>
      <c r="J18" s="69"/>
    </row>
    <row r="19" spans="1:10" x14ac:dyDescent="0.2">
      <c r="A19" s="68"/>
      <c r="J19" s="69"/>
    </row>
    <row r="20" spans="1:10" x14ac:dyDescent="0.2">
      <c r="A20" s="68"/>
      <c r="J20" s="69"/>
    </row>
    <row r="21" spans="1:10" x14ac:dyDescent="0.2">
      <c r="A21" s="68"/>
      <c r="J21" s="69"/>
    </row>
    <row r="22" spans="1:10" x14ac:dyDescent="0.2">
      <c r="A22" s="68"/>
      <c r="J22" s="69"/>
    </row>
    <row r="23" spans="1:10" ht="33" x14ac:dyDescent="0.45">
      <c r="A23" s="121" t="s">
        <v>152</v>
      </c>
      <c r="B23" s="122"/>
      <c r="C23" s="122"/>
      <c r="D23" s="122"/>
      <c r="E23" s="122"/>
      <c r="F23" s="122"/>
      <c r="G23" s="122"/>
      <c r="H23" s="122"/>
      <c r="I23" s="122"/>
      <c r="J23" s="123"/>
    </row>
    <row r="24" spans="1:10" ht="12.75" customHeight="1" x14ac:dyDescent="0.2">
      <c r="A24" s="124" t="s">
        <v>153</v>
      </c>
      <c r="B24" s="125"/>
      <c r="C24" s="125"/>
      <c r="D24" s="125"/>
      <c r="E24" s="125"/>
      <c r="F24" s="125"/>
      <c r="G24" s="125"/>
      <c r="H24" s="125"/>
      <c r="I24" s="125"/>
      <c r="J24" s="126"/>
    </row>
    <row r="25" spans="1:10" x14ac:dyDescent="0.2">
      <c r="A25" s="124"/>
      <c r="B25" s="125"/>
      <c r="C25" s="125"/>
      <c r="D25" s="125"/>
      <c r="E25" s="125"/>
      <c r="F25" s="125"/>
      <c r="G25" s="125"/>
      <c r="H25" s="125"/>
      <c r="I25" s="125"/>
      <c r="J25" s="126"/>
    </row>
    <row r="26" spans="1:10" x14ac:dyDescent="0.2">
      <c r="A26" s="70"/>
      <c r="B26" s="71"/>
      <c r="C26" s="71"/>
      <c r="D26" s="71"/>
      <c r="E26" s="71"/>
      <c r="F26" s="71"/>
      <c r="G26" s="71"/>
      <c r="H26" s="71"/>
      <c r="I26" s="71"/>
      <c r="J26" s="69"/>
    </row>
    <row r="27" spans="1:10" x14ac:dyDescent="0.2">
      <c r="A27" s="70"/>
      <c r="B27" s="71"/>
      <c r="C27" s="71"/>
      <c r="D27" s="71"/>
      <c r="E27" s="71"/>
      <c r="F27" s="71"/>
      <c r="G27" s="71"/>
      <c r="H27" s="71"/>
      <c r="I27" s="71"/>
      <c r="J27" s="69"/>
    </row>
    <row r="28" spans="1:10" x14ac:dyDescent="0.2">
      <c r="A28" s="70"/>
      <c r="B28" s="71"/>
      <c r="C28" s="71"/>
      <c r="D28" s="71"/>
      <c r="E28" s="71"/>
      <c r="F28" s="71"/>
      <c r="G28" s="71"/>
      <c r="H28" s="71"/>
      <c r="I28" s="71"/>
      <c r="J28" s="69"/>
    </row>
    <row r="29" spans="1:10" x14ac:dyDescent="0.2">
      <c r="A29" s="68"/>
      <c r="J29" s="69"/>
    </row>
    <row r="30" spans="1:10" ht="15" customHeight="1" x14ac:dyDescent="0.2">
      <c r="A30" s="127" t="s">
        <v>217</v>
      </c>
      <c r="B30" s="128"/>
      <c r="C30" s="128"/>
      <c r="D30" s="128"/>
      <c r="E30" s="128"/>
      <c r="F30" s="128"/>
      <c r="G30" s="128"/>
      <c r="H30" s="128"/>
      <c r="I30" s="128"/>
      <c r="J30" s="129"/>
    </row>
    <row r="31" spans="1:10" ht="15" customHeight="1" x14ac:dyDescent="0.2">
      <c r="A31" s="127"/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0" x14ac:dyDescent="0.2">
      <c r="A32" s="127"/>
      <c r="B32" s="128"/>
      <c r="C32" s="128"/>
      <c r="D32" s="128"/>
      <c r="E32" s="128"/>
      <c r="F32" s="128"/>
      <c r="G32" s="128"/>
      <c r="H32" s="128"/>
      <c r="I32" s="128"/>
      <c r="J32" s="129"/>
    </row>
    <row r="33" spans="1:10" x14ac:dyDescent="0.2">
      <c r="A33" s="68"/>
      <c r="J33" s="69"/>
    </row>
    <row r="34" spans="1:10" x14ac:dyDescent="0.2">
      <c r="A34" s="68"/>
      <c r="J34" s="69"/>
    </row>
    <row r="35" spans="1:10" x14ac:dyDescent="0.2">
      <c r="A35" s="68"/>
      <c r="J35" s="69"/>
    </row>
    <row r="36" spans="1:10" x14ac:dyDescent="0.2">
      <c r="A36" s="68"/>
      <c r="J36" s="69"/>
    </row>
    <row r="37" spans="1:10" x14ac:dyDescent="0.2">
      <c r="A37" s="68"/>
      <c r="J37" s="69"/>
    </row>
    <row r="38" spans="1:10" x14ac:dyDescent="0.2">
      <c r="A38" s="68"/>
      <c r="J38" s="69"/>
    </row>
    <row r="39" spans="1:10" x14ac:dyDescent="0.2">
      <c r="A39" s="68"/>
      <c r="J39" s="69"/>
    </row>
    <row r="40" spans="1:10" x14ac:dyDescent="0.2">
      <c r="A40" s="68"/>
      <c r="J40" s="69"/>
    </row>
    <row r="41" spans="1:10" x14ac:dyDescent="0.2">
      <c r="A41" s="68"/>
      <c r="J41" s="69"/>
    </row>
    <row r="42" spans="1:10" x14ac:dyDescent="0.2">
      <c r="A42" s="68"/>
      <c r="J42" s="69"/>
    </row>
    <row r="43" spans="1:10" s="65" customFormat="1" ht="12" x14ac:dyDescent="0.2">
      <c r="A43" s="64"/>
      <c r="B43" s="65" t="s">
        <v>154</v>
      </c>
      <c r="G43" s="116" t="s">
        <v>155</v>
      </c>
      <c r="H43" s="116"/>
      <c r="J43" s="66"/>
    </row>
    <row r="44" spans="1:10" s="65" customFormat="1" ht="12" x14ac:dyDescent="0.2">
      <c r="A44" s="64"/>
      <c r="B44" s="65" t="s">
        <v>156</v>
      </c>
      <c r="G44" s="115" t="s">
        <v>157</v>
      </c>
      <c r="H44" s="115"/>
      <c r="J44" s="66"/>
    </row>
    <row r="45" spans="1:10" s="65" customFormat="1" ht="12" x14ac:dyDescent="0.2">
      <c r="A45" s="64"/>
      <c r="B45" s="65" t="s">
        <v>158</v>
      </c>
      <c r="G45" s="115" t="s">
        <v>159</v>
      </c>
      <c r="H45" s="115"/>
      <c r="J45" s="66"/>
    </row>
    <row r="46" spans="1:10" s="65" customFormat="1" ht="12" x14ac:dyDescent="0.2">
      <c r="A46" s="64"/>
      <c r="B46" s="65" t="s">
        <v>160</v>
      </c>
      <c r="G46" s="115" t="s">
        <v>159</v>
      </c>
      <c r="H46" s="115"/>
      <c r="J46" s="66"/>
    </row>
    <row r="47" spans="1:10" x14ac:dyDescent="0.2">
      <c r="A47" s="68"/>
      <c r="J47" s="69"/>
    </row>
    <row r="48" spans="1:10" s="74" customFormat="1" ht="15.75" x14ac:dyDescent="0.25">
      <c r="A48" s="72"/>
      <c r="B48" s="65" t="s">
        <v>161</v>
      </c>
      <c r="C48" s="65"/>
      <c r="D48" s="65"/>
      <c r="E48" s="65"/>
      <c r="F48" s="73" t="s">
        <v>162</v>
      </c>
      <c r="G48" s="116" t="s">
        <v>218</v>
      </c>
      <c r="H48" s="116"/>
      <c r="J48" s="75"/>
    </row>
    <row r="49" spans="1:10" s="74" customFormat="1" ht="15.75" x14ac:dyDescent="0.25">
      <c r="A49" s="72"/>
      <c r="B49" s="65"/>
      <c r="C49" s="65"/>
      <c r="D49" s="65"/>
      <c r="E49" s="65"/>
      <c r="F49" s="73" t="s">
        <v>163</v>
      </c>
      <c r="G49" s="115" t="s">
        <v>219</v>
      </c>
      <c r="H49" s="115"/>
      <c r="J49" s="75"/>
    </row>
    <row r="50" spans="1:10" s="74" customFormat="1" ht="15.75" x14ac:dyDescent="0.25">
      <c r="A50" s="72"/>
      <c r="B50" s="65"/>
      <c r="C50" s="65"/>
      <c r="D50" s="65"/>
      <c r="E50" s="65"/>
      <c r="F50" s="73"/>
      <c r="G50" s="73"/>
      <c r="H50" s="73"/>
      <c r="J50" s="75"/>
    </row>
    <row r="51" spans="1:10" s="74" customFormat="1" ht="15.75" x14ac:dyDescent="0.25">
      <c r="A51" s="72"/>
      <c r="B51" s="65" t="s">
        <v>164</v>
      </c>
      <c r="C51" s="65"/>
      <c r="D51" s="65"/>
      <c r="E51" s="73"/>
      <c r="F51" s="65"/>
      <c r="G51" s="117" t="s">
        <v>242</v>
      </c>
      <c r="H51" s="117"/>
      <c r="J51" s="75"/>
    </row>
    <row r="52" spans="1:10" ht="13.5" thickBot="1" x14ac:dyDescent="0.25">
      <c r="A52" s="76"/>
      <c r="B52" s="77"/>
      <c r="C52" s="77"/>
      <c r="D52" s="77"/>
      <c r="E52" s="77"/>
      <c r="F52" s="77"/>
      <c r="G52" s="77"/>
      <c r="H52" s="77"/>
      <c r="I52" s="77"/>
      <c r="J52" s="78"/>
    </row>
  </sheetData>
  <mergeCells count="17">
    <mergeCell ref="G44:H44"/>
    <mergeCell ref="E2:I2"/>
    <mergeCell ref="E3:I3"/>
    <mergeCell ref="E4:I4"/>
    <mergeCell ref="E5:I5"/>
    <mergeCell ref="E6:I6"/>
    <mergeCell ref="E8:I8"/>
    <mergeCell ref="E9:I9"/>
    <mergeCell ref="A23:J23"/>
    <mergeCell ref="A24:J25"/>
    <mergeCell ref="A30:J32"/>
    <mergeCell ref="G43:H43"/>
    <mergeCell ref="G45:H45"/>
    <mergeCell ref="G46:H46"/>
    <mergeCell ref="G48:H48"/>
    <mergeCell ref="G49:H49"/>
    <mergeCell ref="G51:H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8"/>
  <sheetViews>
    <sheetView workbookViewId="0">
      <selection activeCell="G101" sqref="G101"/>
    </sheetView>
  </sheetViews>
  <sheetFormatPr defaultColWidth="9.140625" defaultRowHeight="15" x14ac:dyDescent="0.25"/>
  <cols>
    <col min="1" max="1" width="59.140625" style="3" customWidth="1"/>
    <col min="2" max="2" width="12" style="92" bestFit="1" customWidth="1"/>
    <col min="3" max="3" width="2.28515625" style="92" customWidth="1"/>
    <col min="4" max="4" width="14.140625" style="9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ht="13.9" x14ac:dyDescent="0.25">
      <c r="A1" s="1" t="s">
        <v>220</v>
      </c>
    </row>
    <row r="2" spans="1:5" ht="14.45" x14ac:dyDescent="0.3">
      <c r="A2" s="4" t="s">
        <v>0</v>
      </c>
    </row>
    <row r="3" spans="1:5" ht="14.45" x14ac:dyDescent="0.3">
      <c r="A3" s="4" t="s">
        <v>1</v>
      </c>
    </row>
    <row r="4" spans="1:5" ht="14.45" x14ac:dyDescent="0.3">
      <c r="A4" s="4" t="s">
        <v>2</v>
      </c>
    </row>
    <row r="5" spans="1:5" ht="13.9" x14ac:dyDescent="0.25">
      <c r="A5" s="38" t="s">
        <v>61</v>
      </c>
    </row>
    <row r="6" spans="1:5" ht="13.9" x14ac:dyDescent="0.25">
      <c r="A6" s="39"/>
      <c r="B6" s="93" t="s">
        <v>4</v>
      </c>
      <c r="C6" s="93"/>
      <c r="D6" s="93" t="s">
        <v>4</v>
      </c>
    </row>
    <row r="7" spans="1:5" ht="13.9" x14ac:dyDescent="0.25">
      <c r="A7" s="39"/>
      <c r="B7" s="93" t="s">
        <v>5</v>
      </c>
      <c r="C7" s="93"/>
      <c r="D7" s="93" t="s">
        <v>6</v>
      </c>
      <c r="E7" s="3"/>
    </row>
    <row r="8" spans="1:5" ht="13.9" x14ac:dyDescent="0.25">
      <c r="A8" s="38" t="s">
        <v>62</v>
      </c>
      <c r="B8" s="46"/>
      <c r="C8" s="46"/>
      <c r="D8" s="46"/>
      <c r="E8" s="3"/>
    </row>
    <row r="9" spans="1:5" ht="13.9" x14ac:dyDescent="0.25">
      <c r="A9" s="38"/>
      <c r="B9" s="46"/>
      <c r="C9" s="46"/>
      <c r="D9" s="46"/>
      <c r="E9" s="3"/>
    </row>
    <row r="10" spans="1:5" ht="13.9" x14ac:dyDescent="0.25">
      <c r="A10" s="40" t="s">
        <v>63</v>
      </c>
      <c r="B10" s="42"/>
      <c r="C10" s="42"/>
      <c r="D10" s="42"/>
      <c r="E10" s="3"/>
    </row>
    <row r="11" spans="1:5" ht="13.9" x14ac:dyDescent="0.25">
      <c r="A11" s="8" t="s">
        <v>64</v>
      </c>
      <c r="B11" s="41">
        <v>109872</v>
      </c>
      <c r="C11" s="42"/>
      <c r="D11" s="41">
        <v>129391</v>
      </c>
      <c r="E11" s="3"/>
    </row>
    <row r="12" spans="1:5" ht="13.9" x14ac:dyDescent="0.25">
      <c r="A12" s="8" t="s">
        <v>65</v>
      </c>
      <c r="B12" s="43"/>
      <c r="C12" s="42"/>
      <c r="D12" s="43"/>
      <c r="E12" s="3"/>
    </row>
    <row r="13" spans="1:5" ht="13.9" x14ac:dyDescent="0.25">
      <c r="A13" s="12" t="s">
        <v>66</v>
      </c>
      <c r="B13" s="41"/>
      <c r="C13" s="42"/>
      <c r="D13" s="41"/>
      <c r="E13" s="3"/>
    </row>
    <row r="14" spans="1:5" ht="13.9" x14ac:dyDescent="0.25">
      <c r="A14" s="12" t="s">
        <v>67</v>
      </c>
      <c r="B14" s="41"/>
      <c r="C14" s="42"/>
      <c r="D14" s="41"/>
      <c r="E14" s="3"/>
    </row>
    <row r="15" spans="1:5" ht="13.9" x14ac:dyDescent="0.25">
      <c r="A15" s="12" t="s">
        <v>68</v>
      </c>
      <c r="B15" s="41"/>
      <c r="C15" s="42"/>
      <c r="D15" s="41"/>
      <c r="E15" s="3"/>
    </row>
    <row r="16" spans="1:5" ht="13.9" x14ac:dyDescent="0.25">
      <c r="A16" s="12" t="s">
        <v>69</v>
      </c>
      <c r="B16" s="41"/>
      <c r="C16" s="42"/>
      <c r="D16" s="41"/>
      <c r="E16" s="3"/>
    </row>
    <row r="17" spans="1:5" ht="13.9" x14ac:dyDescent="0.25">
      <c r="A17" s="8" t="s">
        <v>70</v>
      </c>
      <c r="B17" s="43"/>
      <c r="C17" s="42"/>
      <c r="D17" s="43"/>
      <c r="E17" s="3"/>
    </row>
    <row r="18" spans="1:5" ht="13.9" x14ac:dyDescent="0.25">
      <c r="A18" s="12" t="s">
        <v>71</v>
      </c>
      <c r="B18" s="41">
        <v>4796518</v>
      </c>
      <c r="C18" s="42"/>
      <c r="D18" s="41">
        <v>2369311</v>
      </c>
      <c r="E18" s="3"/>
    </row>
    <row r="19" spans="1:5" ht="13.9" x14ac:dyDescent="0.25">
      <c r="A19" s="12" t="s">
        <v>72</v>
      </c>
      <c r="B19" s="41"/>
      <c r="C19" s="42"/>
      <c r="D19" s="41"/>
      <c r="E19" s="3"/>
    </row>
    <row r="20" spans="1:5" ht="13.9" x14ac:dyDescent="0.25">
      <c r="A20" s="12" t="s">
        <v>73</v>
      </c>
      <c r="B20" s="41"/>
      <c r="C20" s="42"/>
      <c r="D20" s="41"/>
      <c r="E20" s="3"/>
    </row>
    <row r="21" spans="1:5" ht="13.9" x14ac:dyDescent="0.25">
      <c r="A21" s="12" t="s">
        <v>74</v>
      </c>
      <c r="B21" s="41">
        <f>3471942</f>
        <v>3471942</v>
      </c>
      <c r="C21" s="42"/>
      <c r="D21" s="41">
        <v>916320</v>
      </c>
      <c r="E21" s="3"/>
    </row>
    <row r="22" spans="1:5" ht="13.9" x14ac:dyDescent="0.25">
      <c r="A22" s="12" t="s">
        <v>75</v>
      </c>
      <c r="B22" s="41"/>
      <c r="C22" s="42"/>
      <c r="D22" s="41"/>
      <c r="E22" s="3"/>
    </row>
    <row r="23" spans="1:5" ht="13.9" x14ac:dyDescent="0.25">
      <c r="A23" s="8" t="s">
        <v>76</v>
      </c>
      <c r="B23" s="42"/>
      <c r="C23" s="42"/>
      <c r="D23" s="42"/>
      <c r="E23" s="3"/>
    </row>
    <row r="24" spans="1:5" ht="13.9" x14ac:dyDescent="0.25">
      <c r="A24" s="12" t="s">
        <v>77</v>
      </c>
      <c r="B24" s="41"/>
      <c r="C24" s="42"/>
      <c r="D24" s="41">
        <v>754312</v>
      </c>
      <c r="E24" s="3"/>
    </row>
    <row r="25" spans="1:5" ht="13.9" x14ac:dyDescent="0.25">
      <c r="A25" s="12" t="s">
        <v>78</v>
      </c>
      <c r="B25" s="41"/>
      <c r="C25" s="42"/>
      <c r="D25" s="41"/>
      <c r="E25" s="3"/>
    </row>
    <row r="26" spans="1:5" ht="13.9" x14ac:dyDescent="0.25">
      <c r="A26" s="12" t="s">
        <v>79</v>
      </c>
      <c r="B26" s="41"/>
      <c r="C26" s="42"/>
      <c r="D26" s="41"/>
      <c r="E26" s="3"/>
    </row>
    <row r="27" spans="1:5" ht="13.9" x14ac:dyDescent="0.25">
      <c r="A27" s="12" t="s">
        <v>80</v>
      </c>
      <c r="B27" s="41"/>
      <c r="C27" s="42"/>
      <c r="D27" s="41"/>
      <c r="E27" s="3"/>
    </row>
    <row r="28" spans="1:5" ht="13.9" x14ac:dyDescent="0.25">
      <c r="A28" s="12" t="s">
        <v>81</v>
      </c>
      <c r="B28" s="41"/>
      <c r="C28" s="42"/>
      <c r="D28" s="41"/>
      <c r="E28" s="3"/>
    </row>
    <row r="29" spans="1:5" ht="13.9" x14ac:dyDescent="0.25">
      <c r="A29" s="12" t="s">
        <v>82</v>
      </c>
      <c r="B29" s="41"/>
      <c r="C29" s="42"/>
      <c r="D29" s="41"/>
      <c r="E29" s="3"/>
    </row>
    <row r="30" spans="1:5" ht="13.9" x14ac:dyDescent="0.25">
      <c r="A30" s="12" t="s">
        <v>83</v>
      </c>
      <c r="B30" s="41"/>
      <c r="C30" s="42"/>
      <c r="D30" s="41"/>
      <c r="E30" s="3"/>
    </row>
    <row r="31" spans="1:5" ht="13.9" x14ac:dyDescent="0.25">
      <c r="A31" s="8" t="s">
        <v>84</v>
      </c>
      <c r="B31" s="41"/>
      <c r="C31" s="42"/>
      <c r="D31" s="41">
        <v>657897</v>
      </c>
      <c r="E31" s="3"/>
    </row>
    <row r="32" spans="1:5" ht="13.9" x14ac:dyDescent="0.25">
      <c r="A32" s="8" t="s">
        <v>85</v>
      </c>
      <c r="B32" s="41"/>
      <c r="C32" s="42"/>
      <c r="D32" s="41"/>
      <c r="E32" s="3"/>
    </row>
    <row r="33" spans="1:6" ht="13.9" x14ac:dyDescent="0.25">
      <c r="A33" s="8" t="s">
        <v>86</v>
      </c>
      <c r="B33" s="44">
        <f>SUM(B11:B32)</f>
        <v>8378332</v>
      </c>
      <c r="C33" s="44"/>
      <c r="D33" s="44">
        <v>4827231</v>
      </c>
      <c r="E33" s="3"/>
    </row>
    <row r="34" spans="1:6" ht="13.9" x14ac:dyDescent="0.25">
      <c r="A34" s="8"/>
      <c r="B34" s="42"/>
      <c r="C34" s="42"/>
      <c r="D34" s="42"/>
      <c r="E34" s="3"/>
    </row>
    <row r="35" spans="1:6" ht="13.9" x14ac:dyDescent="0.25">
      <c r="A35" s="8" t="s">
        <v>87</v>
      </c>
      <c r="B35" s="42"/>
      <c r="C35" s="42"/>
      <c r="D35" s="42"/>
      <c r="E35" s="3"/>
    </row>
    <row r="36" spans="1:6" ht="13.9" x14ac:dyDescent="0.25">
      <c r="A36" s="8" t="s">
        <v>88</v>
      </c>
      <c r="B36" s="42"/>
      <c r="C36" s="42"/>
      <c r="D36" s="42"/>
      <c r="E36" s="3"/>
    </row>
    <row r="37" spans="1:6" ht="13.9" x14ac:dyDescent="0.25">
      <c r="A37" s="12" t="s">
        <v>89</v>
      </c>
      <c r="B37" s="41"/>
      <c r="C37" s="42"/>
      <c r="D37" s="41"/>
      <c r="E37" s="3"/>
    </row>
    <row r="38" spans="1:6" ht="13.9" x14ac:dyDescent="0.25">
      <c r="A38" s="12" t="s">
        <v>90</v>
      </c>
      <c r="B38" s="41"/>
      <c r="C38" s="42"/>
      <c r="D38" s="41"/>
      <c r="E38" s="3"/>
    </row>
    <row r="39" spans="1:6" ht="13.9" x14ac:dyDescent="0.25">
      <c r="A39" s="12" t="s">
        <v>91</v>
      </c>
      <c r="B39" s="41"/>
      <c r="C39" s="42"/>
      <c r="D39" s="41"/>
      <c r="E39" s="3"/>
    </row>
    <row r="40" spans="1:6" ht="13.9" x14ac:dyDescent="0.25">
      <c r="A40" s="12" t="s">
        <v>92</v>
      </c>
      <c r="B40" s="41"/>
      <c r="C40" s="42"/>
      <c r="D40" s="41"/>
      <c r="E40" s="3"/>
    </row>
    <row r="41" spans="1:6" ht="13.9" x14ac:dyDescent="0.25">
      <c r="A41" s="12" t="s">
        <v>93</v>
      </c>
      <c r="B41" s="41"/>
      <c r="C41" s="42"/>
      <c r="D41" s="41"/>
      <c r="E41" s="3"/>
    </row>
    <row r="42" spans="1:6" ht="13.9" x14ac:dyDescent="0.25">
      <c r="A42" s="12" t="s">
        <v>94</v>
      </c>
      <c r="B42" s="41"/>
      <c r="C42" s="42"/>
      <c r="D42" s="41"/>
      <c r="E42" s="3"/>
    </row>
    <row r="43" spans="1:6" ht="13.9" x14ac:dyDescent="0.25">
      <c r="A43" s="8" t="s">
        <v>95</v>
      </c>
      <c r="B43" s="42"/>
      <c r="C43" s="42"/>
      <c r="D43" s="42"/>
      <c r="E43" s="3"/>
    </row>
    <row r="44" spans="1:6" ht="13.9" x14ac:dyDescent="0.25">
      <c r="A44" s="12" t="s">
        <v>96</v>
      </c>
      <c r="B44" s="41"/>
      <c r="C44" s="42"/>
      <c r="D44" s="41"/>
      <c r="E44" s="3"/>
    </row>
    <row r="45" spans="1:6" ht="13.9" x14ac:dyDescent="0.25">
      <c r="A45" s="12" t="s">
        <v>97</v>
      </c>
      <c r="B45" s="41"/>
      <c r="C45" s="42"/>
      <c r="D45" s="41">
        <v>289560</v>
      </c>
      <c r="E45" s="3"/>
    </row>
    <row r="46" spans="1:6" ht="13.9" x14ac:dyDescent="0.25">
      <c r="A46" s="12" t="s">
        <v>98</v>
      </c>
      <c r="B46" s="41">
        <f>391717+33908203-6937115</f>
        <v>27362805</v>
      </c>
      <c r="C46" s="42"/>
      <c r="D46" s="41">
        <v>23170651</v>
      </c>
      <c r="E46" s="3"/>
      <c r="F46" s="45"/>
    </row>
    <row r="47" spans="1:6" ht="13.9" x14ac:dyDescent="0.25">
      <c r="A47" s="12" t="s">
        <v>99</v>
      </c>
      <c r="B47" s="41"/>
      <c r="C47" s="42"/>
      <c r="D47" s="41"/>
      <c r="E47" s="3"/>
    </row>
    <row r="48" spans="1:6" ht="13.9" x14ac:dyDescent="0.25">
      <c r="A48" s="12" t="s">
        <v>100</v>
      </c>
      <c r="B48" s="41"/>
      <c r="C48" s="42"/>
      <c r="D48" s="41"/>
      <c r="E48" s="3"/>
    </row>
    <row r="49" spans="1:5" ht="13.9" x14ac:dyDescent="0.25">
      <c r="A49" s="8" t="s">
        <v>101</v>
      </c>
      <c r="B49" s="41"/>
      <c r="C49" s="42"/>
      <c r="D49" s="41"/>
      <c r="E49" s="3"/>
    </row>
    <row r="50" spans="1:5" ht="13.9" x14ac:dyDescent="0.25">
      <c r="A50" s="8" t="s">
        <v>102</v>
      </c>
      <c r="B50" s="42"/>
      <c r="C50" s="42"/>
      <c r="D50" s="42"/>
      <c r="E50" s="3"/>
    </row>
    <row r="51" spans="1:5" ht="13.9" x14ac:dyDescent="0.25">
      <c r="A51" s="12" t="s">
        <v>103</v>
      </c>
      <c r="B51" s="41"/>
      <c r="C51" s="42"/>
      <c r="D51" s="41"/>
      <c r="E51" s="3"/>
    </row>
    <row r="52" spans="1:5" ht="13.9" x14ac:dyDescent="0.25">
      <c r="A52" s="12" t="s">
        <v>104</v>
      </c>
      <c r="B52" s="41"/>
      <c r="C52" s="42"/>
      <c r="D52" s="41"/>
      <c r="E52" s="3"/>
    </row>
    <row r="53" spans="1:5" ht="13.9" x14ac:dyDescent="0.25">
      <c r="A53" s="12" t="s">
        <v>105</v>
      </c>
      <c r="B53" s="41"/>
      <c r="C53" s="42"/>
      <c r="D53" s="41"/>
      <c r="E53" s="3"/>
    </row>
    <row r="54" spans="1:5" ht="13.9" x14ac:dyDescent="0.25">
      <c r="A54" s="8" t="s">
        <v>106</v>
      </c>
      <c r="B54" s="41"/>
      <c r="C54" s="42"/>
      <c r="D54" s="41"/>
      <c r="E54" s="3"/>
    </row>
    <row r="55" spans="1:5" ht="13.9" x14ac:dyDescent="0.25">
      <c r="A55" s="8" t="s">
        <v>107</v>
      </c>
      <c r="B55" s="44">
        <f>SUM(B37:B54)</f>
        <v>27362805</v>
      </c>
      <c r="C55" s="44"/>
      <c r="D55" s="44">
        <v>23460211</v>
      </c>
      <c r="E55" s="44"/>
    </row>
    <row r="56" spans="1:5" ht="13.9" x14ac:dyDescent="0.25">
      <c r="A56" s="8"/>
      <c r="B56" s="46"/>
      <c r="C56" s="46"/>
      <c r="D56" s="46"/>
      <c r="E56" s="3"/>
    </row>
    <row r="57" spans="1:5" ht="14.45" thickBot="1" x14ac:dyDescent="0.3">
      <c r="A57" s="8" t="s">
        <v>108</v>
      </c>
      <c r="B57" s="47">
        <f>B55+B33</f>
        <v>35741137</v>
      </c>
      <c r="C57" s="47"/>
      <c r="D57" s="47">
        <v>28287442</v>
      </c>
      <c r="E57" s="3"/>
    </row>
    <row r="58" spans="1:5" ht="14.45" thickTop="1" x14ac:dyDescent="0.25">
      <c r="A58" s="48"/>
      <c r="B58" s="42"/>
      <c r="C58" s="42"/>
      <c r="D58" s="42"/>
      <c r="E58" s="3"/>
    </row>
    <row r="59" spans="1:5" ht="13.9" x14ac:dyDescent="0.25">
      <c r="A59" s="38" t="s">
        <v>109</v>
      </c>
      <c r="B59" s="42"/>
      <c r="C59" s="42"/>
      <c r="D59" s="42"/>
      <c r="E59" s="3"/>
    </row>
    <row r="60" spans="1:5" ht="13.9" x14ac:dyDescent="0.25">
      <c r="A60" s="38"/>
      <c r="B60" s="42"/>
      <c r="C60" s="42"/>
      <c r="D60" s="42"/>
      <c r="E60" s="3"/>
    </row>
    <row r="61" spans="1:5" ht="13.9" x14ac:dyDescent="0.25">
      <c r="A61" s="8" t="s">
        <v>110</v>
      </c>
      <c r="B61" s="42"/>
      <c r="C61" s="42"/>
      <c r="D61" s="42"/>
      <c r="E61" s="3"/>
    </row>
    <row r="62" spans="1:5" ht="13.9" x14ac:dyDescent="0.25">
      <c r="A62" s="12" t="s">
        <v>111</v>
      </c>
      <c r="B62" s="41"/>
      <c r="C62" s="42"/>
      <c r="D62" s="41"/>
      <c r="E62" s="3"/>
    </row>
    <row r="63" spans="1:5" ht="13.9" x14ac:dyDescent="0.25">
      <c r="A63" s="12" t="s">
        <v>112</v>
      </c>
      <c r="B63" s="41"/>
      <c r="C63" s="42"/>
      <c r="D63" s="41"/>
      <c r="E63" s="3"/>
    </row>
    <row r="64" spans="1:5" ht="13.9" x14ac:dyDescent="0.25">
      <c r="A64" s="12" t="s">
        <v>113</v>
      </c>
      <c r="B64" s="41"/>
      <c r="C64" s="42"/>
      <c r="D64" s="41"/>
      <c r="E64" s="3"/>
    </row>
    <row r="65" spans="1:5" ht="13.9" x14ac:dyDescent="0.25">
      <c r="A65" s="12" t="s">
        <v>114</v>
      </c>
      <c r="B65" s="41">
        <v>1183994</v>
      </c>
      <c r="C65" s="42"/>
      <c r="D65" s="41">
        <v>1867341</v>
      </c>
      <c r="E65" s="3"/>
    </row>
    <row r="66" spans="1:5" ht="13.9" x14ac:dyDescent="0.25">
      <c r="A66" s="12" t="s">
        <v>115</v>
      </c>
      <c r="B66" s="41"/>
      <c r="C66" s="42"/>
      <c r="D66" s="41"/>
      <c r="E66" s="3"/>
    </row>
    <row r="67" spans="1:5" ht="13.9" x14ac:dyDescent="0.25">
      <c r="A67" s="12" t="s">
        <v>116</v>
      </c>
      <c r="B67" s="41"/>
      <c r="C67" s="42"/>
      <c r="D67" s="41"/>
      <c r="E67" s="3"/>
    </row>
    <row r="68" spans="1:5" ht="13.9" x14ac:dyDescent="0.25">
      <c r="A68" s="12" t="s">
        <v>117</v>
      </c>
      <c r="B68" s="41"/>
      <c r="C68" s="42"/>
      <c r="D68" s="41"/>
      <c r="E68" s="3"/>
    </row>
    <row r="69" spans="1:5" ht="13.9" x14ac:dyDescent="0.25">
      <c r="A69" s="12" t="s">
        <v>118</v>
      </c>
      <c r="B69" s="41">
        <v>113470</v>
      </c>
      <c r="C69" s="42"/>
      <c r="D69" s="41">
        <v>147870</v>
      </c>
      <c r="E69" s="3"/>
    </row>
    <row r="70" spans="1:5" ht="13.9" x14ac:dyDescent="0.25">
      <c r="A70" s="12" t="s">
        <v>119</v>
      </c>
      <c r="B70" s="41">
        <f>6218+301909+6750</f>
        <v>314877</v>
      </c>
      <c r="C70" s="42"/>
      <c r="D70" s="41">
        <v>275932</v>
      </c>
      <c r="E70" s="3"/>
    </row>
    <row r="71" spans="1:5" ht="13.9" x14ac:dyDescent="0.25">
      <c r="A71" s="12" t="s">
        <v>120</v>
      </c>
      <c r="B71" s="41">
        <v>7349681</v>
      </c>
      <c r="C71" s="42"/>
      <c r="D71" s="41">
        <v>2353376</v>
      </c>
      <c r="E71" s="3"/>
    </row>
    <row r="72" spans="1:5" ht="13.9" x14ac:dyDescent="0.25">
      <c r="A72" s="8" t="s">
        <v>121</v>
      </c>
      <c r="B72" s="41"/>
      <c r="C72" s="42"/>
      <c r="D72" s="41"/>
      <c r="E72" s="3"/>
    </row>
    <row r="73" spans="1:5" ht="13.9" x14ac:dyDescent="0.25">
      <c r="A73" s="8" t="s">
        <v>122</v>
      </c>
      <c r="B73" s="41"/>
      <c r="C73" s="42"/>
      <c r="D73" s="41"/>
      <c r="E73" s="3"/>
    </row>
    <row r="74" spans="1:5" ht="13.9" x14ac:dyDescent="0.25">
      <c r="A74" s="8" t="s">
        <v>123</v>
      </c>
      <c r="B74" s="41"/>
      <c r="C74" s="42"/>
      <c r="D74" s="41"/>
      <c r="E74" s="3"/>
    </row>
    <row r="75" spans="1:5" ht="13.9" x14ac:dyDescent="0.25">
      <c r="A75" s="8" t="s">
        <v>124</v>
      </c>
      <c r="B75" s="44">
        <f>SUM(B62:B74)</f>
        <v>8962022</v>
      </c>
      <c r="C75" s="44"/>
      <c r="D75" s="44">
        <v>4644519</v>
      </c>
      <c r="E75" s="3"/>
    </row>
    <row r="76" spans="1:5" ht="13.9" x14ac:dyDescent="0.25">
      <c r="A76" s="8"/>
      <c r="B76" s="42"/>
      <c r="C76" s="42"/>
      <c r="D76" s="42"/>
      <c r="E76" s="3"/>
    </row>
    <row r="77" spans="1:5" ht="13.9" x14ac:dyDescent="0.25">
      <c r="A77" s="8" t="s">
        <v>125</v>
      </c>
      <c r="B77" s="42"/>
      <c r="C77" s="42"/>
      <c r="D77" s="42"/>
      <c r="E77" s="3"/>
    </row>
    <row r="78" spans="1:5" ht="13.9" x14ac:dyDescent="0.25">
      <c r="A78" s="12" t="s">
        <v>111</v>
      </c>
      <c r="B78" s="41"/>
      <c r="C78" s="42"/>
      <c r="D78" s="41"/>
      <c r="E78" s="3"/>
    </row>
    <row r="79" spans="1:5" ht="13.9" x14ac:dyDescent="0.25">
      <c r="A79" s="12" t="s">
        <v>112</v>
      </c>
      <c r="B79" s="41">
        <f>2406250+5142872+5224035</f>
        <v>12773157</v>
      </c>
      <c r="C79" s="42"/>
      <c r="D79" s="41">
        <v>11327686</v>
      </c>
      <c r="E79" s="3"/>
    </row>
    <row r="80" spans="1:5" ht="13.9" x14ac:dyDescent="0.25">
      <c r="A80" s="12" t="s">
        <v>113</v>
      </c>
      <c r="B80" s="41"/>
      <c r="C80" s="42"/>
      <c r="D80" s="41"/>
      <c r="E80" s="3"/>
    </row>
    <row r="81" spans="1:5" ht="13.9" x14ac:dyDescent="0.25">
      <c r="A81" s="12" t="s">
        <v>114</v>
      </c>
      <c r="B81" s="41"/>
      <c r="C81" s="42"/>
      <c r="D81" s="41"/>
      <c r="E81" s="3"/>
    </row>
    <row r="82" spans="1:5" ht="13.9" x14ac:dyDescent="0.25">
      <c r="A82" s="12" t="s">
        <v>115</v>
      </c>
      <c r="B82" s="41"/>
      <c r="C82" s="42"/>
      <c r="D82" s="41"/>
      <c r="E82" s="3"/>
    </row>
    <row r="83" spans="1:5" ht="13.9" x14ac:dyDescent="0.25">
      <c r="A83" s="12" t="s">
        <v>116</v>
      </c>
      <c r="B83" s="41"/>
      <c r="C83" s="42"/>
      <c r="D83" s="41"/>
      <c r="E83" s="3"/>
    </row>
    <row r="84" spans="1:5" ht="13.9" x14ac:dyDescent="0.25">
      <c r="A84" s="12" t="s">
        <v>117</v>
      </c>
      <c r="B84" s="41"/>
      <c r="C84" s="42"/>
      <c r="D84" s="41"/>
      <c r="E84" s="3"/>
    </row>
    <row r="85" spans="1:5" ht="13.9" x14ac:dyDescent="0.25">
      <c r="A85" s="12" t="s">
        <v>120</v>
      </c>
      <c r="B85" s="41"/>
      <c r="C85" s="42"/>
      <c r="D85" s="41"/>
      <c r="E85" s="3"/>
    </row>
    <row r="86" spans="1:5" ht="13.9" x14ac:dyDescent="0.25">
      <c r="A86" s="8" t="s">
        <v>121</v>
      </c>
      <c r="B86" s="41"/>
      <c r="C86" s="42"/>
      <c r="D86" s="41"/>
      <c r="E86" s="3"/>
    </row>
    <row r="87" spans="1:5" ht="13.9" x14ac:dyDescent="0.25">
      <c r="A87" s="8" t="s">
        <v>122</v>
      </c>
      <c r="B87" s="41"/>
      <c r="C87" s="42"/>
      <c r="D87" s="41"/>
      <c r="E87" s="3"/>
    </row>
    <row r="88" spans="1:5" ht="13.9" x14ac:dyDescent="0.25">
      <c r="A88" s="8" t="s">
        <v>123</v>
      </c>
      <c r="B88" s="42"/>
      <c r="C88" s="42"/>
      <c r="D88" s="42"/>
      <c r="E88" s="3"/>
    </row>
    <row r="89" spans="1:5" ht="13.9" x14ac:dyDescent="0.25">
      <c r="A89" s="12" t="s">
        <v>126</v>
      </c>
      <c r="B89" s="41"/>
      <c r="C89" s="42"/>
      <c r="D89" s="41"/>
      <c r="E89" s="3"/>
    </row>
    <row r="90" spans="1:5" ht="13.9" x14ac:dyDescent="0.25">
      <c r="A90" s="12" t="s">
        <v>127</v>
      </c>
      <c r="B90" s="41"/>
      <c r="C90" s="42"/>
      <c r="D90" s="41"/>
      <c r="E90" s="3"/>
    </row>
    <row r="91" spans="1:5" ht="13.9" x14ac:dyDescent="0.25">
      <c r="A91" s="8" t="s">
        <v>128</v>
      </c>
      <c r="B91" s="41"/>
      <c r="C91" s="42"/>
      <c r="D91" s="41"/>
      <c r="E91" s="3"/>
    </row>
    <row r="92" spans="1:5" ht="13.9" x14ac:dyDescent="0.25">
      <c r="A92" s="8" t="s">
        <v>129</v>
      </c>
      <c r="B92" s="44">
        <f>SUM(B78:B91)</f>
        <v>12773157</v>
      </c>
      <c r="C92" s="44"/>
      <c r="D92" s="44">
        <v>11327686</v>
      </c>
      <c r="E92" s="3"/>
    </row>
    <row r="93" spans="1:5" ht="13.9" x14ac:dyDescent="0.25">
      <c r="A93" s="8"/>
      <c r="B93" s="46"/>
      <c r="C93" s="46"/>
      <c r="D93" s="46"/>
      <c r="E93" s="3"/>
    </row>
    <row r="94" spans="1:5" ht="13.9" x14ac:dyDescent="0.25">
      <c r="A94" s="8" t="s">
        <v>130</v>
      </c>
      <c r="B94" s="49">
        <f>B92+B75</f>
        <v>21735179</v>
      </c>
      <c r="C94" s="49"/>
      <c r="D94" s="49">
        <v>15972205</v>
      </c>
      <c r="E94" s="3"/>
    </row>
    <row r="95" spans="1:5" ht="13.9" x14ac:dyDescent="0.25">
      <c r="A95" s="8"/>
      <c r="B95" s="42"/>
      <c r="C95" s="42"/>
      <c r="D95" s="42"/>
      <c r="E95" s="3"/>
    </row>
    <row r="96" spans="1:5" ht="13.9" x14ac:dyDescent="0.25">
      <c r="A96" s="8" t="s">
        <v>131</v>
      </c>
      <c r="B96" s="42"/>
      <c r="C96" s="42"/>
      <c r="D96" s="42"/>
      <c r="E96" s="3"/>
    </row>
    <row r="97" spans="1:5" ht="13.9" x14ac:dyDescent="0.25">
      <c r="A97" s="8" t="s">
        <v>132</v>
      </c>
      <c r="B97" s="41">
        <v>100000</v>
      </c>
      <c r="C97" s="42"/>
      <c r="D97" s="41">
        <v>100000</v>
      </c>
      <c r="E97" s="3"/>
    </row>
    <row r="98" spans="1:5" ht="13.9" x14ac:dyDescent="0.25">
      <c r="A98" s="8" t="s">
        <v>133</v>
      </c>
      <c r="B98" s="41"/>
      <c r="C98" s="42"/>
      <c r="D98" s="41"/>
      <c r="E98" s="3"/>
    </row>
    <row r="99" spans="1:5" ht="13.9" x14ac:dyDescent="0.25">
      <c r="A99" s="8" t="s">
        <v>134</v>
      </c>
      <c r="B99" s="41"/>
      <c r="C99" s="42"/>
      <c r="D99" s="41"/>
      <c r="E99" s="3"/>
    </row>
    <row r="100" spans="1:5" ht="13.9" x14ac:dyDescent="0.25">
      <c r="A100" s="8" t="s">
        <v>135</v>
      </c>
      <c r="B100" s="42"/>
      <c r="C100" s="42"/>
      <c r="D100" s="42"/>
      <c r="E100" s="3"/>
    </row>
    <row r="101" spans="1:5" ht="13.9" x14ac:dyDescent="0.25">
      <c r="A101" s="12" t="s">
        <v>136</v>
      </c>
      <c r="B101" s="41"/>
      <c r="C101" s="42"/>
      <c r="D101" s="41"/>
      <c r="E101" s="3"/>
    </row>
    <row r="102" spans="1:5" ht="13.9" x14ac:dyDescent="0.25">
      <c r="A102" s="12" t="s">
        <v>137</v>
      </c>
      <c r="B102" s="41"/>
      <c r="C102" s="42"/>
      <c r="D102" s="41"/>
      <c r="E102" s="3"/>
    </row>
    <row r="103" spans="1:5" ht="13.9" x14ac:dyDescent="0.25">
      <c r="A103" s="12" t="s">
        <v>135</v>
      </c>
      <c r="B103" s="41"/>
      <c r="C103" s="42"/>
      <c r="D103" s="41"/>
      <c r="E103" s="3"/>
    </row>
    <row r="104" spans="1:5" ht="13.9" x14ac:dyDescent="0.25">
      <c r="A104" s="12" t="s">
        <v>138</v>
      </c>
      <c r="B104" s="41"/>
      <c r="C104" s="42"/>
      <c r="D104" s="41"/>
      <c r="E104" s="3"/>
    </row>
    <row r="105" spans="1:5" ht="13.9" x14ac:dyDescent="0.25">
      <c r="A105" s="8" t="s">
        <v>139</v>
      </c>
      <c r="B105" s="41">
        <f>D106+D105</f>
        <v>12215237</v>
      </c>
      <c r="C105" s="42"/>
      <c r="D105" s="41">
        <v>10543717</v>
      </c>
      <c r="E105" s="3"/>
    </row>
    <row r="106" spans="1:5" ht="13.9" x14ac:dyDescent="0.25">
      <c r="A106" s="8" t="s">
        <v>140</v>
      </c>
      <c r="B106" s="41">
        <v>1690721</v>
      </c>
      <c r="C106" s="42"/>
      <c r="D106" s="41">
        <v>1671520</v>
      </c>
      <c r="E106" s="3"/>
    </row>
    <row r="107" spans="1:5" ht="13.9" x14ac:dyDescent="0.25">
      <c r="A107" s="8" t="s">
        <v>141</v>
      </c>
      <c r="B107" s="50">
        <f>SUM(B97:B106)</f>
        <v>14005958</v>
      </c>
      <c r="C107" s="50"/>
      <c r="D107" s="50">
        <v>12315237</v>
      </c>
      <c r="E107" s="3"/>
    </row>
    <row r="108" spans="1:5" ht="13.9" x14ac:dyDescent="0.25">
      <c r="A108" s="51" t="s">
        <v>142</v>
      </c>
      <c r="B108" s="41"/>
      <c r="C108" s="42"/>
      <c r="D108" s="41"/>
      <c r="E108" s="3"/>
    </row>
    <row r="109" spans="1:5" ht="13.9" x14ac:dyDescent="0.25">
      <c r="A109" s="8" t="s">
        <v>143</v>
      </c>
      <c r="B109" s="49">
        <f>B107</f>
        <v>14005958</v>
      </c>
      <c r="C109" s="49"/>
      <c r="D109" s="49">
        <v>12315237</v>
      </c>
      <c r="E109" s="3"/>
    </row>
    <row r="110" spans="1:5" ht="13.9" x14ac:dyDescent="0.25">
      <c r="A110" s="8"/>
      <c r="B110" s="42"/>
      <c r="C110" s="42"/>
      <c r="D110" s="42"/>
      <c r="E110" s="52"/>
    </row>
    <row r="111" spans="1:5" ht="14.45" thickBot="1" x14ac:dyDescent="0.3">
      <c r="A111" s="53" t="s">
        <v>144</v>
      </c>
      <c r="B111" s="47">
        <f>B109+B94</f>
        <v>35741137</v>
      </c>
      <c r="C111" s="47"/>
      <c r="D111" s="47">
        <v>28287442</v>
      </c>
      <c r="E111" s="54"/>
    </row>
    <row r="112" spans="1:5" ht="15.75" thickTop="1" x14ac:dyDescent="0.25">
      <c r="A112" s="55"/>
      <c r="B112" s="96"/>
      <c r="C112" s="96"/>
      <c r="D112" s="96"/>
      <c r="E112" s="56"/>
    </row>
    <row r="113" spans="1:5" x14ac:dyDescent="0.25">
      <c r="A113" s="57" t="s">
        <v>145</v>
      </c>
      <c r="B113" s="58">
        <f>B111-B57</f>
        <v>0</v>
      </c>
      <c r="C113" s="58"/>
      <c r="D113" s="58">
        <f>D111-D57</f>
        <v>0</v>
      </c>
      <c r="E113" s="35"/>
    </row>
    <row r="114" spans="1:5" x14ac:dyDescent="0.25">
      <c r="A114" s="35"/>
      <c r="B114" s="97"/>
      <c r="C114" s="97"/>
      <c r="D114" s="97"/>
      <c r="E114" s="35"/>
    </row>
    <row r="115" spans="1:5" x14ac:dyDescent="0.25">
      <c r="A115" s="35"/>
      <c r="B115" s="97"/>
      <c r="C115" s="97"/>
      <c r="D115" s="97"/>
      <c r="E115" s="35"/>
    </row>
    <row r="116" spans="1:5" ht="30" x14ac:dyDescent="0.25">
      <c r="A116" s="59" t="s">
        <v>146</v>
      </c>
      <c r="B116" s="91"/>
      <c r="C116" s="91"/>
      <c r="D116" s="91"/>
      <c r="E116" s="35"/>
    </row>
    <row r="117" spans="1:5" x14ac:dyDescent="0.25">
      <c r="A117" s="35"/>
      <c r="B117" s="97"/>
      <c r="C117" s="97"/>
      <c r="D117" s="97"/>
      <c r="E117" s="35"/>
    </row>
    <row r="118" spans="1:5" x14ac:dyDescent="0.25">
      <c r="A118" s="35"/>
      <c r="B118" s="97"/>
      <c r="C118" s="97"/>
      <c r="D118" s="97"/>
      <c r="E118" s="35"/>
    </row>
    <row r="119" spans="1:5" x14ac:dyDescent="0.25">
      <c r="A119" s="35"/>
      <c r="B119" s="97"/>
      <c r="C119" s="97"/>
      <c r="D119" s="97"/>
      <c r="E119" s="35"/>
    </row>
    <row r="120" spans="1:5" x14ac:dyDescent="0.25">
      <c r="A120" s="35"/>
      <c r="B120" s="97"/>
      <c r="C120" s="97"/>
      <c r="D120" s="97"/>
      <c r="E120" s="35"/>
    </row>
    <row r="121" spans="1:5" x14ac:dyDescent="0.25">
      <c r="A121" s="35"/>
      <c r="B121" s="97"/>
      <c r="C121" s="97"/>
      <c r="D121" s="97"/>
      <c r="E121" s="35"/>
    </row>
    <row r="122" spans="1:5" x14ac:dyDescent="0.25">
      <c r="A122" s="35"/>
      <c r="B122" s="97"/>
      <c r="C122" s="97"/>
      <c r="D122" s="97"/>
      <c r="E122" s="35"/>
    </row>
    <row r="123" spans="1:5" x14ac:dyDescent="0.25">
      <c r="A123" s="35"/>
      <c r="B123" s="96"/>
      <c r="C123" s="96"/>
      <c r="D123" s="96"/>
      <c r="E123" s="56"/>
    </row>
    <row r="124" spans="1:5" x14ac:dyDescent="0.25">
      <c r="A124" s="35"/>
      <c r="B124" s="96"/>
      <c r="C124" s="96"/>
      <c r="D124" s="96"/>
      <c r="E124" s="56"/>
    </row>
    <row r="125" spans="1:5" x14ac:dyDescent="0.25">
      <c r="A125" s="35"/>
      <c r="B125" s="96"/>
      <c r="C125" s="96"/>
      <c r="D125" s="96"/>
      <c r="E125" s="56"/>
    </row>
    <row r="126" spans="1:5" x14ac:dyDescent="0.25">
      <c r="A126" s="35"/>
      <c r="B126" s="96"/>
      <c r="C126" s="96"/>
      <c r="D126" s="96"/>
      <c r="E126" s="56"/>
    </row>
    <row r="127" spans="1:5" x14ac:dyDescent="0.25">
      <c r="A127" s="35"/>
      <c r="B127" s="96"/>
      <c r="C127" s="96"/>
      <c r="D127" s="96"/>
      <c r="E127" s="56"/>
    </row>
    <row r="128" spans="1:5" x14ac:dyDescent="0.25">
      <c r="A128" s="35"/>
      <c r="B128" s="96"/>
      <c r="C128" s="96"/>
      <c r="D128" s="96"/>
      <c r="E128" s="5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zoomScale="90" zoomScaleNormal="90" workbookViewId="0"/>
  </sheetViews>
  <sheetFormatPr defaultColWidth="9.140625" defaultRowHeight="15" x14ac:dyDescent="0.25"/>
  <cols>
    <col min="1" max="1" width="60.5703125" style="3" customWidth="1"/>
    <col min="2" max="2" width="14.85546875" style="92" customWidth="1"/>
    <col min="3" max="3" width="1.42578125" style="92" customWidth="1"/>
    <col min="4" max="4" width="13.28515625" style="92" customWidth="1"/>
    <col min="5" max="5" width="2.5703125" style="2" customWidth="1"/>
    <col min="6" max="6" width="22" style="2" hidden="1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3.9" x14ac:dyDescent="0.25">
      <c r="A1" s="1" t="s">
        <v>220</v>
      </c>
    </row>
    <row r="2" spans="1:6" ht="14.45" x14ac:dyDescent="0.3">
      <c r="A2" s="4" t="s">
        <v>0</v>
      </c>
    </row>
    <row r="3" spans="1:6" ht="14.45" x14ac:dyDescent="0.3">
      <c r="A3" s="4" t="s">
        <v>1</v>
      </c>
    </row>
    <row r="4" spans="1:6" ht="14.45" x14ac:dyDescent="0.3">
      <c r="A4" s="4" t="s">
        <v>2</v>
      </c>
    </row>
    <row r="5" spans="1:6" ht="14.45" x14ac:dyDescent="0.3">
      <c r="A5" s="1" t="s">
        <v>3</v>
      </c>
      <c r="B5" s="45"/>
      <c r="C5" s="45"/>
      <c r="D5" s="45"/>
      <c r="E5" s="3"/>
      <c r="F5" s="3"/>
    </row>
    <row r="6" spans="1:6" ht="13.9" x14ac:dyDescent="0.25">
      <c r="A6" s="5"/>
      <c r="B6" s="93" t="s">
        <v>4</v>
      </c>
      <c r="C6" s="93"/>
      <c r="D6" s="93" t="s">
        <v>4</v>
      </c>
      <c r="E6" s="6"/>
      <c r="F6" s="3"/>
    </row>
    <row r="7" spans="1:6" ht="13.9" x14ac:dyDescent="0.25">
      <c r="A7" s="5"/>
      <c r="B7" s="93" t="s">
        <v>5</v>
      </c>
      <c r="C7" s="93"/>
      <c r="D7" s="93" t="s">
        <v>6</v>
      </c>
      <c r="E7" s="6"/>
      <c r="F7" s="3"/>
    </row>
    <row r="8" spans="1:6" ht="14.45" x14ac:dyDescent="0.25">
      <c r="A8" s="7"/>
      <c r="B8" s="42"/>
      <c r="C8" s="42"/>
      <c r="D8" s="42"/>
      <c r="E8" s="5"/>
      <c r="F8" s="3"/>
    </row>
    <row r="9" spans="1:6" ht="14.45" x14ac:dyDescent="0.3">
      <c r="A9" s="8" t="s">
        <v>7</v>
      </c>
      <c r="B9" s="9"/>
      <c r="C9" s="10"/>
      <c r="D9" s="9"/>
      <c r="E9" s="9"/>
      <c r="F9" s="11" t="s">
        <v>8</v>
      </c>
    </row>
    <row r="10" spans="1:6" ht="13.9" x14ac:dyDescent="0.25">
      <c r="A10" s="12" t="s">
        <v>9</v>
      </c>
      <c r="B10" s="13">
        <f>34462677+25112015</f>
        <v>59574692</v>
      </c>
      <c r="C10" s="10"/>
      <c r="D10" s="13">
        <v>49360248</v>
      </c>
      <c r="E10" s="9"/>
      <c r="F10" s="14" t="s">
        <v>10</v>
      </c>
    </row>
    <row r="11" spans="1:6" ht="13.9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ht="13.9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ht="13.9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ht="13.9" x14ac:dyDescent="0.25">
      <c r="A14" s="12" t="s">
        <v>15</v>
      </c>
      <c r="B14" s="13"/>
      <c r="C14" s="10"/>
      <c r="D14" s="13">
        <v>256250</v>
      </c>
      <c r="E14" s="9"/>
      <c r="F14" s="14" t="s">
        <v>16</v>
      </c>
    </row>
    <row r="15" spans="1:6" ht="13.9" x14ac:dyDescent="0.25">
      <c r="A15" s="8" t="s">
        <v>17</v>
      </c>
      <c r="B15" s="13"/>
      <c r="C15" s="10"/>
      <c r="D15" s="13"/>
      <c r="E15" s="9"/>
      <c r="F15" s="3"/>
    </row>
    <row r="16" spans="1:6" ht="13.9" x14ac:dyDescent="0.25">
      <c r="A16" s="8" t="s">
        <v>18</v>
      </c>
      <c r="B16" s="13"/>
      <c r="C16" s="10"/>
      <c r="D16" s="13"/>
      <c r="E16" s="9"/>
      <c r="F16" s="3"/>
    </row>
    <row r="17" spans="1:6" ht="13.9" x14ac:dyDescent="0.25">
      <c r="A17" s="8" t="s">
        <v>19</v>
      </c>
      <c r="B17" s="13"/>
      <c r="C17" s="10"/>
      <c r="D17" s="13"/>
      <c r="E17" s="9"/>
      <c r="F17" s="3"/>
    </row>
    <row r="18" spans="1:6" ht="13.9" x14ac:dyDescent="0.25">
      <c r="A18" s="8" t="s">
        <v>20</v>
      </c>
      <c r="B18" s="9"/>
      <c r="C18" s="10"/>
      <c r="D18" s="9"/>
      <c r="E18" s="9"/>
      <c r="F18" s="3"/>
    </row>
    <row r="19" spans="1:6" x14ac:dyDescent="0.25">
      <c r="A19" s="12" t="s">
        <v>20</v>
      </c>
      <c r="B19" s="13"/>
      <c r="C19" s="10"/>
      <c r="D19" s="13"/>
      <c r="E19" s="9"/>
      <c r="F19" s="3"/>
    </row>
    <row r="20" spans="1:6" ht="13.9" x14ac:dyDescent="0.25">
      <c r="A20" s="12" t="s">
        <v>21</v>
      </c>
      <c r="B20" s="13">
        <v>-754312</v>
      </c>
      <c r="C20" s="10"/>
      <c r="D20" s="13"/>
      <c r="E20" s="9"/>
      <c r="F20" s="3"/>
    </row>
    <row r="21" spans="1:6" ht="13.9" x14ac:dyDescent="0.25">
      <c r="A21" s="8" t="s">
        <v>22</v>
      </c>
      <c r="B21" s="9"/>
      <c r="C21" s="10"/>
      <c r="D21" s="9"/>
      <c r="E21" s="9"/>
      <c r="F21" s="3"/>
    </row>
    <row r="22" spans="1:6" ht="13.9" x14ac:dyDescent="0.25">
      <c r="A22" s="12" t="s">
        <v>23</v>
      </c>
      <c r="B22" s="13">
        <f>-4312593</f>
        <v>-4312593</v>
      </c>
      <c r="C22" s="10"/>
      <c r="D22" s="13">
        <v>-3624300</v>
      </c>
      <c r="E22" s="9"/>
      <c r="F22" s="3"/>
    </row>
    <row r="23" spans="1:6" ht="13.9" x14ac:dyDescent="0.25">
      <c r="A23" s="12" t="s">
        <v>24</v>
      </c>
      <c r="B23" s="13">
        <v>-720228</v>
      </c>
      <c r="C23" s="10"/>
      <c r="D23" s="13">
        <v>-608267</v>
      </c>
      <c r="E23" s="9"/>
      <c r="F23" s="3"/>
    </row>
    <row r="24" spans="1:6" ht="13.9" x14ac:dyDescent="0.25">
      <c r="A24" s="12" t="s">
        <v>25</v>
      </c>
      <c r="B24" s="13"/>
      <c r="C24" s="10"/>
      <c r="D24" s="13"/>
      <c r="E24" s="9"/>
      <c r="F24" s="3"/>
    </row>
    <row r="25" spans="1:6" ht="13.9" x14ac:dyDescent="0.25">
      <c r="A25" s="8" t="s">
        <v>26</v>
      </c>
      <c r="B25" s="13"/>
      <c r="C25" s="10"/>
      <c r="D25" s="13"/>
      <c r="E25" s="9"/>
      <c r="F25" s="3"/>
    </row>
    <row r="26" spans="1:6" ht="13.9" x14ac:dyDescent="0.25">
      <c r="A26" s="8" t="s">
        <v>27</v>
      </c>
      <c r="B26" s="13">
        <v>-5960504</v>
      </c>
      <c r="C26" s="10"/>
      <c r="D26" s="13">
        <v>-976612</v>
      </c>
      <c r="E26" s="9"/>
      <c r="F26" s="3"/>
    </row>
    <row r="27" spans="1:6" ht="13.9" x14ac:dyDescent="0.25">
      <c r="A27" s="8" t="s">
        <v>28</v>
      </c>
      <c r="B27" s="13">
        <f>-29255471-6710968-825076-4284483-1136298-2238797-429371-22400-74500-20097</f>
        <v>-44997461</v>
      </c>
      <c r="C27" s="10"/>
      <c r="D27" s="13">
        <v>-42034674</v>
      </c>
      <c r="E27" s="9"/>
      <c r="F27" s="3"/>
    </row>
    <row r="28" spans="1:6" ht="13.9" x14ac:dyDescent="0.25">
      <c r="A28" s="8" t="s">
        <v>29</v>
      </c>
      <c r="B28" s="9"/>
      <c r="C28" s="10"/>
      <c r="D28" s="9"/>
      <c r="E28" s="9"/>
      <c r="F28" s="3"/>
    </row>
    <row r="29" spans="1:6" ht="13.9" x14ac:dyDescent="0.25">
      <c r="A29" s="12" t="s">
        <v>30</v>
      </c>
      <c r="B29" s="13"/>
      <c r="C29" s="10"/>
      <c r="D29" s="13"/>
      <c r="E29" s="9"/>
      <c r="F29" s="3"/>
    </row>
    <row r="30" spans="1:6" ht="13.9" x14ac:dyDescent="0.25">
      <c r="A30" s="12" t="s">
        <v>31</v>
      </c>
      <c r="B30" s="13"/>
      <c r="C30" s="10"/>
      <c r="D30" s="13"/>
      <c r="E30" s="9"/>
      <c r="F30" s="3"/>
    </row>
    <row r="31" spans="1:6" ht="27.6" x14ac:dyDescent="0.25">
      <c r="A31" s="12" t="s">
        <v>32</v>
      </c>
      <c r="B31" s="13"/>
      <c r="C31" s="10"/>
      <c r="D31" s="13"/>
      <c r="E31" s="9"/>
      <c r="F31" s="3"/>
    </row>
    <row r="32" spans="1:6" ht="27.6" x14ac:dyDescent="0.25">
      <c r="A32" s="12" t="s">
        <v>33</v>
      </c>
      <c r="B32" s="13"/>
      <c r="C32" s="10"/>
      <c r="D32" s="13"/>
      <c r="E32" s="9"/>
      <c r="F32" s="3"/>
    </row>
    <row r="33" spans="1:6" ht="13.9" x14ac:dyDescent="0.25">
      <c r="A33" s="12" t="s">
        <v>34</v>
      </c>
      <c r="B33" s="13"/>
      <c r="C33" s="10"/>
      <c r="D33" s="13"/>
      <c r="E33" s="9"/>
      <c r="F33" s="3"/>
    </row>
    <row r="34" spans="1:6" ht="27.6" x14ac:dyDescent="0.25">
      <c r="A34" s="12" t="s">
        <v>35</v>
      </c>
      <c r="B34" s="13"/>
      <c r="C34" s="10"/>
      <c r="D34" s="13"/>
      <c r="E34" s="9"/>
      <c r="F34" s="3"/>
    </row>
    <row r="35" spans="1:6" ht="13.9" x14ac:dyDescent="0.25">
      <c r="A35" s="8" t="s">
        <v>36</v>
      </c>
      <c r="B35" s="13"/>
      <c r="C35" s="10"/>
      <c r="D35" s="13"/>
      <c r="E35" s="9"/>
      <c r="F35" s="3"/>
    </row>
    <row r="36" spans="1:6" ht="13.9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>
        <v>-836964</v>
      </c>
      <c r="C37" s="10"/>
      <c r="D37" s="13">
        <v>-406152</v>
      </c>
      <c r="E37" s="9"/>
      <c r="F37" s="3"/>
    </row>
    <row r="38" spans="1:6" ht="30" x14ac:dyDescent="0.25">
      <c r="A38" s="12" t="s">
        <v>39</v>
      </c>
      <c r="B38" s="13"/>
      <c r="C38" s="10"/>
      <c r="D38" s="13"/>
      <c r="E38" s="9"/>
      <c r="F38" s="3"/>
    </row>
    <row r="39" spans="1:6" x14ac:dyDescent="0.25">
      <c r="A39" s="12" t="s">
        <v>40</v>
      </c>
      <c r="B39" s="13"/>
      <c r="C39" s="10"/>
      <c r="D39" s="13"/>
      <c r="E39" s="9"/>
      <c r="F39" s="3"/>
    </row>
    <row r="40" spans="1:6" x14ac:dyDescent="0.25">
      <c r="A40" s="8" t="s">
        <v>41</v>
      </c>
      <c r="B40" s="13"/>
      <c r="C40" s="10"/>
      <c r="D40" s="13"/>
      <c r="E40" s="9"/>
      <c r="F40" s="3"/>
    </row>
    <row r="41" spans="1:6" x14ac:dyDescent="0.25">
      <c r="A41" s="15" t="s">
        <v>42</v>
      </c>
      <c r="B41" s="13"/>
      <c r="C41" s="10"/>
      <c r="D41" s="13"/>
      <c r="E41" s="9"/>
      <c r="F41" s="3"/>
    </row>
    <row r="42" spans="1:6" x14ac:dyDescent="0.25">
      <c r="A42" s="8" t="s">
        <v>43</v>
      </c>
      <c r="B42" s="16">
        <f>SUM(B10:B41)</f>
        <v>1992630</v>
      </c>
      <c r="C42" s="16"/>
      <c r="D42" s="16">
        <v>1966493</v>
      </c>
      <c r="E42" s="17"/>
      <c r="F42" s="3"/>
    </row>
    <row r="43" spans="1:6" x14ac:dyDescent="0.25">
      <c r="A43" s="8" t="s">
        <v>44</v>
      </c>
      <c r="B43" s="17"/>
      <c r="C43" s="17"/>
      <c r="D43" s="17"/>
      <c r="E43" s="17"/>
      <c r="F43" s="3"/>
    </row>
    <row r="44" spans="1:6" x14ac:dyDescent="0.25">
      <c r="A44" s="12" t="s">
        <v>45</v>
      </c>
      <c r="B44" s="13">
        <v>-301909</v>
      </c>
      <c r="C44" s="10"/>
      <c r="D44" s="13">
        <v>-294973</v>
      </c>
      <c r="E44" s="9"/>
      <c r="F44" s="3"/>
    </row>
    <row r="45" spans="1:6" x14ac:dyDescent="0.25">
      <c r="A45" s="12" t="s">
        <v>46</v>
      </c>
      <c r="B45" s="13"/>
      <c r="C45" s="10"/>
      <c r="D45" s="13"/>
      <c r="E45" s="9"/>
      <c r="F45" s="3"/>
    </row>
    <row r="46" spans="1:6" x14ac:dyDescent="0.25">
      <c r="A46" s="12" t="s">
        <v>47</v>
      </c>
      <c r="B46" s="13"/>
      <c r="C46" s="10"/>
      <c r="D46" s="13"/>
      <c r="E46" s="9"/>
      <c r="F46" s="3"/>
    </row>
    <row r="47" spans="1:6" x14ac:dyDescent="0.25">
      <c r="A47" s="8" t="s">
        <v>48</v>
      </c>
      <c r="B47" s="16">
        <f>B42+B44</f>
        <v>1690721</v>
      </c>
      <c r="C47" s="16"/>
      <c r="D47" s="16">
        <v>1671520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49</v>
      </c>
      <c r="B49" s="21"/>
      <c r="C49" s="21"/>
      <c r="D49" s="21"/>
      <c r="E49" s="10"/>
      <c r="F49" s="3"/>
    </row>
    <row r="50" spans="1:6" x14ac:dyDescent="0.25">
      <c r="A50" s="12" t="s">
        <v>50</v>
      </c>
      <c r="B50" s="22"/>
      <c r="C50" s="21"/>
      <c r="D50" s="22"/>
      <c r="E50" s="9"/>
      <c r="F50" s="3"/>
    </row>
    <row r="51" spans="1:6" x14ac:dyDescent="0.25">
      <c r="A51" s="12" t="s">
        <v>51</v>
      </c>
      <c r="B51" s="22"/>
      <c r="C51" s="21"/>
      <c r="D51" s="22"/>
      <c r="E51" s="9"/>
      <c r="F51" s="3"/>
    </row>
    <row r="52" spans="1:6" x14ac:dyDescent="0.25">
      <c r="A52" s="12" t="s">
        <v>52</v>
      </c>
      <c r="B52" s="22"/>
      <c r="C52" s="21"/>
      <c r="D52" s="22"/>
      <c r="E52" s="5"/>
      <c r="F52" s="3"/>
    </row>
    <row r="53" spans="1:6" x14ac:dyDescent="0.25">
      <c r="A53" s="12" t="s">
        <v>53</v>
      </c>
      <c r="B53" s="22"/>
      <c r="C53" s="21"/>
      <c r="D53" s="22"/>
      <c r="E53" s="23"/>
      <c r="F53" s="23"/>
    </row>
    <row r="54" spans="1:6" x14ac:dyDescent="0.25">
      <c r="A54" s="24" t="s">
        <v>54</v>
      </c>
      <c r="B54" s="22"/>
      <c r="C54" s="21"/>
      <c r="D54" s="22"/>
      <c r="E54" s="25"/>
      <c r="F54" s="23"/>
    </row>
    <row r="55" spans="1:6" x14ac:dyDescent="0.25">
      <c r="A55" s="20" t="s">
        <v>55</v>
      </c>
      <c r="B55" s="26">
        <f>SUM(B50:B54)</f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56</v>
      </c>
      <c r="B57" s="30">
        <f>B47</f>
        <v>1690721</v>
      </c>
      <c r="C57" s="31"/>
      <c r="D57" s="30">
        <v>1671520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57</v>
      </c>
      <c r="B59" s="29"/>
      <c r="C59" s="29"/>
      <c r="D59" s="29"/>
      <c r="E59" s="33"/>
      <c r="F59" s="33"/>
    </row>
    <row r="60" spans="1:6" x14ac:dyDescent="0.25">
      <c r="A60" s="28" t="s">
        <v>58</v>
      </c>
      <c r="B60" s="13"/>
      <c r="C60" s="9"/>
      <c r="D60" s="13"/>
      <c r="E60" s="33"/>
      <c r="F60" s="33"/>
    </row>
    <row r="61" spans="1:6" x14ac:dyDescent="0.25">
      <c r="A61" s="28" t="s">
        <v>59</v>
      </c>
      <c r="B61" s="13"/>
      <c r="C61" s="9"/>
      <c r="D61" s="13"/>
      <c r="E61" s="33"/>
      <c r="F61" s="33"/>
    </row>
    <row r="62" spans="1:6" x14ac:dyDescent="0.25">
      <c r="A62" s="34"/>
      <c r="B62" s="94"/>
      <c r="C62" s="94"/>
      <c r="D62" s="94"/>
      <c r="E62" s="33"/>
      <c r="F62" s="33"/>
    </row>
    <row r="63" spans="1:6" x14ac:dyDescent="0.25">
      <c r="A63" s="34"/>
      <c r="B63" s="94"/>
      <c r="C63" s="94"/>
      <c r="D63" s="94"/>
      <c r="E63" s="33"/>
      <c r="F63" s="33"/>
    </row>
    <row r="64" spans="1:6" x14ac:dyDescent="0.25">
      <c r="A64" s="35" t="s">
        <v>60</v>
      </c>
      <c r="B64" s="94"/>
      <c r="C64" s="94"/>
      <c r="D64" s="94"/>
      <c r="E64" s="33"/>
      <c r="F64" s="33"/>
    </row>
    <row r="65" spans="1:6" x14ac:dyDescent="0.25">
      <c r="A65" s="36"/>
      <c r="B65" s="95"/>
      <c r="C65" s="95"/>
      <c r="D65" s="95"/>
      <c r="E65" s="37"/>
      <c r="F65" s="3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view="pageBreakPreview" topLeftCell="A28" zoomScaleNormal="100" zoomScaleSheetLayoutView="100" workbookViewId="0">
      <selection activeCell="A40" sqref="A1:A1048576"/>
    </sheetView>
  </sheetViews>
  <sheetFormatPr defaultColWidth="9.140625" defaultRowHeight="15" x14ac:dyDescent="0.25"/>
  <cols>
    <col min="1" max="1" width="0.42578125" style="3" customWidth="1"/>
    <col min="2" max="2" width="62.5703125" style="3" customWidth="1"/>
    <col min="3" max="3" width="10.85546875" style="3" customWidth="1"/>
    <col min="4" max="4" width="2.7109375" style="3" customWidth="1"/>
    <col min="5" max="5" width="13.7109375" style="3" customWidth="1"/>
    <col min="6" max="6" width="11.5703125" style="3" customWidth="1"/>
    <col min="7" max="16384" width="9.140625" style="3"/>
  </cols>
  <sheetData>
    <row r="1" spans="2:5" ht="13.9" x14ac:dyDescent="0.25">
      <c r="B1" s="1" t="str">
        <f>'Pozicioni Financiar'!A1</f>
        <v>Pasqyrat financiare te vitit 2022</v>
      </c>
    </row>
    <row r="2" spans="2:5" ht="14.45" x14ac:dyDescent="0.3">
      <c r="B2" s="4" t="str">
        <f>'Pozicioni Financiar'!A2</f>
        <v>Besland shpk</v>
      </c>
    </row>
    <row r="3" spans="2:5" ht="14.45" x14ac:dyDescent="0.3">
      <c r="B3" s="4" t="str">
        <f>'Pozicioni Financiar'!A3</f>
        <v>NIPT K86418402L</v>
      </c>
    </row>
    <row r="4" spans="2:5" ht="14.45" x14ac:dyDescent="0.3">
      <c r="B4" s="4" t="str">
        <f>'Pozicioni Financiar'!A4</f>
        <v>Vlera ne leke</v>
      </c>
    </row>
    <row r="5" spans="2:5" ht="14.45" x14ac:dyDescent="0.3">
      <c r="B5" s="1" t="s">
        <v>165</v>
      </c>
      <c r="C5" s="5"/>
      <c r="D5" s="5"/>
      <c r="E5" s="5"/>
    </row>
    <row r="6" spans="2:5" ht="14.45" x14ac:dyDescent="0.3">
      <c r="B6" s="4"/>
      <c r="C6" s="5"/>
      <c r="D6" s="5"/>
      <c r="E6" s="5"/>
    </row>
    <row r="7" spans="2:5" x14ac:dyDescent="0.25">
      <c r="B7" s="130"/>
      <c r="C7" s="6" t="s">
        <v>4</v>
      </c>
      <c r="D7" s="6"/>
      <c r="E7" s="6" t="s">
        <v>4</v>
      </c>
    </row>
    <row r="8" spans="2:5" x14ac:dyDescent="0.25">
      <c r="B8" s="130"/>
      <c r="C8" s="6" t="s">
        <v>5</v>
      </c>
      <c r="D8" s="6"/>
      <c r="E8" s="6" t="s">
        <v>6</v>
      </c>
    </row>
    <row r="9" spans="2:5" ht="14.45" x14ac:dyDescent="0.25">
      <c r="B9" s="7"/>
      <c r="C9" s="5"/>
      <c r="D9" s="5"/>
      <c r="E9" s="5"/>
    </row>
    <row r="10" spans="2:5" ht="13.9" x14ac:dyDescent="0.25">
      <c r="B10" s="8" t="s">
        <v>166</v>
      </c>
      <c r="C10" s="79"/>
      <c r="D10" s="79"/>
      <c r="E10" s="79"/>
    </row>
    <row r="11" spans="2:5" ht="13.9" x14ac:dyDescent="0.25">
      <c r="B11" s="51" t="s">
        <v>167</v>
      </c>
      <c r="C11" s="42">
        <f>PASH!B42</f>
        <v>1992630</v>
      </c>
      <c r="D11" s="42"/>
      <c r="E11" s="42">
        <v>1966493</v>
      </c>
    </row>
    <row r="12" spans="2:5" ht="13.9" x14ac:dyDescent="0.25">
      <c r="B12" s="80" t="s">
        <v>168</v>
      </c>
      <c r="C12" s="42"/>
      <c r="D12" s="42"/>
      <c r="E12" s="42"/>
    </row>
    <row r="13" spans="2:5" ht="13.9" x14ac:dyDescent="0.25">
      <c r="B13" s="81" t="s">
        <v>169</v>
      </c>
      <c r="C13" s="42"/>
      <c r="D13" s="42"/>
      <c r="E13" s="42"/>
    </row>
    <row r="14" spans="2:5" ht="13.9" x14ac:dyDescent="0.25">
      <c r="B14" s="81" t="s">
        <v>170</v>
      </c>
      <c r="C14" s="42">
        <f>PASH!B44</f>
        <v>-301909</v>
      </c>
      <c r="D14" s="42"/>
      <c r="E14" s="42">
        <v>-294973</v>
      </c>
    </row>
    <row r="15" spans="2:5" ht="13.9" x14ac:dyDescent="0.25">
      <c r="B15" s="82" t="s">
        <v>27</v>
      </c>
      <c r="C15" s="42">
        <f>-PASH!B26</f>
        <v>5960504</v>
      </c>
      <c r="D15" s="42"/>
      <c r="E15" s="42">
        <v>976612</v>
      </c>
    </row>
    <row r="16" spans="2:5" ht="13.9" x14ac:dyDescent="0.25">
      <c r="B16" s="81" t="s">
        <v>26</v>
      </c>
      <c r="C16" s="42"/>
      <c r="D16" s="42"/>
      <c r="E16" s="42"/>
    </row>
    <row r="17" spans="2:5" ht="13.9" x14ac:dyDescent="0.25">
      <c r="B17" s="81" t="s">
        <v>171</v>
      </c>
      <c r="C17" s="42"/>
      <c r="D17" s="42"/>
      <c r="E17" s="42"/>
    </row>
    <row r="18" spans="2:5" ht="13.9" x14ac:dyDescent="0.25">
      <c r="B18" s="81" t="s">
        <v>172</v>
      </c>
      <c r="C18" s="42"/>
      <c r="D18" s="42"/>
      <c r="E18" s="42"/>
    </row>
    <row r="19" spans="2:5" ht="13.9" x14ac:dyDescent="0.25">
      <c r="B19" s="81" t="s">
        <v>173</v>
      </c>
      <c r="C19" s="42"/>
      <c r="D19" s="42"/>
      <c r="E19" s="42"/>
    </row>
    <row r="20" spans="2:5" ht="13.9" x14ac:dyDescent="0.25">
      <c r="B20" s="81" t="s">
        <v>174</v>
      </c>
      <c r="C20" s="42"/>
      <c r="D20" s="42"/>
      <c r="E20" s="42"/>
    </row>
    <row r="21" spans="2:5" ht="13.9" x14ac:dyDescent="0.25">
      <c r="B21" s="81" t="s">
        <v>175</v>
      </c>
      <c r="C21" s="42"/>
      <c r="D21" s="42"/>
      <c r="E21" s="42"/>
    </row>
    <row r="22" spans="2:5" ht="13.9" x14ac:dyDescent="0.25">
      <c r="B22" s="81" t="s">
        <v>176</v>
      </c>
      <c r="C22" s="42"/>
      <c r="D22" s="42"/>
      <c r="E22" s="42"/>
    </row>
    <row r="23" spans="2:5" ht="13.9" x14ac:dyDescent="0.25">
      <c r="B23" s="81" t="s">
        <v>176</v>
      </c>
      <c r="C23" s="42"/>
      <c r="D23" s="42"/>
      <c r="E23" s="42"/>
    </row>
    <row r="24" spans="2:5" ht="13.9" x14ac:dyDescent="0.25">
      <c r="B24" s="81"/>
      <c r="C24" s="42"/>
      <c r="D24" s="42"/>
      <c r="E24" s="42"/>
    </row>
    <row r="25" spans="2:5" ht="13.9" x14ac:dyDescent="0.25">
      <c r="B25" s="51" t="s">
        <v>177</v>
      </c>
      <c r="C25" s="42"/>
      <c r="D25" s="42"/>
      <c r="E25" s="42"/>
    </row>
    <row r="26" spans="2:5" ht="13.9" x14ac:dyDescent="0.25">
      <c r="B26" s="81" t="s">
        <v>178</v>
      </c>
      <c r="C26" s="42"/>
      <c r="D26" s="42"/>
      <c r="E26" s="42"/>
    </row>
    <row r="27" spans="2:5" ht="13.9" x14ac:dyDescent="0.25">
      <c r="B27" s="81" t="s">
        <v>179</v>
      </c>
      <c r="C27" s="42"/>
      <c r="D27" s="42"/>
      <c r="E27" s="42"/>
    </row>
    <row r="28" spans="2:5" ht="13.9" x14ac:dyDescent="0.25">
      <c r="B28" s="81" t="s">
        <v>180</v>
      </c>
      <c r="C28" s="42"/>
      <c r="D28" s="42"/>
      <c r="E28" s="42"/>
    </row>
    <row r="29" spans="2:5" ht="13.9" x14ac:dyDescent="0.25">
      <c r="B29" s="81" t="s">
        <v>176</v>
      </c>
      <c r="C29" s="42"/>
      <c r="D29" s="42"/>
      <c r="E29" s="42"/>
    </row>
    <row r="30" spans="2:5" ht="13.9" x14ac:dyDescent="0.25">
      <c r="B30" s="81"/>
      <c r="C30" s="42"/>
      <c r="D30" s="42"/>
      <c r="E30" s="42"/>
    </row>
    <row r="31" spans="2:5" ht="13.9" x14ac:dyDescent="0.25">
      <c r="B31" s="51" t="s">
        <v>181</v>
      </c>
      <c r="C31" s="42"/>
      <c r="D31" s="42"/>
      <c r="E31" s="42"/>
    </row>
    <row r="32" spans="2:5" ht="13.9" x14ac:dyDescent="0.25">
      <c r="B32" s="81" t="s">
        <v>182</v>
      </c>
      <c r="C32" s="42">
        <f>'Pozicioni Financiar'!D18+'Pozicioni Financiar'!D21-'Pozicioni Financiar'!B21-'Pozicioni Financiar'!B18+'Pozicioni Financiar'!D31-1</f>
        <v>-4324933</v>
      </c>
      <c r="D32" s="42"/>
      <c r="E32" s="42">
        <v>2783745</v>
      </c>
    </row>
    <row r="33" spans="2:5" ht="13.9" x14ac:dyDescent="0.25">
      <c r="B33" s="81" t="s">
        <v>183</v>
      </c>
      <c r="C33" s="42">
        <f>'Pozicioni Financiar'!D24</f>
        <v>754312</v>
      </c>
      <c r="D33" s="42"/>
      <c r="E33" s="42">
        <v>251437</v>
      </c>
    </row>
    <row r="34" spans="2:5" ht="13.9" x14ac:dyDescent="0.25">
      <c r="B34" s="81" t="s">
        <v>184</v>
      </c>
      <c r="C34" s="42">
        <f>'Pozicioni Financiar'!B65+'Pozicioni Financiar'!B70+'Pozicioni Financiar'!B71-'Pozicioni Financiar'!D65-'Pozicioni Financiar'!D70-'Pozicioni Financiar'!D71</f>
        <v>4351903</v>
      </c>
      <c r="D34" s="42"/>
      <c r="E34" s="42">
        <v>1393819</v>
      </c>
    </row>
    <row r="35" spans="2:5" ht="13.9" x14ac:dyDescent="0.25">
      <c r="B35" s="81" t="s">
        <v>185</v>
      </c>
      <c r="C35" s="42">
        <f>'Pozicioni Financiar'!B69-'Pozicioni Financiar'!D69</f>
        <v>-34400</v>
      </c>
      <c r="D35" s="42"/>
      <c r="E35" s="42">
        <v>-606888</v>
      </c>
    </row>
    <row r="36" spans="2:5" ht="13.9" x14ac:dyDescent="0.25">
      <c r="B36" s="81" t="s">
        <v>176</v>
      </c>
      <c r="C36" s="42"/>
      <c r="D36" s="42"/>
      <c r="E36" s="42"/>
    </row>
    <row r="37" spans="2:5" ht="13.9" x14ac:dyDescent="0.25">
      <c r="B37" s="8" t="s">
        <v>186</v>
      </c>
      <c r="C37" s="50">
        <f>SUM(C11:C36)</f>
        <v>8398107</v>
      </c>
      <c r="D37" s="43"/>
      <c r="E37" s="50">
        <v>6470245</v>
      </c>
    </row>
    <row r="38" spans="2:5" ht="13.9" x14ac:dyDescent="0.25">
      <c r="B38" s="83"/>
      <c r="C38" s="42"/>
      <c r="D38" s="42"/>
      <c r="E38" s="42"/>
    </row>
    <row r="39" spans="2:5" ht="13.9" x14ac:dyDescent="0.25">
      <c r="B39" s="8" t="s">
        <v>187</v>
      </c>
      <c r="C39" s="42"/>
      <c r="D39" s="42"/>
      <c r="E39" s="42"/>
    </row>
    <row r="40" spans="2:5" ht="13.9" x14ac:dyDescent="0.25">
      <c r="B40" s="81" t="s">
        <v>188</v>
      </c>
      <c r="C40" s="42"/>
      <c r="D40" s="42"/>
      <c r="E40" s="42"/>
    </row>
    <row r="41" spans="2:5" ht="13.9" x14ac:dyDescent="0.25">
      <c r="B41" s="81" t="s">
        <v>189</v>
      </c>
      <c r="C41" s="42">
        <f>'Pozicioni Financiar'!D45+'Pozicioni Financiar'!D46+'Pozicioni Financiar'!D47-'Pozicioni Financiar'!B45-'Pozicioni Financiar'!B46-'Pozicioni Financiar'!B47-'Cash FLow'!C15</f>
        <v>-9863098</v>
      </c>
      <c r="D41" s="42"/>
      <c r="E41" s="42">
        <v>-1</v>
      </c>
    </row>
    <row r="42" spans="2:5" ht="27.6" x14ac:dyDescent="0.25">
      <c r="B42" s="81" t="s">
        <v>190</v>
      </c>
      <c r="C42" s="42"/>
      <c r="D42" s="42"/>
      <c r="E42" s="42"/>
    </row>
    <row r="43" spans="2:5" ht="27.6" x14ac:dyDescent="0.25">
      <c r="B43" s="81" t="s">
        <v>191</v>
      </c>
      <c r="C43" s="42"/>
      <c r="D43" s="42"/>
      <c r="E43" s="42"/>
    </row>
    <row r="44" spans="2:5" ht="13.9" x14ac:dyDescent="0.25">
      <c r="B44" s="81" t="s">
        <v>192</v>
      </c>
      <c r="C44" s="42"/>
      <c r="D44" s="42"/>
      <c r="E44" s="42"/>
    </row>
    <row r="45" spans="2:5" ht="13.9" x14ac:dyDescent="0.25">
      <c r="B45" s="81" t="s">
        <v>193</v>
      </c>
      <c r="C45" s="42"/>
      <c r="D45" s="42"/>
      <c r="E45" s="42"/>
    </row>
    <row r="46" spans="2:5" ht="13.9" x14ac:dyDescent="0.25">
      <c r="B46" s="81" t="s">
        <v>194</v>
      </c>
      <c r="C46" s="42"/>
      <c r="D46" s="42"/>
      <c r="E46" s="42"/>
    </row>
    <row r="47" spans="2:5" ht="13.9" x14ac:dyDescent="0.25">
      <c r="B47" s="81" t="s">
        <v>195</v>
      </c>
      <c r="C47" s="42"/>
      <c r="D47" s="42"/>
      <c r="E47" s="42"/>
    </row>
    <row r="48" spans="2:5" ht="13.9" x14ac:dyDescent="0.25">
      <c r="B48" s="81" t="s">
        <v>176</v>
      </c>
      <c r="C48" s="42"/>
      <c r="D48" s="42"/>
      <c r="E48" s="42"/>
    </row>
    <row r="49" spans="2:5" ht="13.9" x14ac:dyDescent="0.25">
      <c r="B49" s="8" t="s">
        <v>196</v>
      </c>
      <c r="C49" s="50">
        <f>SUM(C40:C48)</f>
        <v>-9863098</v>
      </c>
      <c r="D49" s="43"/>
      <c r="E49" s="50">
        <v>-1</v>
      </c>
    </row>
    <row r="50" spans="2:5" ht="13.9" x14ac:dyDescent="0.25">
      <c r="B50" s="83"/>
      <c r="C50" s="42"/>
      <c r="D50" s="42"/>
      <c r="E50" s="42"/>
    </row>
    <row r="51" spans="2:5" ht="13.9" x14ac:dyDescent="0.25">
      <c r="B51" s="8" t="s">
        <v>197</v>
      </c>
      <c r="C51" s="42"/>
      <c r="D51" s="42"/>
      <c r="E51" s="42"/>
    </row>
    <row r="52" spans="2:5" ht="13.9" x14ac:dyDescent="0.25">
      <c r="B52" s="81" t="s">
        <v>198</v>
      </c>
      <c r="C52" s="42"/>
      <c r="D52" s="42"/>
      <c r="E52" s="42"/>
    </row>
    <row r="53" spans="2:5" ht="13.9" x14ac:dyDescent="0.25">
      <c r="B53" s="81" t="s">
        <v>199</v>
      </c>
      <c r="C53" s="42"/>
      <c r="D53" s="42"/>
      <c r="E53" s="42"/>
    </row>
    <row r="54" spans="2:5" ht="13.9" x14ac:dyDescent="0.25">
      <c r="B54" s="81" t="s">
        <v>200</v>
      </c>
      <c r="C54" s="42">
        <f>'Pozicioni Financiar'!B79-'Pozicioni Financiar'!D79+1</f>
        <v>1445472</v>
      </c>
      <c r="D54" s="42"/>
      <c r="E54" s="42">
        <v>-6588563</v>
      </c>
    </row>
    <row r="55" spans="2:5" ht="13.9" x14ac:dyDescent="0.25">
      <c r="B55" s="81" t="s">
        <v>201</v>
      </c>
      <c r="C55" s="42"/>
      <c r="D55" s="42"/>
      <c r="E55" s="42"/>
    </row>
    <row r="56" spans="2:5" ht="13.9" x14ac:dyDescent="0.25">
      <c r="B56" s="81" t="s">
        <v>202</v>
      </c>
      <c r="C56" s="42"/>
      <c r="D56" s="42"/>
      <c r="E56" s="42"/>
    </row>
    <row r="57" spans="2:5" ht="13.9" x14ac:dyDescent="0.25">
      <c r="B57" s="81" t="s">
        <v>203</v>
      </c>
      <c r="C57" s="42"/>
      <c r="D57" s="42"/>
      <c r="E57" s="42"/>
    </row>
    <row r="58" spans="2:5" ht="13.9" x14ac:dyDescent="0.25">
      <c r="B58" s="81" t="s">
        <v>204</v>
      </c>
      <c r="C58" s="42"/>
      <c r="D58" s="42"/>
      <c r="E58" s="42"/>
    </row>
    <row r="59" spans="2:5" ht="13.9" x14ac:dyDescent="0.25">
      <c r="B59" s="81" t="s">
        <v>205</v>
      </c>
      <c r="C59" s="42"/>
      <c r="D59" s="42"/>
      <c r="E59" s="42"/>
    </row>
    <row r="60" spans="2:5" ht="13.9" x14ac:dyDescent="0.25">
      <c r="B60" s="81" t="s">
        <v>206</v>
      </c>
      <c r="C60" s="42"/>
      <c r="D60" s="42"/>
      <c r="E60" s="42"/>
    </row>
    <row r="61" spans="2:5" ht="13.9" x14ac:dyDescent="0.25">
      <c r="B61" s="81" t="s">
        <v>207</v>
      </c>
      <c r="C61" s="42"/>
      <c r="D61" s="42"/>
      <c r="E61" s="42"/>
    </row>
    <row r="62" spans="2:5" ht="13.9" x14ac:dyDescent="0.25">
      <c r="B62" s="81" t="s">
        <v>208</v>
      </c>
      <c r="C62" s="42"/>
      <c r="D62" s="42"/>
      <c r="E62" s="42"/>
    </row>
    <row r="63" spans="2:5" ht="13.9" x14ac:dyDescent="0.25">
      <c r="B63" s="81" t="s">
        <v>176</v>
      </c>
      <c r="C63" s="42"/>
      <c r="D63" s="42"/>
      <c r="E63" s="42"/>
    </row>
    <row r="64" spans="2:5" ht="13.9" x14ac:dyDescent="0.25">
      <c r="B64" s="8" t="s">
        <v>209</v>
      </c>
      <c r="C64" s="50">
        <f>SUM(C52:C63)</f>
        <v>1445472</v>
      </c>
      <c r="D64" s="43"/>
      <c r="E64" s="50">
        <v>-6588563</v>
      </c>
    </row>
    <row r="65" spans="2:6" ht="14.1" customHeight="1" x14ac:dyDescent="0.25">
      <c r="B65" s="83"/>
      <c r="C65" s="42"/>
      <c r="D65" s="42"/>
      <c r="E65" s="42"/>
    </row>
    <row r="66" spans="2:6" ht="14.1" customHeight="1" x14ac:dyDescent="0.25">
      <c r="B66" s="8" t="s">
        <v>210</v>
      </c>
      <c r="C66" s="84">
        <f>C37+C49+C64</f>
        <v>-19519</v>
      </c>
      <c r="D66" s="43"/>
      <c r="E66" s="84">
        <v>-118319</v>
      </c>
    </row>
    <row r="67" spans="2:6" ht="13.9" x14ac:dyDescent="0.25">
      <c r="B67" s="85" t="s">
        <v>211</v>
      </c>
      <c r="C67" s="42">
        <f>'Pozicioni Financiar'!D11</f>
        <v>129391</v>
      </c>
      <c r="D67" s="42"/>
      <c r="E67" s="42">
        <v>247710</v>
      </c>
    </row>
    <row r="68" spans="2:6" ht="13.9" x14ac:dyDescent="0.25">
      <c r="B68" s="85" t="s">
        <v>212</v>
      </c>
      <c r="C68" s="42"/>
      <c r="D68" s="42"/>
      <c r="E68" s="42"/>
    </row>
    <row r="69" spans="2:6" ht="14.45" thickBot="1" x14ac:dyDescent="0.3">
      <c r="B69" s="86" t="s">
        <v>213</v>
      </c>
      <c r="C69" s="87">
        <f>SUM(C66:C68)</f>
        <v>109872</v>
      </c>
      <c r="D69" s="88"/>
      <c r="E69" s="87">
        <v>129391</v>
      </c>
    </row>
    <row r="70" spans="2:6" ht="14.45" thickTop="1" x14ac:dyDescent="0.25"/>
    <row r="72" spans="2:6" ht="13.9" x14ac:dyDescent="0.25">
      <c r="B72" s="57" t="s">
        <v>145</v>
      </c>
      <c r="C72" s="89">
        <f>C69-'Pozicioni Financiar'!B11</f>
        <v>0</v>
      </c>
      <c r="D72" s="90"/>
      <c r="E72" s="90">
        <f>E69-'Pozicioni Financiar'!D11</f>
        <v>0</v>
      </c>
      <c r="F72" s="57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6"/>
  <sheetViews>
    <sheetView tabSelected="1" workbookViewId="0">
      <selection activeCell="L10" sqref="L10"/>
    </sheetView>
  </sheetViews>
  <sheetFormatPr defaultColWidth="9.140625" defaultRowHeight="12.75" x14ac:dyDescent="0.2"/>
  <cols>
    <col min="1" max="1" width="25.7109375" style="113" customWidth="1"/>
    <col min="2" max="2" width="9.5703125" style="114" customWidth="1"/>
    <col min="3" max="3" width="6" style="114" customWidth="1"/>
    <col min="4" max="4" width="11.7109375" style="114" customWidth="1"/>
    <col min="5" max="5" width="4.42578125" style="114" customWidth="1"/>
    <col min="6" max="6" width="7.28515625" style="114" customWidth="1"/>
    <col min="7" max="7" width="3.7109375" style="114" customWidth="1"/>
    <col min="8" max="8" width="13.28515625" style="114" customWidth="1"/>
    <col min="9" max="9" width="10.5703125" style="114" customWidth="1"/>
    <col min="10" max="10" width="10.7109375" style="114" customWidth="1"/>
    <col min="11" max="11" width="5.7109375" style="114" customWidth="1"/>
    <col min="12" max="12" width="10.42578125" style="114" customWidth="1"/>
    <col min="13" max="256" width="12.5703125" style="98" customWidth="1"/>
    <col min="257" max="16384" width="9.140625" style="98"/>
  </cols>
  <sheetData>
    <row r="1" spans="1:12" ht="18.75" x14ac:dyDescent="0.3">
      <c r="A1" s="131" t="s">
        <v>221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3" spans="1:12" ht="89.25" customHeight="1" thickBot="1" x14ac:dyDescent="0.25">
      <c r="A3" s="99"/>
      <c r="B3" s="100" t="s">
        <v>222</v>
      </c>
      <c r="C3" s="100" t="s">
        <v>133</v>
      </c>
      <c r="D3" s="100" t="s">
        <v>223</v>
      </c>
      <c r="E3" s="100" t="s">
        <v>224</v>
      </c>
      <c r="F3" s="100" t="s">
        <v>225</v>
      </c>
      <c r="G3" s="100" t="s">
        <v>226</v>
      </c>
      <c r="H3" s="100" t="s">
        <v>227</v>
      </c>
      <c r="I3" s="100" t="s">
        <v>228</v>
      </c>
      <c r="J3" s="100" t="s">
        <v>229</v>
      </c>
      <c r="K3" s="100" t="s">
        <v>230</v>
      </c>
      <c r="L3" s="101" t="s">
        <v>229</v>
      </c>
    </row>
    <row r="4" spans="1:12" ht="26.25" thickTop="1" x14ac:dyDescent="0.2">
      <c r="A4" s="102" t="s">
        <v>231</v>
      </c>
      <c r="B4" s="103">
        <f>'Pozicioni Financiar'!D97</f>
        <v>100000</v>
      </c>
      <c r="C4" s="103"/>
      <c r="D4" s="103"/>
      <c r="E4" s="103"/>
      <c r="F4" s="103"/>
      <c r="G4" s="103"/>
      <c r="H4" s="103">
        <f>'Pozicioni Financiar'!D105</f>
        <v>10543717</v>
      </c>
      <c r="I4" s="103">
        <f>'Pozicioni Financiar'!D106</f>
        <v>1671520</v>
      </c>
      <c r="J4" s="103">
        <f>SUM(B4:I4)</f>
        <v>12315237</v>
      </c>
      <c r="K4" s="103"/>
      <c r="L4" s="103">
        <f>J4+K4</f>
        <v>12315237</v>
      </c>
    </row>
    <row r="5" spans="1:12" ht="25.5" x14ac:dyDescent="0.2">
      <c r="A5" s="104" t="s">
        <v>232</v>
      </c>
      <c r="B5" s="105"/>
      <c r="C5" s="105"/>
      <c r="D5" s="105"/>
      <c r="E5" s="105"/>
      <c r="F5" s="105"/>
      <c r="G5" s="105"/>
      <c r="H5" s="105"/>
      <c r="I5" s="105"/>
      <c r="J5" s="106">
        <v>0</v>
      </c>
      <c r="K5" s="105"/>
      <c r="L5" s="107">
        <v>0</v>
      </c>
    </row>
    <row r="6" spans="1:12" x14ac:dyDescent="0.2">
      <c r="A6" s="108" t="s">
        <v>233</v>
      </c>
      <c r="B6" s="105"/>
      <c r="C6" s="105"/>
      <c r="D6" s="105"/>
      <c r="E6" s="105"/>
      <c r="F6" s="105"/>
      <c r="G6" s="105"/>
      <c r="H6" s="105"/>
      <c r="I6" s="105">
        <f>'Pozicioni Financiar'!B106</f>
        <v>1690721</v>
      </c>
      <c r="J6" s="106">
        <f>SUM(B6:I6)</f>
        <v>1690721</v>
      </c>
      <c r="K6" s="105"/>
      <c r="L6" s="107">
        <f>J6</f>
        <v>1690721</v>
      </c>
    </row>
    <row r="7" spans="1:12" ht="25.5" x14ac:dyDescent="0.2">
      <c r="A7" s="104" t="s">
        <v>234</v>
      </c>
      <c r="B7" s="105"/>
      <c r="C7" s="105"/>
      <c r="D7" s="105"/>
      <c r="E7" s="105"/>
      <c r="F7" s="105"/>
      <c r="G7" s="105"/>
      <c r="H7" s="105"/>
      <c r="I7" s="105"/>
      <c r="J7" s="106">
        <f t="shared" ref="J7:J12" si="0">SUM(B7:I7)</f>
        <v>0</v>
      </c>
      <c r="K7" s="105"/>
      <c r="L7" s="107">
        <v>0</v>
      </c>
    </row>
    <row r="8" spans="1:12" ht="25.5" x14ac:dyDescent="0.2">
      <c r="A8" s="104" t="s">
        <v>235</v>
      </c>
      <c r="B8" s="106"/>
      <c r="C8" s="106"/>
      <c r="D8" s="106"/>
      <c r="E8" s="106"/>
      <c r="F8" s="106"/>
      <c r="G8" s="106"/>
      <c r="H8" s="106"/>
      <c r="I8" s="106"/>
      <c r="J8" s="106">
        <f t="shared" si="0"/>
        <v>0</v>
      </c>
      <c r="K8" s="106"/>
      <c r="L8" s="107">
        <v>0</v>
      </c>
    </row>
    <row r="9" spans="1:12" ht="38.25" x14ac:dyDescent="0.2">
      <c r="A9" s="104" t="s">
        <v>236</v>
      </c>
      <c r="B9" s="105"/>
      <c r="C9" s="105"/>
      <c r="D9" s="105"/>
      <c r="E9" s="105"/>
      <c r="F9" s="105"/>
      <c r="G9" s="105"/>
      <c r="H9" s="105"/>
      <c r="I9" s="105"/>
      <c r="J9" s="106">
        <f t="shared" si="0"/>
        <v>0</v>
      </c>
      <c r="K9" s="105"/>
      <c r="L9" s="107">
        <v>0</v>
      </c>
    </row>
    <row r="10" spans="1:12" ht="25.5" x14ac:dyDescent="0.2">
      <c r="A10" s="108" t="s">
        <v>237</v>
      </c>
      <c r="B10" s="105"/>
      <c r="C10" s="105"/>
      <c r="D10" s="105"/>
      <c r="E10" s="105"/>
      <c r="F10" s="105"/>
      <c r="G10" s="105"/>
      <c r="H10" s="105"/>
      <c r="I10" s="105"/>
      <c r="J10" s="106">
        <f t="shared" si="0"/>
        <v>0</v>
      </c>
      <c r="K10" s="105"/>
      <c r="L10" s="107">
        <v>0</v>
      </c>
    </row>
    <row r="11" spans="1:12" x14ac:dyDescent="0.2">
      <c r="A11" s="108" t="s">
        <v>238</v>
      </c>
      <c r="B11" s="105"/>
      <c r="C11" s="105"/>
      <c r="D11" s="105"/>
      <c r="E11" s="105"/>
      <c r="F11" s="105"/>
      <c r="G11" s="105"/>
      <c r="H11" s="105"/>
      <c r="I11" s="105"/>
      <c r="J11" s="106">
        <f t="shared" si="0"/>
        <v>0</v>
      </c>
      <c r="K11" s="105"/>
      <c r="L11" s="107">
        <v>0</v>
      </c>
    </row>
    <row r="12" spans="1:12" ht="25.5" x14ac:dyDescent="0.2">
      <c r="A12" s="104" t="s">
        <v>239</v>
      </c>
      <c r="B12" s="106"/>
      <c r="C12" s="106"/>
      <c r="D12" s="106"/>
      <c r="E12" s="106"/>
      <c r="F12" s="106"/>
      <c r="G12" s="106"/>
      <c r="H12" s="106">
        <f>I4</f>
        <v>1671520</v>
      </c>
      <c r="I12" s="106">
        <f>-I4</f>
        <v>-1671520</v>
      </c>
      <c r="J12" s="106">
        <f t="shared" si="0"/>
        <v>0</v>
      </c>
      <c r="K12" s="106"/>
      <c r="L12" s="107">
        <f>J12</f>
        <v>0</v>
      </c>
    </row>
    <row r="13" spans="1:12" x14ac:dyDescent="0.2">
      <c r="A13" s="104"/>
      <c r="B13" s="106"/>
      <c r="C13" s="106"/>
      <c r="D13" s="106"/>
      <c r="E13" s="106"/>
      <c r="F13" s="106"/>
      <c r="G13" s="106"/>
      <c r="H13" s="106"/>
      <c r="I13" s="106"/>
      <c r="J13" s="106">
        <v>0</v>
      </c>
      <c r="K13" s="106"/>
      <c r="L13" s="107">
        <v>0</v>
      </c>
    </row>
    <row r="14" spans="1:12" ht="25.5" x14ac:dyDescent="0.2">
      <c r="A14" s="102" t="s">
        <v>240</v>
      </c>
      <c r="B14" s="103">
        <f>SUM(B4:B13)</f>
        <v>100000</v>
      </c>
      <c r="C14" s="103">
        <f t="shared" ref="C14:G14" si="1">SUM(C4:C13)</f>
        <v>0</v>
      </c>
      <c r="D14" s="103">
        <f t="shared" si="1"/>
        <v>0</v>
      </c>
      <c r="E14" s="103">
        <f t="shared" si="1"/>
        <v>0</v>
      </c>
      <c r="F14" s="103">
        <f t="shared" si="1"/>
        <v>0</v>
      </c>
      <c r="G14" s="103">
        <f t="shared" si="1"/>
        <v>0</v>
      </c>
      <c r="H14" s="103">
        <f>SUM(H4:H13)</f>
        <v>12215237</v>
      </c>
      <c r="I14" s="103">
        <f>SUM(I4:I13)</f>
        <v>1690721</v>
      </c>
      <c r="J14" s="103">
        <f t="shared" ref="J14:K14" si="2">SUM(J4:J13)</f>
        <v>14005958</v>
      </c>
      <c r="K14" s="103">
        <f t="shared" si="2"/>
        <v>0</v>
      </c>
      <c r="L14" s="103">
        <f>SUM(L4:L13)</f>
        <v>14005958</v>
      </c>
    </row>
    <row r="16" spans="1:12" s="112" customFormat="1" ht="15" customHeight="1" x14ac:dyDescent="0.2">
      <c r="A16" s="109"/>
      <c r="B16" s="132" t="s">
        <v>241</v>
      </c>
      <c r="C16" s="132"/>
      <c r="D16" s="111">
        <f>L14-'[1]Pozicioni Financiar'!B107</f>
        <v>18413629.317000002</v>
      </c>
      <c r="E16" s="110"/>
      <c r="F16" s="110"/>
      <c r="G16" s="110"/>
      <c r="H16" s="110"/>
      <c r="I16" s="110"/>
      <c r="J16" s="110"/>
      <c r="K16" s="110"/>
      <c r="L16" s="110"/>
    </row>
  </sheetData>
  <mergeCells count="2">
    <mergeCell ref="A1:L1"/>
    <mergeCell ref="B16:C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</vt:lpstr>
      <vt:lpstr>Pozicioni Financiar</vt:lpstr>
      <vt:lpstr>PASH</vt:lpstr>
      <vt:lpstr>Cash FLow</vt:lpstr>
      <vt:lpstr>Kapitali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</dc:creator>
  <cp:lastModifiedBy>user</cp:lastModifiedBy>
  <cp:lastPrinted>2023-03-15T12:09:09Z</cp:lastPrinted>
  <dcterms:created xsi:type="dcterms:W3CDTF">2020-07-27T07:13:26Z</dcterms:created>
  <dcterms:modified xsi:type="dcterms:W3CDTF">2023-03-15T12:15:33Z</dcterms:modified>
</cp:coreProperties>
</file>