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4505" yWindow="105" windowWidth="14340" windowHeight="10905" tabRatio="823" activeTab="9"/>
  </bookViews>
  <sheets>
    <sheet name="Kop." sheetId="1" r:id="rId1"/>
    <sheet name="Aktivet" sheetId="4" r:id="rId2"/>
    <sheet name="Pasivet" sheetId="14" r:id="rId3"/>
    <sheet name="PASH 1" sheetId="15" r:id="rId4"/>
    <sheet name="Fluksi 2" sheetId="18" r:id="rId5"/>
    <sheet name="Kapitali 1" sheetId="25" r:id="rId6"/>
    <sheet name="pasqyra 1 &amp; 2" sheetId="26" r:id="rId7"/>
    <sheet name="pasqyra 3" sheetId="27" r:id="rId8"/>
    <sheet name="AQT" sheetId="28" r:id="rId9"/>
    <sheet name="inventari i mjeteve" sheetId="31" r:id="rId10"/>
    <sheet name="Pasq.Shpjeguese" sheetId="38" r:id="rId11"/>
  </sheets>
  <externalReferences>
    <externalReference r:id="rId12"/>
  </externalReferences>
  <calcPr calcId="125725"/>
</workbook>
</file>

<file path=xl/calcChain.xml><?xml version="1.0" encoding="utf-8"?>
<calcChain xmlns="http://schemas.openxmlformats.org/spreadsheetml/2006/main">
  <c r="F46" i="18"/>
  <c r="J73" i="38" l="1"/>
  <c r="E49" i="28"/>
  <c r="K9"/>
  <c r="I18"/>
  <c r="J37" i="25" l="1"/>
  <c r="F25" i="15" l="1"/>
  <c r="J241" i="38" l="1"/>
  <c r="K12" i="28"/>
  <c r="J98" i="38" l="1"/>
  <c r="G161"/>
  <c r="G162"/>
  <c r="G160"/>
  <c r="J75"/>
  <c r="J71"/>
  <c r="J63"/>
  <c r="F36" i="15" l="1"/>
  <c r="F77" i="26"/>
  <c r="G77"/>
  <c r="J28" i="25"/>
  <c r="I28"/>
  <c r="H18"/>
  <c r="G6" i="14" l="1"/>
  <c r="G20" s="1"/>
  <c r="J118" i="38"/>
  <c r="K82"/>
  <c r="K85" s="1"/>
  <c r="J65"/>
  <c r="F24" i="31"/>
  <c r="D18" i="28"/>
  <c r="F104" i="26"/>
  <c r="F11" i="15"/>
  <c r="H28" i="25"/>
  <c r="M28" s="1"/>
  <c r="J18"/>
  <c r="I18"/>
  <c r="G25" i="15"/>
  <c r="G42" i="4"/>
  <c r="E46" i="18"/>
  <c r="J251" i="38"/>
  <c r="G163"/>
  <c r="J151"/>
  <c r="J70"/>
  <c r="J61"/>
  <c r="F102" i="26"/>
  <c r="G104"/>
  <c r="G102"/>
  <c r="G93"/>
  <c r="G73"/>
  <c r="G67"/>
  <c r="G6" i="15"/>
  <c r="F42" i="4"/>
  <c r="F21" i="14"/>
  <c r="G13" i="4"/>
  <c r="K42" i="28"/>
  <c r="K43"/>
  <c r="K49" s="1"/>
  <c r="K44"/>
  <c r="K45"/>
  <c r="K46"/>
  <c r="K47"/>
  <c r="K48"/>
  <c r="K41"/>
  <c r="J49"/>
  <c r="J33"/>
  <c r="K27"/>
  <c r="K28"/>
  <c r="K29"/>
  <c r="K25"/>
  <c r="K10"/>
  <c r="J234" i="38"/>
  <c r="J68"/>
  <c r="J67"/>
  <c r="F163"/>
  <c r="E163"/>
  <c r="J62"/>
  <c r="K11" i="28"/>
  <c r="K13"/>
  <c r="K14"/>
  <c r="K15"/>
  <c r="K16"/>
  <c r="K17"/>
  <c r="J18"/>
  <c r="K26"/>
  <c r="K30"/>
  <c r="K31"/>
  <c r="K32"/>
  <c r="D33"/>
  <c r="I33"/>
  <c r="D49"/>
  <c r="I49"/>
  <c r="D44" i="27"/>
  <c r="D53"/>
  <c r="H9" i="26"/>
  <c r="H13"/>
  <c r="F26"/>
  <c r="G26"/>
  <c r="H26"/>
  <c r="F67"/>
  <c r="H67"/>
  <c r="F73"/>
  <c r="H73"/>
  <c r="H77"/>
  <c r="H84"/>
  <c r="F93"/>
  <c r="H93"/>
  <c r="H97"/>
  <c r="H98"/>
  <c r="M4" i="25"/>
  <c r="M5"/>
  <c r="M8"/>
  <c r="M16"/>
  <c r="M20"/>
  <c r="M27"/>
  <c r="M30"/>
  <c r="G37"/>
  <c r="M37"/>
  <c r="E7" i="18"/>
  <c r="E11"/>
  <c r="F20"/>
  <c r="F29" s="1"/>
  <c r="F41" s="1"/>
  <c r="F6" i="15"/>
  <c r="G11"/>
  <c r="H11"/>
  <c r="F16"/>
  <c r="G16"/>
  <c r="H16"/>
  <c r="G36"/>
  <c r="H36"/>
  <c r="H43"/>
  <c r="H50" s="1"/>
  <c r="H45"/>
  <c r="F6" i="14"/>
  <c r="F20" s="1"/>
  <c r="H6"/>
  <c r="J10"/>
  <c r="H20"/>
  <c r="J20"/>
  <c r="F38"/>
  <c r="G21"/>
  <c r="G38" s="1"/>
  <c r="H21"/>
  <c r="J22"/>
  <c r="J23"/>
  <c r="J24"/>
  <c r="J25"/>
  <c r="J26"/>
  <c r="J27"/>
  <c r="J28"/>
  <c r="L28"/>
  <c r="J29"/>
  <c r="J30"/>
  <c r="J32"/>
  <c r="J33"/>
  <c r="J38"/>
  <c r="H40"/>
  <c r="F45"/>
  <c r="F52" s="1"/>
  <c r="G45"/>
  <c r="G52" s="1"/>
  <c r="H45"/>
  <c r="H52"/>
  <c r="H54"/>
  <c r="F5" i="4"/>
  <c r="G5"/>
  <c r="H5"/>
  <c r="F13"/>
  <c r="H13"/>
  <c r="F20"/>
  <c r="H20"/>
  <c r="H32"/>
  <c r="F34"/>
  <c r="G34"/>
  <c r="H42"/>
  <c r="H56" s="1"/>
  <c r="H57" s="1"/>
  <c r="H59" s="1"/>
  <c r="M18" i="25"/>
  <c r="G20" i="4"/>
  <c r="J260" i="38" l="1"/>
  <c r="J263" s="1"/>
  <c r="J264" s="1"/>
  <c r="K18" i="28"/>
  <c r="F98" i="26"/>
  <c r="G98"/>
  <c r="F43" i="15"/>
  <c r="K33" i="28"/>
  <c r="G24" i="15"/>
  <c r="G40" i="14"/>
  <c r="G54" s="1"/>
  <c r="J77" i="38"/>
  <c r="E17" i="18"/>
  <c r="F40" i="14"/>
  <c r="F54" s="1"/>
  <c r="F56" i="4"/>
  <c r="F32"/>
  <c r="G43" i="15"/>
  <c r="G50" s="1"/>
  <c r="G56" i="4"/>
  <c r="F24" i="15"/>
  <c r="E16" i="18"/>
  <c r="G32" i="4"/>
  <c r="J265" i="38" l="1"/>
  <c r="F50" i="15"/>
  <c r="E20" i="18"/>
  <c r="E29" s="1"/>
  <c r="E41" s="1"/>
  <c r="F57" i="4"/>
  <c r="N54" i="14" s="1"/>
  <c r="G57" i="4"/>
</calcChain>
</file>

<file path=xl/sharedStrings.xml><?xml version="1.0" encoding="utf-8"?>
<sst xmlns="http://schemas.openxmlformats.org/spreadsheetml/2006/main" count="1030" uniqueCount="653">
  <si>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</si>
  <si>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</si>
  <si>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</si>
  <si>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</si>
  <si>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</si>
  <si>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</si>
  <si>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</si>
  <si>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</si>
  <si>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</si>
  <si>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</si>
  <si>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</si>
  <si>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</si>
  <si>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</si>
  <si>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</si>
  <si>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</si>
  <si>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</si>
  <si>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</si>
  <si>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</si>
  <si>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</si>
  <si>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</si>
  <si>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 xml:space="preserve">  Periudha  Kontabel e Pasqyrave Financiare</t>
  </si>
  <si>
    <t>Pershkrimi  i  Elementeve</t>
  </si>
  <si>
    <t>B</t>
  </si>
  <si>
    <t>Emertimi dhe Forma ligjore</t>
  </si>
  <si>
    <t>Totali</t>
  </si>
  <si>
    <t>C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</si>
  <si>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</si>
  <si>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</si>
  <si>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</si>
  <si>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</si>
  <si>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</si>
  <si>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</si>
  <si>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</si>
  <si>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</si>
  <si>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</si>
  <si>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</si>
  <si>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</si>
  <si>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</si>
  <si>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</si>
  <si>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</si>
  <si>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</si>
  <si>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</si>
  <si>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</si>
  <si>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</si>
  <si>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</si>
  <si>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</si>
  <si>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</si>
  <si>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 xml:space="preserve">Tituj pronësie  në njësitë ekonomike ku ka interesa pjesëmarrëse 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</si>
  <si>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</si>
  <si>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</si>
  <si>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</si>
  <si>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</si>
  <si>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</si>
  <si>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</si>
  <si>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</si>
  <si>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</si>
  <si>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</si>
  <si>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</si>
  <si>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</si>
  <si>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</si>
  <si>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</si>
  <si>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</si>
  <si>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</si>
  <si>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</si>
  <si>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</si>
  <si>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</si>
  <si>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</si>
  <si>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</si>
  <si>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</si>
  <si>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</si>
  <si>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</si>
  <si>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</si>
  <si>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</si>
  <si>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</si>
  <si>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</si>
  <si>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</si>
  <si>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</si>
  <si>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</si>
  <si>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</si>
  <si>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</si>
  <si>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</si>
  <si>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</si>
  <si>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</si>
  <si>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</si>
  <si>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</si>
  <si>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</si>
  <si>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</si>
  <si>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</si>
  <si>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</si>
  <si>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</si>
  <si>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</si>
  <si>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</si>
  <si>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</si>
  <si>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</si>
  <si>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</si>
  <si>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</si>
  <si>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</si>
  <si>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</si>
  <si>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</si>
  <si>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</si>
  <si>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</si>
  <si>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</si>
  <si>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</si>
  <si>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</si>
  <si>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</si>
  <si>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</si>
  <si>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</si>
  <si>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</si>
  <si>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</si>
  <si>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</si>
  <si>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</si>
  <si>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</si>
  <si>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</si>
  <si>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</si>
  <si>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</si>
  <si>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</si>
  <si>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</si>
  <si>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</si>
  <si>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</si>
  <si>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</si>
  <si>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</si>
  <si>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</si>
  <si>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</si>
  <si>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</si>
  <si>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</si>
  <si>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</si>
  <si>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</si>
  <si>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</si>
  <si>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</si>
  <si>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</si>
  <si>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</si>
  <si>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</si>
  <si>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</si>
  <si>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</si>
  <si>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</si>
  <si>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</si>
  <si>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</si>
  <si>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</si>
  <si>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</si>
  <si>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</si>
  <si>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</si>
  <si>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</si>
  <si>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</si>
  <si>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</si>
  <si>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</si>
  <si>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</si>
  <si>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</si>
  <si>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</si>
  <si>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</si>
  <si>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</si>
  <si>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</si>
  <si>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</si>
  <si>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</si>
  <si>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</si>
  <si>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</si>
  <si>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</si>
  <si>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</si>
  <si>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</si>
  <si>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</si>
  <si>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</si>
  <si>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</si>
  <si>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</si>
  <si>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</si>
  <si>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</si>
  <si>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</si>
  <si>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</si>
  <si>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</si>
  <si>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</si>
  <si>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Mjete monetare dhe ekuivalentë të mjeteve monetare më 1 janar</t>
  </si>
  <si>
    <t>Efekti i luhatjeve të kursit të këmbimit të mjeteve monetare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</si>
  <si>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</si>
  <si>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</si>
  <si>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</si>
  <si>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</si>
  <si>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</si>
  <si>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</si>
  <si>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</si>
  <si>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</si>
  <si>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</si>
  <si>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</si>
  <si>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</si>
  <si>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</si>
  <si>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</si>
  <si>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</si>
  <si>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</si>
  <si>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</si>
  <si>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</si>
  <si>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</si>
  <si>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</si>
  <si>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</si>
  <si>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</si>
  <si>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</si>
  <si>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</si>
  <si>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</si>
  <si>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</si>
  <si>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</si>
  <si>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</si>
  <si>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 xml:space="preserve">(  Ne zbatim te Standartit Kombetar te Kontabilitetit Nr.2 te Permiresuar dhe </t>
  </si>
  <si>
    <t>Pasqyra e Pozicionit Financiar (Bilanci)</t>
  </si>
  <si>
    <t>Pasqyra Finanicare jane te konsoliduara</t>
  </si>
  <si>
    <t>leke</t>
  </si>
  <si>
    <t>"SBM GRUP" Sh.p.k.</t>
  </si>
  <si>
    <t>L 08218901 B</t>
  </si>
  <si>
    <t>19.08.2010</t>
  </si>
  <si>
    <t>SN-099881-08-10</t>
  </si>
  <si>
    <t>Studim,Kerkim,Zbulim,Shfrytezim Minerar.etj.</t>
  </si>
  <si>
    <t>PO</t>
  </si>
  <si>
    <t>JO</t>
  </si>
  <si>
    <t>Lagja nr. 1,P.2,kati2,Klos-Mat,Diber.</t>
  </si>
  <si>
    <t>Te tjera te pagueshme</t>
  </si>
  <si>
    <t>Pozicioni financiar i rideklaruar më 1 janar 2014</t>
  </si>
  <si>
    <t>Pozicioni financiar më 31 dhjetor 2013</t>
  </si>
  <si>
    <t>SHOQERIA "SBM  GRUP" sh.p.k.</t>
  </si>
  <si>
    <t>NIPT  L 08218901 B</t>
  </si>
  <si>
    <t>Pasqyre Nr.1</t>
  </si>
  <si>
    <t>Në ooo/Lekë</t>
  </si>
  <si>
    <t xml:space="preserve">                                            ANEKS STATISTIKOR</t>
  </si>
  <si>
    <t>TE ARDHURAT</t>
  </si>
  <si>
    <t>Numri i Llogarise</t>
  </si>
  <si>
    <t>Kodi Statistikor</t>
  </si>
  <si>
    <t>Viti 2014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</si>
  <si>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</si>
  <si>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</si>
  <si>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</si>
  <si>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</si>
  <si>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</si>
  <si>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</si>
  <si>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</si>
  <si>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</si>
  <si>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</si>
  <si>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</si>
  <si>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</si>
  <si>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</si>
  <si>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</si>
  <si>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</si>
  <si>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                             </t>
  </si>
  <si>
    <t>e prodhimeve ne proçes: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</si>
  <si>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</si>
  <si>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</si>
  <si>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</si>
  <si>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</si>
  <si>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</si>
  <si>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</si>
  <si>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</si>
  <si>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</si>
  <si>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</si>
  <si>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Administratori</t>
  </si>
  <si>
    <t>Pasqyre Nr.2</t>
  </si>
  <si>
    <t xml:space="preserve">                                     ANEKS STATISTIKOR</t>
  </si>
  <si>
    <t>SHPENZIMET</t>
  </si>
  <si>
    <t>Blerje, shpenzime (a+/-b+c+/-d+e)</t>
  </si>
  <si>
    <t xml:space="preserve"> a) </t>
  </si>
  <si>
    <t>Blerje/shpenzime materiale dhe materiale të tjera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</si>
  <si>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</si>
  <si>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</si>
  <si>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</si>
  <si>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</si>
  <si>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</si>
  <si>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t xml:space="preserve"> Ndryshimet e gjëndjeve të Mallrave (+/-)</t>
  </si>
  <si>
    <t xml:space="preserve"> e) </t>
  </si>
  <si>
    <t xml:space="preserve"> Shpenzime per sherbime</t>
  </si>
  <si>
    <t>605/2</t>
  </si>
  <si>
    <t>Shpenzime per personelin (a+b)</t>
  </si>
  <si>
    <t>a-</t>
  </si>
  <si>
    <t xml:space="preserve"> Pagat e personelit</t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</si>
  <si>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</si>
  <si>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</si>
  <si>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</si>
  <si>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</si>
  <si>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</si>
  <si>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</si>
  <si>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</si>
  <si>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</si>
  <si>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</si>
  <si>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</si>
  <si>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</si>
  <si>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</si>
  <si>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</si>
  <si>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</si>
  <si>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</si>
  <si>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</si>
  <si>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</si>
  <si>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</si>
  <si>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</si>
  <si>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</si>
  <si>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</si>
  <si>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</si>
  <si>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</si>
  <si>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</si>
  <si>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</si>
  <si>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</si>
  <si>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</si>
  <si>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</si>
  <si>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</si>
  <si>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</si>
  <si>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</si>
  <si>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</si>
  <si>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</si>
  <si>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</si>
  <si>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</si>
  <si>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</si>
  <si>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</si>
  <si>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</si>
  <si>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</si>
  <si>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</si>
  <si>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</si>
  <si>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</si>
  <si>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Pasqyre Nr.3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</si>
  <si>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</si>
  <si>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</si>
  <si>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</si>
  <si>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</si>
  <si>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</si>
  <si>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</si>
  <si>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</si>
  <si>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</si>
  <si>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</si>
  <si>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</si>
  <si>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</si>
  <si>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tregtia</t>
  </si>
  <si>
    <t>Ndertim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</si>
  <si>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</si>
  <si>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</si>
  <si>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</si>
  <si>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</si>
  <si>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</si>
  <si>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</si>
  <si>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</si>
  <si>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</si>
  <si>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</si>
  <si>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</si>
  <si>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</si>
  <si>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</si>
  <si>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</si>
  <si>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III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</si>
  <si>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</si>
  <si>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</si>
  <si>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</si>
  <si>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</si>
  <si>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</si>
  <si>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</si>
  <si>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</si>
  <si>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</si>
  <si>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</si>
  <si>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</si>
  <si>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</si>
  <si>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</si>
  <si>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</si>
  <si>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</si>
  <si>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</si>
  <si>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</si>
  <si>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</si>
  <si>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</si>
  <si>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</si>
  <si>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</si>
  <si>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</si>
  <si>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</si>
  <si>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</si>
  <si>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 xml:space="preserve">          Administratori</t>
  </si>
  <si>
    <t>Emertimi</t>
  </si>
  <si>
    <t>Sasia</t>
  </si>
  <si>
    <t>Gjendje</t>
  </si>
  <si>
    <t xml:space="preserve">Shtesa nga </t>
  </si>
  <si>
    <t>Shtesa</t>
  </si>
  <si>
    <t>Pakesime</t>
  </si>
  <si>
    <t>Rivleresimet</t>
  </si>
  <si>
    <t>Toka</t>
  </si>
  <si>
    <t>Ndertime</t>
  </si>
  <si>
    <t>Makineri,paisje</t>
  </si>
  <si>
    <t>Mjete transporti</t>
  </si>
  <si>
    <t>kompjuterike</t>
  </si>
  <si>
    <t>Zyre</t>
  </si>
  <si>
    <t>Totale</t>
  </si>
  <si>
    <t>Makineri,paisje,vegla</t>
  </si>
  <si>
    <t xml:space="preserve">             TOTALI</t>
  </si>
  <si>
    <t>Minifadrome</t>
  </si>
  <si>
    <t>autoveture Land Rover</t>
  </si>
  <si>
    <t>Nr.</t>
  </si>
  <si>
    <t>Lloji automjetit</t>
  </si>
  <si>
    <t>kapaciteti</t>
  </si>
  <si>
    <t>targa</t>
  </si>
  <si>
    <t>Vlera</t>
  </si>
  <si>
    <t xml:space="preserve">Autoveture Volswagen </t>
  </si>
  <si>
    <t>TR 94-73 S</t>
  </si>
  <si>
    <t>TOTALI</t>
  </si>
  <si>
    <t>4/1</t>
  </si>
  <si>
    <t>Te tjera TVSH kreditore</t>
  </si>
  <si>
    <t>Tituj pronësie në njësitë ekonomike te kontrolluara</t>
  </si>
  <si>
    <t>Tituj të huadhënies në njësitë ekonomike brenda grupit 467</t>
  </si>
  <si>
    <t xml:space="preserve">Titujt e huamarrjes </t>
  </si>
  <si>
    <t>Të pagueshme  brenda grupit 467</t>
  </si>
  <si>
    <t>Të tjera të pagueshme Parapagimi Tat fitimi 16</t>
  </si>
  <si>
    <t xml:space="preserve">Garanci qera </t>
  </si>
  <si>
    <t>Të ardhura nga aktiviteti i shfrytëzimit 704</t>
  </si>
  <si>
    <t>Të ardhura të tjera të shfrytëzimit 707</t>
  </si>
  <si>
    <t>Te ardhura tjera qera etj</t>
  </si>
  <si>
    <t>Pjese kembimi</t>
  </si>
  <si>
    <t>Mallra</t>
  </si>
  <si>
    <t>NIPT  L08218901B</t>
  </si>
  <si>
    <t>Tjera</t>
  </si>
  <si>
    <t>Autoveture  Rexhina</t>
  </si>
  <si>
    <t>Të tjera Tatim fitimi 17</t>
  </si>
  <si>
    <t>Mjete monetare dhe ekuivalentë të mjeteve monetare më 31 dhjetor 17</t>
  </si>
  <si>
    <t>Amortizim</t>
  </si>
  <si>
    <t>Tituj të huadhënies  në njësitë ekon. ku ka interesa pjesëmarrëse</t>
  </si>
  <si>
    <t>Konces.,patenta,liçenca,mark. treg.,të drejta dhe akt. të ngjash.</t>
  </si>
  <si>
    <t>Rritje/(rënie) neto në mjete monetare dhe ekuival.të mjet. monetare</t>
  </si>
  <si>
    <t xml:space="preserve">   Shenimet  Spjeguse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</si>
  <si>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</si>
  <si>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</si>
  <si>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</si>
  <si>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</si>
  <si>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</si>
  <si>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</si>
  <si>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</si>
  <si>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>transaksionet ekonomike te veta.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</si>
  <si>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</si>
  <si>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</si>
  <si>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</si>
  <si>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>shpenzimeve ka vetem ne rastet qe lejohen nga SKK.</t>
  </si>
  <si>
    <t xml:space="preserve">        4.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</si>
  <si>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</si>
  <si>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</si>
  <si>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5. Materialiteti eshte vleresuar nga ana jone dhe ne baze te tij Pasqyrat Financiare</t>
  </si>
  <si>
    <t>jane hartuar vetem per zera materiale.</t>
  </si>
  <si>
    <t xml:space="preserve">        6.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</si>
  <si>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</si>
  <si>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</si>
  <si>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</si>
  <si>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</si>
  <si>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</si>
  <si>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</si>
  <si>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</si>
  <si>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</si>
  <si>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</si>
  <si>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</si>
  <si>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</si>
  <si>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</si>
  <si>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)</t>
  </si>
  <si>
    <t xml:space="preserve">     Vleresimi fillestar i nje elementi te AAM qe ploteson kriteret per njohje si aktiv ne bilanc </t>
  </si>
  <si>
    <t>eshte vleresuar me kosto. (SKK 5; )</t>
  </si>
  <si>
    <t xml:space="preserve">     Per prodhimin ose krijimin e AAM kur kjo financohet nga nje hua,kostot e huamarrjes (dhe</t>
  </si>
  <si>
    <t>interesat) eshte metoda e kapitalizimit ne koston e aktivit per periudhen e investimit.(SKK 5: )</t>
  </si>
  <si>
    <t xml:space="preserve">     Per vleresimi i mepaseshem i AAM eshte zgjedhur modeli i kostos duke i paraqitur ne </t>
  </si>
  <si>
    <t>bilanc me kosto minus amortizimin e akumuluar. (SKK 5; )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</si>
  <si>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</si>
  <si>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</si>
  <si>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</si>
  <si>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</si>
  <si>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</si>
  <si>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</si>
  <si>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) njesia ekonomike raportuese ka percaktuar</t>
  </si>
  <si>
    <t>si metode te amortizimit ate lineare me normen e amortizimit 15 % ne vit.</t>
  </si>
  <si>
    <t>Shënimet qe shpjegojnë zërat e ndryshëm të pasqyrave financiare</t>
  </si>
  <si>
    <t>AKTIVET  AFAT SHKURTERA</t>
  </si>
  <si>
    <t>Emri i Bankes</t>
  </si>
  <si>
    <t>Monedha</t>
  </si>
  <si>
    <t>kursi fund viti</t>
  </si>
  <si>
    <t>Vlera ne</t>
  </si>
  <si>
    <t>valute</t>
  </si>
  <si>
    <t>Leke</t>
  </si>
  <si>
    <t>Raiffeisen  Bank</t>
  </si>
  <si>
    <t>Lek</t>
  </si>
  <si>
    <t>Euro</t>
  </si>
  <si>
    <t>USD</t>
  </si>
  <si>
    <t>Credins     Bank</t>
  </si>
  <si>
    <t>LEK</t>
  </si>
  <si>
    <t>Totali :</t>
  </si>
  <si>
    <t>E M E R T I M I</t>
  </si>
  <si>
    <t>Arka ne Leke</t>
  </si>
  <si>
    <t>Arka ne Euro</t>
  </si>
  <si>
    <t>Arka ne Dollare</t>
  </si>
  <si>
    <t>Shoqeria nuk ka tituj pronesie te njesive ekonomike brenda grupit</t>
  </si>
  <si>
    <t>Shoqeria nuk ka riblerje te aksione te emetuara me pare nga ana jone</t>
  </si>
  <si>
    <t>Shoqeria nuk ka aktive te tjera financiare te investuara</t>
  </si>
  <si>
    <t>Kliente per mallra,produkte e sherbime</t>
  </si>
  <si>
    <t>&gt;</t>
  </si>
  <si>
    <t xml:space="preserve">     Fatura te pa likuiduara nen nje vit</t>
  </si>
  <si>
    <t xml:space="preserve">     Fatura te pa likuiduara mbi nje vit</t>
  </si>
  <si>
    <t>Te tjera</t>
  </si>
  <si>
    <t xml:space="preserve">Të tjera </t>
  </si>
  <si>
    <t>Të drejta për t’u arkëtuar nga proceset gjyqësore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</si>
  <si>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</si>
  <si>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</si>
  <si>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</si>
  <si>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</si>
  <si>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Të  tjera  tatime për  t’u  paguar  dhe  për  t’u  kthyer</t>
  </si>
  <si>
    <t>Tatimi në burim (teprica debitore)</t>
  </si>
  <si>
    <t>Të drejta dhe detyrime ndaj ortakëve dhe aksionerëve (teprtica debitore)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</si>
  <si>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</si>
  <si>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</si>
  <si>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</si>
  <si>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</si>
  <si>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Materiale ndihmës</t>
  </si>
  <si>
    <t>Lëndë djegëse</t>
  </si>
  <si>
    <t>Furnitorë për shërbime (teprica debitore)</t>
  </si>
  <si>
    <t>Shpenzime të periudhave të ardhme</t>
  </si>
  <si>
    <t>Interesa aktive të llogaritura</t>
  </si>
  <si>
    <t>Të ardhura të llogaritura</t>
  </si>
  <si>
    <t>AKTIVET AFATGJATA</t>
  </si>
  <si>
    <t xml:space="preserve">Aktivet  financiare </t>
  </si>
  <si>
    <t>Tituj pronësie në njësitë ekonomike brenda grupit</t>
  </si>
  <si>
    <t>Aksione të shoqërive të kontrolluara</t>
  </si>
  <si>
    <t>Aksione të shoqërive të lidhura</t>
  </si>
  <si>
    <t xml:space="preserve">Tituj të huadhënies në njësitë ekonomike brenda grupit </t>
  </si>
  <si>
    <t>Huadhënie afatgjatë në njësitë ekonomike brenda grupit</t>
  </si>
  <si>
    <t>Aksione të shoqërive ku ka interesa pjesëmarrëse</t>
  </si>
  <si>
    <t>Aktive  materiale</t>
  </si>
  <si>
    <t>Analiza e posteve te amortizushme</t>
  </si>
  <si>
    <t>Viti raportues</t>
  </si>
  <si>
    <t>Viti paraardhes</t>
  </si>
  <si>
    <t>Amortizimi</t>
  </si>
  <si>
    <t>Vl.mbetur</t>
  </si>
  <si>
    <t>Toka e ndërtesa</t>
  </si>
  <si>
    <t>Impiante e makineri</t>
  </si>
  <si>
    <t xml:space="preserve">Të tjera Ins. pajisje </t>
  </si>
  <si>
    <t>Shuma</t>
  </si>
  <si>
    <t>Aktivet e blera gjate vitit</t>
  </si>
  <si>
    <t>Aktivet kontribut i ortakeve ne kapitalin e shoqerise gjate vitit</t>
  </si>
  <si>
    <t>Aktive  jo materiale</t>
  </si>
  <si>
    <t>Patenta,licenca,marka e aktive te ngjashme</t>
  </si>
  <si>
    <t>Aktive tatimore te shtyra</t>
  </si>
  <si>
    <t>Tatime të shtyra (teprica debitore)</t>
  </si>
  <si>
    <t>Kapitali i nenshkruar i pa paguar</t>
  </si>
  <si>
    <t>DETYRIMET    DHE  KAPITALI</t>
  </si>
  <si>
    <t>13.1</t>
  </si>
  <si>
    <t xml:space="preserve">Huamarrje afatshkurtra </t>
  </si>
  <si>
    <t>Qera financiare</t>
  </si>
  <si>
    <t>Analiza e blerjeve me qira financiare</t>
  </si>
  <si>
    <t>Banka 2</t>
  </si>
  <si>
    <t>Furnitorë për mallra, produkte e shërbime</t>
  </si>
  <si>
    <t>Inventari i Furnitoreve bashkangjitur</t>
  </si>
  <si>
    <t>Debitorë të tjerë, kreditorë të tjerë</t>
  </si>
  <si>
    <t>13.6</t>
  </si>
  <si>
    <t>Të drejta / detyrime ndaj pjesëtarëve të tjerë të grupit</t>
  </si>
  <si>
    <t>13.7</t>
  </si>
  <si>
    <t>Të drejta detyrime ndaj njësive ekonomike me interesa pjesëmarrëse</t>
  </si>
  <si>
    <t>13.8</t>
  </si>
  <si>
    <t>Sigurime shoqërore dhe shëndetsore</t>
  </si>
  <si>
    <t>Organizma të tjera shoqërore</t>
  </si>
  <si>
    <t>Detyrime të tjera</t>
  </si>
  <si>
    <t>13.9</t>
  </si>
  <si>
    <t>Të pagueshme për detyrimet tatimore</t>
  </si>
  <si>
    <t>Tatim mbi të ardhurat personale</t>
  </si>
  <si>
    <t>Tatime të tjera për punonjësit</t>
  </si>
  <si>
    <t>Tatim mbi fitimin</t>
  </si>
  <si>
    <t>Shteti- TVSh për t’u paguar</t>
  </si>
  <si>
    <t>Tatimi në burim</t>
  </si>
  <si>
    <t>Të tjera të pagueshme</t>
  </si>
  <si>
    <t>17.1</t>
  </si>
  <si>
    <t>Huamarrje afatgjata</t>
  </si>
  <si>
    <t>17.2</t>
  </si>
  <si>
    <t>Huamarrje afatgjata nga Bankat</t>
  </si>
  <si>
    <t>17.8</t>
  </si>
  <si>
    <t>Të drejta dhe detyrime ndaj ortakëve dhe pronarëve mbi nje vit</t>
  </si>
  <si>
    <t>Dividendë për t’u paguar mbi nje vit</t>
  </si>
  <si>
    <t>26.1</t>
  </si>
  <si>
    <t>26.2</t>
  </si>
  <si>
    <t>26.3</t>
  </si>
  <si>
    <t>Pasqyra   e   te   Ardhurave   dhe   Shpenzimeve</t>
  </si>
  <si>
    <t>Te ardhurat perbehen</t>
  </si>
  <si>
    <t>●</t>
  </si>
  <si>
    <t>Te ardhura  nga shitja e  AQT-ve</t>
  </si>
  <si>
    <t>Shpenzimet perbehen nga</t>
  </si>
  <si>
    <t>Shpenzime te tjera</t>
  </si>
  <si>
    <t>Shpenzime per  komisione   bankare dhe te tjera  financiare</t>
  </si>
  <si>
    <t>Shpenzime amortizimi</t>
  </si>
  <si>
    <t>Fitimi (Humbja) e vitit financiar</t>
  </si>
  <si>
    <t>Fitimi i ushtrimit</t>
  </si>
  <si>
    <t>Shpenzime te pa zbriteshme</t>
  </si>
  <si>
    <t>Shpenzime te pazbrit. ( Vetedeklarimi i  Mallrave te blera pa fatur)</t>
  </si>
  <si>
    <t>Fitimi para tatimit</t>
  </si>
  <si>
    <t>Tatimi mbi fitimin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</si>
  <si>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</si>
  <si>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</si>
  <si>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</si>
  <si>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</si>
  <si>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</si>
  <si>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Shoqeria si burim informacioni perdor te dhenat nga informatizimi I dokumentacionit</t>
  </si>
  <si>
    <t>qe mbahet ne programin Alpha</t>
  </si>
  <si>
    <t xml:space="preserve">Jemi te vetedijshem se drejtimi eshte pergjegjes per hartimin dhe paraqitjen e sinqerte te PF </t>
  </si>
  <si>
    <t>ne perputhje me SKK dhe ligjin "Per Kontabilitetin  dhe PF".</t>
  </si>
  <si>
    <t>Per Drejtimin  e Njesise  Ekonomike</t>
  </si>
  <si>
    <t>Tirana       Bank</t>
  </si>
  <si>
    <t>Bank</t>
  </si>
  <si>
    <t>Produkte ne proces</t>
  </si>
  <si>
    <t>Huadhënie afatshkurter në njësitë ekonomike brenda grupit</t>
  </si>
  <si>
    <t>Aktivet e shitura gjate vitit</t>
  </si>
  <si>
    <t>Te Ardhura nga Qerate</t>
  </si>
  <si>
    <t xml:space="preserve">Shpenzime per paga   </t>
  </si>
  <si>
    <t>Shpenzime per Sig. Shoqerore</t>
  </si>
  <si>
    <t>Shpenzime   per L. Pare dhe  Materiale te Konsumueshme</t>
  </si>
  <si>
    <t>kamion gjysme rimorkio</t>
  </si>
  <si>
    <t>BKT</t>
  </si>
  <si>
    <t>Alpha</t>
  </si>
  <si>
    <t>Parapagime të dhëna (Rafaelo shpk)</t>
  </si>
  <si>
    <t>Alpha Bank</t>
  </si>
  <si>
    <t>Arnold  KOCIU</t>
  </si>
  <si>
    <t>Arnold  Kociu</t>
  </si>
  <si>
    <t>Arnold Kociu</t>
  </si>
  <si>
    <t xml:space="preserve">      </t>
  </si>
  <si>
    <t>Kamion Benx</t>
  </si>
  <si>
    <t>Rimorkio KRONE</t>
  </si>
  <si>
    <t>ACR 234</t>
  </si>
  <si>
    <t>AA 3841</t>
  </si>
  <si>
    <t>Land Rover</t>
  </si>
  <si>
    <t>autoveture</t>
  </si>
  <si>
    <t>(Arnold  Kociu )</t>
  </si>
  <si>
    <t>Ford  Focus</t>
  </si>
  <si>
    <t>AA 669 BJ</t>
  </si>
  <si>
    <t>AB 013 BN</t>
  </si>
  <si>
    <t>Veprave  Industriale, Turistike  e  Civile.</t>
  </si>
  <si>
    <t>Ndertim, Montim  dhe  Rikonstruksion i Objekteve e</t>
  </si>
  <si>
    <t xml:space="preserve">                                                                   </t>
  </si>
  <si>
    <t xml:space="preserve">                                                                                                                                                                  </t>
  </si>
  <si>
    <t>Viti 2021</t>
  </si>
  <si>
    <t>Kerkim studime projekte</t>
  </si>
  <si>
    <t>Te punesuar mesatarisht per vitin 2021</t>
  </si>
  <si>
    <t>Me page nga 40.001 deri  ne 66.500 leke</t>
  </si>
  <si>
    <t>Me page nga 66.501 deri ne 100,000 leke</t>
  </si>
  <si>
    <t>Me page me te larte se 100.000 leke</t>
  </si>
  <si>
    <t xml:space="preserve">Shpenzime të tjera financiare </t>
  </si>
  <si>
    <t xml:space="preserve">Të pagueshme për detyrimet tatimore </t>
  </si>
  <si>
    <t>Pozicioni financiar i rideklaruar më 1 janar 2021</t>
  </si>
  <si>
    <t>GBP</t>
  </si>
  <si>
    <t>ABI</t>
  </si>
  <si>
    <t xml:space="preserve"> </t>
  </si>
  <si>
    <t>Te ardhura  nga shitja e Ambjenteve te Pallatit Klos</t>
  </si>
  <si>
    <t>Te Ardhura Financiare</t>
  </si>
  <si>
    <t>Te  ardhura  nga  Aktiviteti Situac.Punime</t>
  </si>
  <si>
    <t>Te ardhura  nga Te Tjera sherbime</t>
  </si>
  <si>
    <t>Fitimi NETO</t>
  </si>
  <si>
    <t>2021</t>
  </si>
  <si>
    <t>Viti   2022</t>
  </si>
  <si>
    <t>01.01.2022</t>
  </si>
  <si>
    <t>31.12.2022</t>
  </si>
  <si>
    <t>Pozicioni financiar i rideklaruar më 31 dhjetor 2020</t>
  </si>
  <si>
    <t>Pozicioni financiar më   31 dhjetor  2021</t>
  </si>
  <si>
    <t>Pozicioni financiar i rideklaruar më 1 janar 2022</t>
  </si>
  <si>
    <t>Aktivet Afatgjata Materiale  me vlere fillestare   2022</t>
  </si>
  <si>
    <t>Inventari automjeteve ne pronesi te subjektit 2022</t>
  </si>
  <si>
    <t>Puna e kryer nga njësia ekonomike dhe e kapitalizuar  sit.Pallat</t>
  </si>
  <si>
    <t>Te ardhura  nga Mirmbajtja e Monitorim H/C Zall Herr</t>
  </si>
  <si>
    <t>Te ardhura nga Situac. Bujtina Klos</t>
  </si>
  <si>
    <t>Pall. Klos</t>
  </si>
  <si>
    <t>Pozicioni financiar më 31 dhjetor 2022</t>
  </si>
  <si>
    <t>Viti 2022</t>
  </si>
  <si>
    <t>viti 2021</t>
  </si>
  <si>
    <t>Amortizimi A.A.Materiale   2022</t>
  </si>
  <si>
    <t>Vlera Kontabel Neto e A.A.Materiale  2022</t>
  </si>
  <si>
    <t>Me page deri ne 34.000 leke</t>
  </si>
  <si>
    <t>Me page nga 34.001 deri ne 40.000 leke</t>
  </si>
  <si>
    <t>Eskavator Komatsu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</si>
</sst>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-* #,##0.00_L_e_k_-;\-* #,##0.00_L_e_k_-;_-* &quot;-&quot;??_L_e_k_-;_-@_-"/>
    <numFmt numFmtId="165" formatCode="#,##0.0"/>
    <numFmt numFmtId="166" formatCode="_-* #,##0_L_e_k_-;\-* #,##0_L_e_k_-;_-* &quot;-&quot;??_L_e_k_-;_-@_-"/>
    <numFmt numFmtId="167" formatCode="_(* #,##0_);_(* \(#,##0\);_(* &quot;-&quot;??_);_(@_)"/>
    <numFmt numFmtId="168" formatCode="#,##0.0000000"/>
    <numFmt numFmtId="169" formatCode="#,##0.000"/>
    <numFmt numFmtId="170" formatCode="_-* #,##0.000_L_e_k_-;\-* #,##0.000_L_e_k_-;_-* &quot;-&quot;??_L_e_k_-;_-@_-"/>
  </numFmts>
  <fonts count="53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Arial"/>
      <family val="2"/>
    </font>
    <font>
      <sz val="11"/>
      <color indexed="8"/>
      <name val="Agency FB"/>
      <family val="2"/>
    </font>
    <font>
      <sz val="11"/>
      <name val="Agency FB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  <charset val="238"/>
    </font>
    <font>
      <b/>
      <u/>
      <sz val="14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  <charset val="238"/>
    </font>
    <font>
      <b/>
      <sz val="11"/>
      <name val="Calibri"/>
      <family val="2"/>
      <charset val="238"/>
    </font>
    <font>
      <b/>
      <sz val="11"/>
      <name val="Times New Roman"/>
      <family val="1"/>
    </font>
    <font>
      <b/>
      <i/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4" fillId="0" borderId="0"/>
  </cellStyleXfs>
  <cellXfs count="513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3" fontId="4" fillId="0" borderId="6" xfId="0" applyNumberFormat="1" applyFont="1" applyBorder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4" fillId="0" borderId="0" xfId="0" applyNumberFormat="1" applyFont="1"/>
    <xf numFmtId="0" fontId="9" fillId="0" borderId="0" xfId="0" applyFont="1" applyAlignment="1">
      <alignment horizontal="center"/>
    </xf>
    <xf numFmtId="0" fontId="43" fillId="0" borderId="0" xfId="0" applyFont="1" applyAlignment="1">
      <alignment vertical="center"/>
    </xf>
    <xf numFmtId="0" fontId="44" fillId="0" borderId="0" xfId="4" applyFont="1"/>
    <xf numFmtId="0" fontId="44" fillId="0" borderId="0" xfId="4" applyFont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4" fillId="0" borderId="6" xfId="0" applyFont="1" applyBorder="1" applyAlignment="1">
      <alignment vertical="center"/>
    </xf>
    <xf numFmtId="0" fontId="4" fillId="0" borderId="8" xfId="0" applyFont="1" applyBorder="1"/>
    <xf numFmtId="0" fontId="4" fillId="0" borderId="13" xfId="0" applyFont="1" applyBorder="1"/>
    <xf numFmtId="0" fontId="4" fillId="0" borderId="11" xfId="0" applyFont="1" applyBorder="1"/>
    <xf numFmtId="0" fontId="15" fillId="0" borderId="1" xfId="0" applyFont="1" applyBorder="1"/>
    <xf numFmtId="0" fontId="15" fillId="0" borderId="0" xfId="0" applyFont="1" applyBorder="1"/>
    <xf numFmtId="0" fontId="15" fillId="0" borderId="14" xfId="0" applyFont="1" applyBorder="1"/>
    <xf numFmtId="0" fontId="15" fillId="0" borderId="14" xfId="0" applyFont="1" applyBorder="1" applyAlignment="1">
      <alignment horizontal="center"/>
    </xf>
    <xf numFmtId="0" fontId="15" fillId="0" borderId="2" xfId="0" applyFont="1" applyBorder="1"/>
    <xf numFmtId="0" fontId="15" fillId="0" borderId="0" xfId="0" applyFont="1"/>
    <xf numFmtId="0" fontId="15" fillId="0" borderId="13" xfId="0" applyFont="1" applyBorder="1" applyAlignment="1">
      <alignment horizontal="right"/>
    </xf>
    <xf numFmtId="0" fontId="15" fillId="0" borderId="13" xfId="0" applyFont="1" applyBorder="1" applyAlignment="1">
      <alignment horizontal="center"/>
    </xf>
    <xf numFmtId="0" fontId="15" fillId="0" borderId="13" xfId="0" applyFont="1" applyBorder="1"/>
    <xf numFmtId="0" fontId="15" fillId="0" borderId="4" xfId="0" applyFont="1" applyBorder="1"/>
    <xf numFmtId="0" fontId="15" fillId="0" borderId="4" xfId="0" applyFont="1" applyBorder="1" applyAlignment="1">
      <alignment horizontal="center"/>
    </xf>
    <xf numFmtId="0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0" xfId="0" applyFont="1"/>
    <xf numFmtId="0" fontId="4" fillId="0" borderId="10" xfId="0" applyFont="1" applyBorder="1"/>
    <xf numFmtId="0" fontId="4" fillId="0" borderId="14" xfId="0" applyFont="1" applyBorder="1"/>
    <xf numFmtId="0" fontId="4" fillId="0" borderId="12" xfId="0" applyFont="1" applyBorder="1"/>
    <xf numFmtId="0" fontId="2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3" fontId="5" fillId="0" borderId="6" xfId="0" applyNumberFormat="1" applyFont="1" applyBorder="1" applyAlignment="1">
      <alignment vertical="center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9" fillId="0" borderId="5" xfId="0" applyNumberFormat="1" applyFont="1" applyFill="1" applyBorder="1" applyAlignment="1" applyProtection="1"/>
    <xf numFmtId="0" fontId="19" fillId="0" borderId="4" xfId="0" applyNumberFormat="1" applyFont="1" applyFill="1" applyBorder="1" applyAlignment="1" applyProtection="1"/>
    <xf numFmtId="0" fontId="19" fillId="0" borderId="3" xfId="0" applyNumberFormat="1" applyFont="1" applyFill="1" applyBorder="1" applyAlignment="1" applyProtection="1"/>
    <xf numFmtId="0" fontId="18" fillId="0" borderId="6" xfId="0" applyNumberFormat="1" applyFont="1" applyFill="1" applyBorder="1" applyAlignment="1" applyProtection="1">
      <alignment horizontal="center"/>
    </xf>
    <xf numFmtId="0" fontId="20" fillId="0" borderId="6" xfId="0" applyNumberFormat="1" applyFont="1" applyFill="1" applyBorder="1" applyAlignment="1" applyProtection="1"/>
    <xf numFmtId="0" fontId="20" fillId="0" borderId="6" xfId="0" applyNumberFormat="1" applyFont="1" applyFill="1" applyBorder="1" applyAlignment="1" applyProtection="1">
      <alignment horizontal="center"/>
    </xf>
    <xf numFmtId="0" fontId="19" fillId="0" borderId="6" xfId="0" applyNumberFormat="1" applyFont="1" applyFill="1" applyBorder="1" applyAlignment="1" applyProtection="1">
      <alignment horizontal="center"/>
    </xf>
    <xf numFmtId="0" fontId="18" fillId="0" borderId="4" xfId="0" applyNumberFormat="1" applyFont="1" applyFill="1" applyBorder="1" applyAlignment="1" applyProtection="1"/>
    <xf numFmtId="0" fontId="19" fillId="0" borderId="6" xfId="0" applyNumberFormat="1" applyFont="1" applyFill="1" applyBorder="1" applyAlignment="1" applyProtection="1"/>
    <xf numFmtId="0" fontId="18" fillId="0" borderId="6" xfId="0" applyNumberFormat="1" applyFont="1" applyFill="1" applyBorder="1" applyAlignment="1" applyProtection="1"/>
    <xf numFmtId="0" fontId="18" fillId="0" borderId="5" xfId="0" applyNumberFormat="1" applyFont="1" applyFill="1" applyBorder="1" applyAlignment="1" applyProtection="1"/>
    <xf numFmtId="0" fontId="18" fillId="0" borderId="6" xfId="0" applyNumberFormat="1" applyFont="1" applyFill="1" applyBorder="1" applyAlignment="1" applyProtection="1">
      <alignment horizontal="right"/>
    </xf>
    <xf numFmtId="0" fontId="21" fillId="0" borderId="0" xfId="0" applyNumberFormat="1" applyFont="1" applyFill="1" applyBorder="1" applyAlignment="1" applyProtection="1">
      <alignment horizontal="center"/>
    </xf>
    <xf numFmtId="0" fontId="18" fillId="0" borderId="3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19" fillId="0" borderId="7" xfId="0" applyNumberFormat="1" applyFont="1" applyFill="1" applyBorder="1" applyAlignment="1" applyProtection="1"/>
    <xf numFmtId="0" fontId="18" fillId="0" borderId="9" xfId="0" applyNumberFormat="1" applyFont="1" applyFill="1" applyBorder="1" applyAlignment="1" applyProtection="1"/>
    <xf numFmtId="0" fontId="18" fillId="0" borderId="7" xfId="0" applyNumberFormat="1" applyFont="1" applyFill="1" applyBorder="1" applyAlignment="1" applyProtection="1"/>
    <xf numFmtId="0" fontId="19" fillId="0" borderId="3" xfId="0" applyNumberFormat="1" applyFont="1" applyFill="1" applyBorder="1" applyAlignment="1" applyProtection="1">
      <alignment horizontal="center"/>
    </xf>
    <xf numFmtId="14" fontId="19" fillId="0" borderId="5" xfId="0" applyNumberFormat="1" applyFont="1" applyFill="1" applyBorder="1" applyAlignment="1" applyProtection="1"/>
    <xf numFmtId="14" fontId="19" fillId="0" borderId="9" xfId="0" applyNumberFormat="1" applyFont="1" applyFill="1" applyBorder="1" applyAlignment="1" applyProtection="1"/>
    <xf numFmtId="14" fontId="19" fillId="0" borderId="6" xfId="0" applyNumberFormat="1" applyFont="1" applyFill="1" applyBorder="1" applyAlignment="1" applyProtection="1"/>
    <xf numFmtId="0" fontId="23" fillId="2" borderId="6" xfId="0" applyFont="1" applyFill="1" applyBorder="1" applyAlignment="1">
      <alignment horizontal="left" vertical="center"/>
    </xf>
    <xf numFmtId="0" fontId="22" fillId="0" borderId="6" xfId="0" applyNumberFormat="1" applyFont="1" applyFill="1" applyBorder="1" applyAlignment="1" applyProtection="1"/>
    <xf numFmtId="0" fontId="24" fillId="2" borderId="6" xfId="0" applyFont="1" applyFill="1" applyBorder="1" applyAlignment="1">
      <alignment horizontal="left"/>
    </xf>
    <xf numFmtId="0" fontId="24" fillId="0" borderId="6" xfId="0" applyFont="1" applyBorder="1" applyAlignment="1">
      <alignment horizontal="left"/>
    </xf>
    <xf numFmtId="0" fontId="19" fillId="0" borderId="6" xfId="0" applyNumberFormat="1" applyFont="1" applyFill="1" applyBorder="1" applyAlignment="1" applyProtection="1">
      <alignment horizontal="right"/>
    </xf>
    <xf numFmtId="167" fontId="19" fillId="0" borderId="6" xfId="0" applyNumberFormat="1" applyFont="1" applyFill="1" applyBorder="1" applyAlignment="1" applyProtection="1"/>
    <xf numFmtId="0" fontId="23" fillId="0" borderId="6" xfId="0" applyNumberFormat="1" applyFont="1" applyFill="1" applyBorder="1" applyAlignment="1" applyProtection="1">
      <alignment horizontal="center"/>
    </xf>
    <xf numFmtId="0" fontId="45" fillId="0" borderId="6" xfId="4" applyFont="1" applyBorder="1"/>
    <xf numFmtId="0" fontId="25" fillId="0" borderId="6" xfId="4" applyFont="1" applyBorder="1" applyAlignment="1">
      <alignment vertical="center" textRotation="90" wrapText="1"/>
    </xf>
    <xf numFmtId="0" fontId="26" fillId="0" borderId="6" xfId="4" applyFont="1" applyBorder="1" applyAlignment="1">
      <alignment horizontal="center" vertical="center" textRotation="90"/>
    </xf>
    <xf numFmtId="0" fontId="26" fillId="0" borderId="6" xfId="4" applyFont="1" applyBorder="1" applyAlignment="1">
      <alignment horizontal="center" vertical="center" textRotation="90" wrapText="1"/>
    </xf>
    <xf numFmtId="0" fontId="26" fillId="0" borderId="6" xfId="0" applyFont="1" applyBorder="1" applyAlignment="1">
      <alignment horizontal="center" vertical="center"/>
    </xf>
    <xf numFmtId="0" fontId="26" fillId="0" borderId="6" xfId="4" applyFont="1" applyBorder="1" applyAlignment="1">
      <alignment vertical="center" wrapText="1"/>
    </xf>
    <xf numFmtId="0" fontId="26" fillId="0" borderId="6" xfId="4" applyFont="1" applyBorder="1" applyAlignment="1">
      <alignment horizontal="center" vertical="center" wrapText="1"/>
    </xf>
    <xf numFmtId="166" fontId="26" fillId="0" borderId="6" xfId="4" applyNumberFormat="1" applyFont="1" applyBorder="1" applyAlignment="1">
      <alignment horizontal="center" vertical="center" wrapText="1"/>
    </xf>
    <xf numFmtId="0" fontId="25" fillId="0" borderId="6" xfId="4" applyFont="1" applyBorder="1" applyAlignment="1">
      <alignment vertical="center" wrapText="1"/>
    </xf>
    <xf numFmtId="0" fontId="25" fillId="0" borderId="6" xfId="4" applyFont="1" applyBorder="1" applyAlignment="1">
      <alignment horizontal="center" vertical="center" wrapText="1"/>
    </xf>
    <xf numFmtId="166" fontId="25" fillId="0" borderId="6" xfId="4" applyNumberFormat="1" applyFont="1" applyBorder="1" applyAlignment="1">
      <alignment horizontal="center" vertical="center" wrapText="1"/>
    </xf>
    <xf numFmtId="166" fontId="4" fillId="0" borderId="0" xfId="2" applyNumberFormat="1" applyFont="1" applyAlignment="1">
      <alignment vertical="center"/>
    </xf>
    <xf numFmtId="166" fontId="4" fillId="0" borderId="0" xfId="2" applyNumberFormat="1" applyFont="1"/>
    <xf numFmtId="0" fontId="5" fillId="0" borderId="0" xfId="0" applyFont="1"/>
    <xf numFmtId="0" fontId="5" fillId="0" borderId="7" xfId="0" applyFont="1" applyBorder="1" applyAlignment="1">
      <alignment vertical="center"/>
    </xf>
    <xf numFmtId="49" fontId="5" fillId="0" borderId="11" xfId="2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66" fontId="5" fillId="0" borderId="3" xfId="2" applyNumberFormat="1" applyFont="1" applyBorder="1" applyAlignment="1">
      <alignment horizontal="left" vertical="center"/>
    </xf>
    <xf numFmtId="166" fontId="5" fillId="0" borderId="3" xfId="2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166" fontId="7" fillId="0" borderId="3" xfId="2" applyNumberFormat="1" applyFont="1" applyBorder="1" applyAlignment="1">
      <alignment vertical="center"/>
    </xf>
    <xf numFmtId="166" fontId="27" fillId="0" borderId="3" xfId="2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166" fontId="4" fillId="0" borderId="3" xfId="2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166" fontId="5" fillId="0" borderId="3" xfId="2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66" fontId="4" fillId="0" borderId="0" xfId="2" applyNumberFormat="1" applyFont="1" applyBorder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/>
    </xf>
    <xf numFmtId="166" fontId="8" fillId="0" borderId="0" xfId="2" applyNumberFormat="1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9" fontId="4" fillId="0" borderId="0" xfId="0" applyNumberFormat="1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166" fontId="4" fillId="0" borderId="0" xfId="2" applyNumberFormat="1" applyFont="1" applyBorder="1" applyAlignment="1">
      <alignment vertical="center"/>
    </xf>
    <xf numFmtId="166" fontId="4" fillId="0" borderId="0" xfId="2" applyNumberFormat="1" applyFont="1" applyBorder="1"/>
    <xf numFmtId="0" fontId="5" fillId="0" borderId="7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166" fontId="4" fillId="0" borderId="3" xfId="2" applyNumberFormat="1" applyFont="1" applyBorder="1" applyAlignment="1">
      <alignment horizontal="left" vertical="center"/>
    </xf>
    <xf numFmtId="166" fontId="4" fillId="0" borderId="11" xfId="2" applyNumberFormat="1" applyFont="1" applyBorder="1" applyAlignment="1">
      <alignment horizontal="left" vertical="center"/>
    </xf>
    <xf numFmtId="166" fontId="7" fillId="0" borderId="11" xfId="2" applyNumberFormat="1" applyFont="1" applyBorder="1" applyAlignment="1">
      <alignment vertical="center"/>
    </xf>
    <xf numFmtId="166" fontId="7" fillId="0" borderId="11" xfId="2" applyNumberFormat="1" applyFont="1" applyBorder="1" applyAlignment="1">
      <alignment horizontal="left" vertical="center"/>
    </xf>
    <xf numFmtId="166" fontId="7" fillId="0" borderId="12" xfId="2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66" fontId="4" fillId="0" borderId="12" xfId="2" applyNumberFormat="1" applyFont="1" applyBorder="1" applyAlignment="1">
      <alignment horizontal="left" vertical="center"/>
    </xf>
    <xf numFmtId="166" fontId="7" fillId="0" borderId="3" xfId="2" applyNumberFormat="1" applyFont="1" applyBorder="1" applyAlignment="1">
      <alignment horizontal="left" vertical="center"/>
    </xf>
    <xf numFmtId="166" fontId="4" fillId="0" borderId="0" xfId="2" applyNumberFormat="1" applyFont="1" applyAlignment="1">
      <alignment horizontal="center"/>
    </xf>
    <xf numFmtId="166" fontId="5" fillId="0" borderId="6" xfId="2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66" fontId="4" fillId="0" borderId="3" xfId="2" applyNumberFormat="1" applyFont="1" applyBorder="1"/>
    <xf numFmtId="0" fontId="5" fillId="0" borderId="5" xfId="0" applyFont="1" applyBorder="1" applyAlignment="1">
      <alignment vertical="center"/>
    </xf>
    <xf numFmtId="1" fontId="5" fillId="0" borderId="6" xfId="2" applyNumberFormat="1" applyFont="1" applyBorder="1" applyAlignment="1">
      <alignment horizontal="center" vertical="center"/>
    </xf>
    <xf numFmtId="166" fontId="4" fillId="0" borderId="6" xfId="2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166" fontId="5" fillId="0" borderId="6" xfId="2" applyNumberFormat="1" applyFont="1" applyFill="1" applyBorder="1" applyAlignment="1">
      <alignment vertical="center"/>
    </xf>
    <xf numFmtId="166" fontId="5" fillId="0" borderId="6" xfId="2" applyNumberFormat="1" applyFont="1" applyBorder="1" applyAlignment="1">
      <alignment vertical="center"/>
    </xf>
    <xf numFmtId="166" fontId="26" fillId="0" borderId="6" xfId="2" applyNumberFormat="1" applyFont="1" applyBorder="1" applyAlignment="1">
      <alignment horizontal="center" vertical="center" wrapText="1"/>
    </xf>
    <xf numFmtId="166" fontId="25" fillId="0" borderId="6" xfId="2" applyNumberFormat="1" applyFont="1" applyBorder="1" applyAlignment="1">
      <alignment horizontal="center" vertical="center" wrapText="1"/>
    </xf>
    <xf numFmtId="166" fontId="18" fillId="0" borderId="0" xfId="2" applyNumberFormat="1" applyFont="1" applyFill="1" applyBorder="1" applyAlignment="1" applyProtection="1"/>
    <xf numFmtId="166" fontId="19" fillId="0" borderId="0" xfId="2" applyNumberFormat="1" applyFont="1" applyFill="1" applyBorder="1" applyAlignment="1" applyProtection="1"/>
    <xf numFmtId="166" fontId="19" fillId="0" borderId="4" xfId="2" applyNumberFormat="1" applyFont="1" applyFill="1" applyBorder="1" applyAlignment="1" applyProtection="1"/>
    <xf numFmtId="166" fontId="20" fillId="0" borderId="6" xfId="2" applyNumberFormat="1" applyFont="1" applyFill="1" applyBorder="1" applyAlignment="1" applyProtection="1"/>
    <xf numFmtId="170" fontId="19" fillId="0" borderId="6" xfId="2" applyNumberFormat="1" applyFont="1" applyFill="1" applyBorder="1" applyAlignment="1" applyProtection="1"/>
    <xf numFmtId="167" fontId="19" fillId="0" borderId="6" xfId="2" applyNumberFormat="1" applyFont="1" applyFill="1" applyBorder="1" applyAlignment="1" applyProtection="1"/>
    <xf numFmtId="166" fontId="18" fillId="0" borderId="6" xfId="2" applyNumberFormat="1" applyFont="1" applyFill="1" applyBorder="1" applyAlignment="1" applyProtection="1"/>
    <xf numFmtId="167" fontId="18" fillId="0" borderId="6" xfId="2" applyNumberFormat="1" applyFont="1" applyFill="1" applyBorder="1" applyAlignment="1" applyProtection="1"/>
    <xf numFmtId="166" fontId="21" fillId="0" borderId="0" xfId="2" applyNumberFormat="1" applyFont="1" applyFill="1" applyBorder="1" applyAlignment="1" applyProtection="1">
      <alignment horizontal="center"/>
    </xf>
    <xf numFmtId="166" fontId="18" fillId="0" borderId="4" xfId="2" applyNumberFormat="1" applyFont="1" applyFill="1" applyBorder="1" applyAlignment="1" applyProtection="1"/>
    <xf numFmtId="166" fontId="19" fillId="0" borderId="6" xfId="2" applyNumberFormat="1" applyFont="1" applyFill="1" applyBorder="1" applyAlignment="1" applyProtection="1"/>
    <xf numFmtId="166" fontId="0" fillId="0" borderId="0" xfId="2" applyNumberFormat="1" applyFont="1" applyFill="1" applyBorder="1" applyAlignment="1" applyProtection="1"/>
    <xf numFmtId="166" fontId="0" fillId="0" borderId="0" xfId="2" applyNumberFormat="1" applyFont="1"/>
    <xf numFmtId="167" fontId="0" fillId="0" borderId="0" xfId="0" applyNumberFormat="1"/>
    <xf numFmtId="164" fontId="0" fillId="0" borderId="0" xfId="2" applyFont="1"/>
    <xf numFmtId="167" fontId="18" fillId="0" borderId="9" xfId="2" applyNumberFormat="1" applyFont="1" applyFill="1" applyBorder="1" applyAlignment="1" applyProtection="1"/>
    <xf numFmtId="0" fontId="15" fillId="0" borderId="6" xfId="0" applyFont="1" applyBorder="1"/>
    <xf numFmtId="167" fontId="24" fillId="0" borderId="6" xfId="2" applyNumberFormat="1" applyFont="1" applyBorder="1"/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27" fillId="0" borderId="3" xfId="0" applyNumberFormat="1" applyFont="1" applyBorder="1" applyAlignment="1">
      <alignment vertical="center"/>
    </xf>
    <xf numFmtId="166" fontId="7" fillId="0" borderId="3" xfId="1" applyNumberFormat="1" applyFont="1" applyBorder="1" applyAlignment="1">
      <alignment vertical="center"/>
    </xf>
    <xf numFmtId="166" fontId="5" fillId="0" borderId="3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horizontal="center" vertical="center"/>
    </xf>
    <xf numFmtId="167" fontId="5" fillId="0" borderId="3" xfId="0" applyNumberFormat="1" applyFont="1" applyBorder="1" applyAlignment="1">
      <alignment vertical="center"/>
    </xf>
    <xf numFmtId="167" fontId="5" fillId="0" borderId="3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vertical="center"/>
    </xf>
    <xf numFmtId="166" fontId="7" fillId="0" borderId="3" xfId="1" applyNumberFormat="1" applyFont="1" applyBorder="1" applyAlignment="1">
      <alignment horizontal="left" vertical="center"/>
    </xf>
    <xf numFmtId="166" fontId="27" fillId="0" borderId="3" xfId="0" applyNumberFormat="1" applyFont="1" applyBorder="1" applyAlignment="1">
      <alignment vertical="center"/>
    </xf>
    <xf numFmtId="166" fontId="27" fillId="0" borderId="3" xfId="1" applyNumberFormat="1" applyFont="1" applyBorder="1" applyAlignment="1">
      <alignment vertical="center"/>
    </xf>
    <xf numFmtId="166" fontId="27" fillId="0" borderId="3" xfId="1" applyNumberFormat="1" applyFont="1" applyFill="1" applyBorder="1" applyAlignment="1">
      <alignment vertical="center"/>
    </xf>
    <xf numFmtId="0" fontId="44" fillId="0" borderId="0" xfId="4" applyFont="1" applyBorder="1"/>
    <xf numFmtId="0" fontId="44" fillId="0" borderId="0" xfId="4" applyFont="1" applyBorder="1" applyAlignment="1">
      <alignment vertical="center"/>
    </xf>
    <xf numFmtId="166" fontId="4" fillId="0" borderId="6" xfId="1" applyNumberFormat="1" applyFont="1" applyBorder="1" applyAlignment="1">
      <alignment vertical="center"/>
    </xf>
    <xf numFmtId="166" fontId="5" fillId="0" borderId="6" xfId="1" applyNumberFormat="1" applyFont="1" applyBorder="1" applyAlignment="1">
      <alignment vertical="center"/>
    </xf>
    <xf numFmtId="166" fontId="44" fillId="0" borderId="0" xfId="4" applyNumberFormat="1" applyFont="1"/>
    <xf numFmtId="166" fontId="4" fillId="0" borderId="0" xfId="1" applyNumberFormat="1" applyFont="1" applyAlignment="1">
      <alignment vertical="center"/>
    </xf>
    <xf numFmtId="166" fontId="19" fillId="0" borderId="6" xfId="1" applyNumberFormat="1" applyFont="1" applyFill="1" applyBorder="1" applyAlignment="1" applyProtection="1"/>
    <xf numFmtId="166" fontId="18" fillId="0" borderId="6" xfId="1" applyNumberFormat="1" applyFont="1" applyFill="1" applyBorder="1" applyAlignment="1" applyProtection="1"/>
    <xf numFmtId="166" fontId="5" fillId="0" borderId="3" xfId="1" applyNumberFormat="1" applyFont="1" applyBorder="1" applyAlignment="1">
      <alignment horizontal="left" vertical="center"/>
    </xf>
    <xf numFmtId="166" fontId="4" fillId="0" borderId="3" xfId="1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6" fontId="4" fillId="0" borderId="11" xfId="1" applyNumberFormat="1" applyFont="1" applyBorder="1" applyAlignment="1">
      <alignment horizontal="left" vertical="center"/>
    </xf>
    <xf numFmtId="3" fontId="4" fillId="0" borderId="3" xfId="0" applyNumberFormat="1" applyFont="1" applyBorder="1" applyAlignment="1">
      <alignment horizontal="center" vertical="center"/>
    </xf>
    <xf numFmtId="166" fontId="7" fillId="0" borderId="6" xfId="1" applyNumberFormat="1" applyFont="1" applyBorder="1" applyAlignment="1">
      <alignment horizontal="left" vertical="center"/>
    </xf>
    <xf numFmtId="166" fontId="4" fillId="0" borderId="6" xfId="1" applyNumberFormat="1" applyFont="1" applyBorder="1" applyAlignment="1">
      <alignment horizontal="left" vertical="center"/>
    </xf>
    <xf numFmtId="0" fontId="29" fillId="0" borderId="0" xfId="0" applyNumberFormat="1" applyFont="1" applyFill="1" applyBorder="1" applyAlignment="1" applyProtection="1">
      <alignment horizontal="center"/>
    </xf>
    <xf numFmtId="166" fontId="7" fillId="0" borderId="11" xfId="1" applyNumberFormat="1" applyFont="1" applyBorder="1" applyAlignment="1">
      <alignment horizontal="left" vertical="center"/>
    </xf>
    <xf numFmtId="166" fontId="7" fillId="0" borderId="12" xfId="1" applyNumberFormat="1" applyFont="1" applyBorder="1" applyAlignment="1">
      <alignment horizontal="left" vertical="center"/>
    </xf>
    <xf numFmtId="166" fontId="5" fillId="0" borderId="3" xfId="1" applyNumberFormat="1" applyFont="1" applyBorder="1" applyAlignment="1">
      <alignment horizontal="center" vertical="center"/>
    </xf>
    <xf numFmtId="166" fontId="4" fillId="0" borderId="3" xfId="1" applyNumberFormat="1" applyFont="1" applyBorder="1" applyAlignment="1">
      <alignment vertical="center"/>
    </xf>
    <xf numFmtId="166" fontId="26" fillId="0" borderId="6" xfId="1" applyNumberFormat="1" applyFont="1" applyBorder="1" applyAlignment="1">
      <alignment horizontal="center" vertical="center" wrapText="1"/>
    </xf>
    <xf numFmtId="166" fontId="44" fillId="0" borderId="0" xfId="4" applyNumberFormat="1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30" fillId="0" borderId="15" xfId="5" applyFont="1" applyFill="1" applyBorder="1"/>
    <xf numFmtId="0" fontId="30" fillId="0" borderId="16" xfId="5" applyFont="1" applyFill="1" applyBorder="1"/>
    <xf numFmtId="0" fontId="4" fillId="0" borderId="16" xfId="5" applyFont="1" applyFill="1" applyBorder="1"/>
    <xf numFmtId="166" fontId="4" fillId="0" borderId="16" xfId="3" applyNumberFormat="1" applyFont="1" applyFill="1" applyBorder="1"/>
    <xf numFmtId="3" fontId="4" fillId="0" borderId="17" xfId="5" applyNumberFormat="1" applyFont="1" applyFill="1" applyBorder="1"/>
    <xf numFmtId="0" fontId="30" fillId="0" borderId="18" xfId="5" applyFont="1" applyFill="1" applyBorder="1"/>
    <xf numFmtId="0" fontId="30" fillId="0" borderId="0" xfId="5" applyFont="1" applyFill="1" applyBorder="1"/>
    <xf numFmtId="0" fontId="4" fillId="0" borderId="0" xfId="5" applyFont="1" applyFill="1" applyBorder="1"/>
    <xf numFmtId="166" fontId="4" fillId="0" borderId="0" xfId="3" applyNumberFormat="1" applyFont="1" applyFill="1" applyBorder="1"/>
    <xf numFmtId="3" fontId="4" fillId="0" borderId="19" xfId="5" applyNumberFormat="1" applyFont="1" applyFill="1" applyBorder="1"/>
    <xf numFmtId="0" fontId="4" fillId="0" borderId="18" xfId="5" applyFont="1" applyFill="1" applyBorder="1" applyAlignment="1">
      <alignment horizontal="center"/>
    </xf>
    <xf numFmtId="0" fontId="32" fillId="0" borderId="0" xfId="5" applyFont="1" applyBorder="1" applyAlignment="1">
      <alignment horizontal="left" vertical="center"/>
    </xf>
    <xf numFmtId="0" fontId="32" fillId="0" borderId="0" xfId="5" applyFont="1" applyBorder="1" applyAlignment="1">
      <alignment vertical="center"/>
    </xf>
    <xf numFmtId="0" fontId="9" fillId="0" borderId="18" xfId="5" applyFont="1" applyBorder="1" applyAlignment="1">
      <alignment horizontal="right" vertical="center"/>
    </xf>
    <xf numFmtId="0" fontId="4" fillId="0" borderId="0" xfId="5" applyFont="1" applyBorder="1"/>
    <xf numFmtId="0" fontId="4" fillId="0" borderId="18" xfId="5" applyFont="1" applyBorder="1" applyAlignment="1">
      <alignment horizontal="right"/>
    </xf>
    <xf numFmtId="0" fontId="4" fillId="0" borderId="18" xfId="5" applyFont="1" applyBorder="1"/>
    <xf numFmtId="0" fontId="4" fillId="0" borderId="18" xfId="5" applyFont="1" applyFill="1" applyBorder="1"/>
    <xf numFmtId="0" fontId="4" fillId="0" borderId="2" xfId="5" applyFont="1" applyFill="1" applyBorder="1"/>
    <xf numFmtId="0" fontId="30" fillId="0" borderId="2" xfId="5" applyFont="1" applyFill="1" applyBorder="1"/>
    <xf numFmtId="165" fontId="31" fillId="0" borderId="18" xfId="5" applyNumberFormat="1" applyFont="1" applyBorder="1" applyAlignment="1">
      <alignment horizontal="center" vertical="center"/>
    </xf>
    <xf numFmtId="0" fontId="31" fillId="0" borderId="0" xfId="5" applyFont="1" applyBorder="1" applyAlignment="1">
      <alignment horizontal="center" vertical="center"/>
    </xf>
    <xf numFmtId="166" fontId="31" fillId="0" borderId="0" xfId="3" applyNumberFormat="1" applyFont="1" applyBorder="1" applyAlignment="1">
      <alignment horizontal="center" vertical="center"/>
    </xf>
    <xf numFmtId="0" fontId="31" fillId="0" borderId="19" xfId="5" applyFont="1" applyBorder="1" applyAlignment="1">
      <alignment horizontal="center" vertical="center"/>
    </xf>
    <xf numFmtId="165" fontId="4" fillId="0" borderId="18" xfId="5" applyNumberFormat="1" applyFont="1" applyBorder="1" applyAlignment="1">
      <alignment horizontal="center"/>
    </xf>
    <xf numFmtId="0" fontId="32" fillId="0" borderId="20" xfId="5" applyFont="1" applyBorder="1"/>
    <xf numFmtId="0" fontId="4" fillId="0" borderId="0" xfId="5" applyFont="1" applyBorder="1" applyAlignment="1"/>
    <xf numFmtId="166" fontId="4" fillId="0" borderId="0" xfId="3" applyNumberFormat="1" applyFont="1" applyBorder="1" applyAlignment="1"/>
    <xf numFmtId="0" fontId="4" fillId="0" borderId="19" xfId="5" applyFont="1" applyBorder="1"/>
    <xf numFmtId="0" fontId="4" fillId="0" borderId="0" xfId="5" applyFont="1" applyBorder="1" applyAlignment="1">
      <alignment horizontal="center"/>
    </xf>
    <xf numFmtId="0" fontId="5" fillId="0" borderId="0" xfId="5" applyFont="1" applyBorder="1" applyAlignment="1">
      <alignment horizontal="center" vertical="center"/>
    </xf>
    <xf numFmtId="0" fontId="5" fillId="0" borderId="0" xfId="5" applyFont="1" applyBorder="1" applyAlignment="1">
      <alignment vertical="center"/>
    </xf>
    <xf numFmtId="166" fontId="4" fillId="0" borderId="0" xfId="3" applyNumberFormat="1" applyFont="1" applyBorder="1"/>
    <xf numFmtId="0" fontId="33" fillId="0" borderId="0" xfId="5" applyFont="1" applyBorder="1" applyAlignment="1">
      <alignment horizontal="center" vertical="center"/>
    </xf>
    <xf numFmtId="0" fontId="33" fillId="0" borderId="0" xfId="5" applyFont="1" applyBorder="1" applyAlignment="1">
      <alignment horizontal="left" vertical="center"/>
    </xf>
    <xf numFmtId="0" fontId="4" fillId="0" borderId="0" xfId="5" applyFont="1" applyBorder="1" applyAlignment="1">
      <alignment vertical="center"/>
    </xf>
    <xf numFmtId="0" fontId="7" fillId="0" borderId="0" xfId="5" applyFont="1" applyBorder="1" applyAlignment="1">
      <alignment horizontal="center"/>
    </xf>
    <xf numFmtId="0" fontId="4" fillId="0" borderId="6" xfId="5" applyFont="1" applyBorder="1" applyAlignment="1">
      <alignment horizontal="center" vertical="center"/>
    </xf>
    <xf numFmtId="0" fontId="4" fillId="0" borderId="7" xfId="5" applyFont="1" applyBorder="1" applyAlignment="1">
      <alignment horizontal="center"/>
    </xf>
    <xf numFmtId="166" fontId="4" fillId="0" borderId="7" xfId="3" applyNumberFormat="1" applyFont="1" applyBorder="1" applyAlignment="1">
      <alignment horizontal="center"/>
    </xf>
    <xf numFmtId="0" fontId="4" fillId="0" borderId="21" xfId="5" applyFont="1" applyBorder="1" applyAlignment="1">
      <alignment horizontal="center"/>
    </xf>
    <xf numFmtId="0" fontId="4" fillId="0" borderId="9" xfId="5" applyFont="1" applyBorder="1" applyAlignment="1">
      <alignment horizontal="center"/>
    </xf>
    <xf numFmtId="166" fontId="4" fillId="0" borderId="9" xfId="3" applyNumberFormat="1" applyFont="1" applyBorder="1" applyAlignment="1">
      <alignment horizontal="center"/>
    </xf>
    <xf numFmtId="0" fontId="4" fillId="0" borderId="22" xfId="5" applyFont="1" applyBorder="1" applyAlignment="1">
      <alignment horizontal="center"/>
    </xf>
    <xf numFmtId="0" fontId="4" fillId="0" borderId="6" xfId="5" applyFont="1" applyFill="1" applyBorder="1" applyAlignment="1">
      <alignment horizontal="center"/>
    </xf>
    <xf numFmtId="0" fontId="4" fillId="0" borderId="5" xfId="5" applyFont="1" applyFill="1" applyBorder="1" applyAlignment="1">
      <alignment horizontal="left"/>
    </xf>
    <xf numFmtId="0" fontId="4" fillId="0" borderId="3" xfId="5" applyFont="1" applyFill="1" applyBorder="1" applyAlignment="1">
      <alignment horizontal="left"/>
    </xf>
    <xf numFmtId="0" fontId="4" fillId="0" borderId="6" xfId="5" applyFont="1" applyBorder="1" applyAlignment="1"/>
    <xf numFmtId="0" fontId="4" fillId="0" borderId="4" xfId="5" applyFont="1" applyBorder="1" applyAlignment="1">
      <alignment horizontal="center"/>
    </xf>
    <xf numFmtId="0" fontId="4" fillId="0" borderId="3" xfId="5" applyFont="1" applyBorder="1" applyAlignment="1">
      <alignment horizontal="center"/>
    </xf>
    <xf numFmtId="4" fontId="9" fillId="3" borderId="6" xfId="0" applyNumberFormat="1" applyFont="1" applyFill="1" applyBorder="1" applyAlignment="1" applyProtection="1">
      <alignment horizontal="right" vertical="top" wrapText="1"/>
    </xf>
    <xf numFmtId="4" fontId="4" fillId="0" borderId="23" xfId="3" applyNumberFormat="1" applyFont="1" applyBorder="1" applyAlignment="1">
      <alignment horizontal="right"/>
    </xf>
    <xf numFmtId="0" fontId="4" fillId="0" borderId="6" xfId="5" applyFont="1" applyBorder="1" applyAlignment="1">
      <alignment horizontal="center"/>
    </xf>
    <xf numFmtId="166" fontId="4" fillId="0" borderId="6" xfId="3" applyNumberFormat="1" applyFont="1" applyBorder="1" applyAlignment="1">
      <alignment horizontal="right"/>
    </xf>
    <xf numFmtId="0" fontId="5" fillId="0" borderId="6" xfId="5" applyFont="1" applyBorder="1" applyAlignment="1"/>
    <xf numFmtId="4" fontId="5" fillId="0" borderId="6" xfId="3" applyNumberFormat="1" applyFont="1" applyBorder="1" applyAlignment="1">
      <alignment horizontal="right"/>
    </xf>
    <xf numFmtId="3" fontId="5" fillId="0" borderId="6" xfId="3" applyNumberFormat="1" applyFont="1" applyBorder="1" applyAlignment="1">
      <alignment horizontal="right"/>
    </xf>
    <xf numFmtId="165" fontId="4" fillId="0" borderId="18" xfId="5" applyNumberFormat="1" applyFont="1" applyBorder="1" applyAlignment="1">
      <alignment horizontal="center" vertical="center"/>
    </xf>
    <xf numFmtId="0" fontId="4" fillId="0" borderId="0" xfId="5" applyFont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166" fontId="4" fillId="0" borderId="0" xfId="3" applyNumberFormat="1" applyFont="1" applyFill="1" applyBorder="1" applyAlignment="1">
      <alignment horizontal="center" vertical="center"/>
    </xf>
    <xf numFmtId="3" fontId="4" fillId="0" borderId="19" xfId="5" applyNumberFormat="1" applyFont="1" applyBorder="1" applyAlignment="1">
      <alignment vertical="center"/>
    </xf>
    <xf numFmtId="0" fontId="9" fillId="0" borderId="0" xfId="5" applyFont="1" applyBorder="1" applyAlignment="1">
      <alignment horizontal="center"/>
    </xf>
    <xf numFmtId="0" fontId="9" fillId="0" borderId="0" xfId="5" applyFont="1" applyBorder="1"/>
    <xf numFmtId="166" fontId="9" fillId="0" borderId="0" xfId="3" applyNumberFormat="1" applyFont="1" applyBorder="1"/>
    <xf numFmtId="164" fontId="4" fillId="0" borderId="6" xfId="3" applyNumberFormat="1" applyFont="1" applyBorder="1" applyAlignment="1">
      <alignment horizontal="center"/>
    </xf>
    <xf numFmtId="166" fontId="4" fillId="0" borderId="6" xfId="3" applyNumberFormat="1" applyFont="1" applyBorder="1" applyAlignment="1">
      <alignment horizontal="center"/>
    </xf>
    <xf numFmtId="3" fontId="4" fillId="0" borderId="23" xfId="5" applyNumberFormat="1" applyFont="1" applyBorder="1"/>
    <xf numFmtId="3" fontId="5" fillId="0" borderId="23" xfId="5" applyNumberFormat="1" applyFont="1" applyBorder="1" applyAlignment="1">
      <alignment vertical="center"/>
    </xf>
    <xf numFmtId="0" fontId="4" fillId="0" borderId="18" xfId="5" applyFont="1" applyBorder="1" applyAlignment="1">
      <alignment horizontal="center" vertical="center"/>
    </xf>
    <xf numFmtId="0" fontId="7" fillId="0" borderId="0" xfId="5" applyFont="1" applyBorder="1" applyAlignment="1">
      <alignment vertical="center"/>
    </xf>
    <xf numFmtId="0" fontId="4" fillId="0" borderId="0" xfId="5" applyFont="1" applyFill="1" applyBorder="1" applyAlignment="1">
      <alignment horizontal="left" vertical="center"/>
    </xf>
    <xf numFmtId="0" fontId="7" fillId="0" borderId="18" xfId="5" applyFont="1" applyBorder="1" applyAlignment="1">
      <alignment horizontal="center" vertical="center"/>
    </xf>
    <xf numFmtId="165" fontId="4" fillId="0" borderId="18" xfId="5" applyNumberFormat="1" applyFont="1" applyFill="1" applyBorder="1" applyAlignment="1">
      <alignment horizontal="center"/>
    </xf>
    <xf numFmtId="3" fontId="4" fillId="0" borderId="19" xfId="5" applyNumberFormat="1" applyFont="1" applyFill="1" applyBorder="1" applyAlignment="1">
      <alignment vertical="center"/>
    </xf>
    <xf numFmtId="0" fontId="33" fillId="0" borderId="0" xfId="5" applyFont="1" applyFill="1" applyBorder="1" applyAlignment="1">
      <alignment horizontal="center" vertical="center"/>
    </xf>
    <xf numFmtId="0" fontId="33" fillId="0" borderId="0" xfId="5" applyFont="1" applyFill="1" applyBorder="1" applyAlignment="1">
      <alignment horizontal="left" vertical="center"/>
    </xf>
    <xf numFmtId="0" fontId="7" fillId="0" borderId="0" xfId="5" applyFont="1" applyFill="1" applyBorder="1" applyAlignment="1">
      <alignment vertical="center"/>
    </xf>
    <xf numFmtId="0" fontId="4" fillId="0" borderId="0" xfId="5" applyFont="1" applyFill="1" applyBorder="1" applyAlignment="1">
      <alignment horizontal="center"/>
    </xf>
    <xf numFmtId="0" fontId="30" fillId="0" borderId="0" xfId="5" applyFont="1" applyBorder="1" applyAlignment="1">
      <alignment vertical="center"/>
    </xf>
    <xf numFmtId="0" fontId="30" fillId="0" borderId="0" xfId="5" applyFont="1" applyBorder="1"/>
    <xf numFmtId="166" fontId="9" fillId="0" borderId="14" xfId="3" applyNumberFormat="1" applyFont="1" applyBorder="1"/>
    <xf numFmtId="0" fontId="30" fillId="0" borderId="0" xfId="5" applyFont="1" applyBorder="1" applyAlignment="1">
      <alignment horizontal="center"/>
    </xf>
    <xf numFmtId="166" fontId="9" fillId="0" borderId="4" xfId="3" applyNumberFormat="1" applyFont="1" applyBorder="1"/>
    <xf numFmtId="0" fontId="34" fillId="0" borderId="0" xfId="5" applyFont="1" applyFill="1" applyBorder="1" applyAlignment="1">
      <alignment vertical="center"/>
    </xf>
    <xf numFmtId="0" fontId="30" fillId="0" borderId="0" xfId="5" applyFont="1" applyFill="1" applyBorder="1" applyAlignment="1">
      <alignment vertical="center"/>
    </xf>
    <xf numFmtId="0" fontId="27" fillId="0" borderId="0" xfId="5" applyFont="1" applyFill="1" applyBorder="1" applyAlignment="1">
      <alignment vertical="center"/>
    </xf>
    <xf numFmtId="0" fontId="5" fillId="0" borderId="0" xfId="5" applyFont="1" applyFill="1" applyBorder="1" applyAlignment="1">
      <alignment horizontal="center" vertical="center"/>
    </xf>
    <xf numFmtId="166" fontId="5" fillId="0" borderId="0" xfId="3" applyNumberFormat="1" applyFont="1" applyFill="1" applyBorder="1" applyAlignment="1">
      <alignment horizontal="center" vertical="center"/>
    </xf>
    <xf numFmtId="166" fontId="4" fillId="0" borderId="14" xfId="3" applyNumberFormat="1" applyFont="1" applyFill="1" applyBorder="1" applyAlignment="1">
      <alignment horizontal="center" vertical="center"/>
    </xf>
    <xf numFmtId="165" fontId="30" fillId="0" borderId="18" xfId="5" applyNumberFormat="1" applyFont="1" applyBorder="1" applyAlignment="1">
      <alignment horizontal="center"/>
    </xf>
    <xf numFmtId="0" fontId="33" fillId="0" borderId="0" xfId="5" applyFont="1" applyBorder="1" applyAlignment="1">
      <alignment horizontal="center"/>
    </xf>
    <xf numFmtId="0" fontId="33" fillId="0" borderId="0" xfId="5" applyFont="1" applyBorder="1"/>
    <xf numFmtId="0" fontId="30" fillId="0" borderId="0" xfId="5" applyFont="1" applyFill="1" applyBorder="1" applyAlignment="1"/>
    <xf numFmtId="0" fontId="33" fillId="0" borderId="0" xfId="5" applyFont="1" applyFill="1" applyBorder="1"/>
    <xf numFmtId="0" fontId="35" fillId="0" borderId="0" xfId="5" applyFont="1" applyBorder="1" applyAlignment="1">
      <alignment vertical="center"/>
    </xf>
    <xf numFmtId="0" fontId="5" fillId="0" borderId="0" xfId="5" applyFont="1" applyBorder="1" applyAlignment="1">
      <alignment horizontal="center"/>
    </xf>
    <xf numFmtId="0" fontId="5" fillId="0" borderId="0" xfId="5" applyFont="1" applyFill="1" applyBorder="1"/>
    <xf numFmtId="0" fontId="5" fillId="0" borderId="0" xfId="5" applyFont="1" applyBorder="1"/>
    <xf numFmtId="166" fontId="28" fillId="0" borderId="0" xfId="3" applyNumberFormat="1" applyFont="1" applyBorder="1"/>
    <xf numFmtId="166" fontId="30" fillId="0" borderId="0" xfId="3" applyNumberFormat="1" applyFont="1" applyBorder="1"/>
    <xf numFmtId="0" fontId="9" fillId="0" borderId="6" xfId="5" applyFont="1" applyBorder="1" applyAlignment="1">
      <alignment horizontal="center"/>
    </xf>
    <xf numFmtId="166" fontId="9" fillId="0" borderId="6" xfId="3" applyNumberFormat="1" applyFont="1" applyBorder="1" applyAlignment="1">
      <alignment horizontal="center"/>
    </xf>
    <xf numFmtId="0" fontId="36" fillId="0" borderId="6" xfId="5" applyFont="1" applyBorder="1" applyAlignment="1">
      <alignment vertical="center"/>
    </xf>
    <xf numFmtId="3" fontId="9" fillId="0" borderId="6" xfId="5" applyNumberFormat="1" applyFont="1" applyBorder="1"/>
    <xf numFmtId="166" fontId="9" fillId="0" borderId="6" xfId="3" applyNumberFormat="1" applyFont="1" applyBorder="1"/>
    <xf numFmtId="165" fontId="5" fillId="0" borderId="18" xfId="5" applyNumberFormat="1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3" fontId="28" fillId="0" borderId="6" xfId="5" applyNumberFormat="1" applyFont="1" applyBorder="1" applyAlignment="1">
      <alignment vertical="center"/>
    </xf>
    <xf numFmtId="166" fontId="28" fillId="0" borderId="6" xfId="3" applyNumberFormat="1" applyFont="1" applyBorder="1" applyAlignment="1">
      <alignment vertical="center"/>
    </xf>
    <xf numFmtId="0" fontId="5" fillId="0" borderId="19" xfId="5" applyFont="1" applyBorder="1" applyAlignment="1">
      <alignment vertical="center"/>
    </xf>
    <xf numFmtId="166" fontId="5" fillId="0" borderId="0" xfId="3" applyNumberFormat="1" applyFont="1" applyBorder="1"/>
    <xf numFmtId="166" fontId="5" fillId="0" borderId="14" xfId="3" applyNumberFormat="1" applyFont="1" applyBorder="1"/>
    <xf numFmtId="166" fontId="5" fillId="0" borderId="4" xfId="3" applyNumberFormat="1" applyFont="1" applyBorder="1"/>
    <xf numFmtId="0" fontId="2" fillId="0" borderId="0" xfId="5" applyFont="1" applyBorder="1"/>
    <xf numFmtId="0" fontId="33" fillId="0" borderId="0" xfId="5" applyFont="1" applyBorder="1" applyAlignment="1">
      <alignment vertical="center"/>
    </xf>
    <xf numFmtId="0" fontId="34" fillId="0" borderId="0" xfId="5" applyFont="1" applyBorder="1" applyAlignment="1">
      <alignment horizontal="center" vertical="center"/>
    </xf>
    <xf numFmtId="0" fontId="34" fillId="0" borderId="0" xfId="5" applyFont="1" applyBorder="1" applyAlignment="1">
      <alignment horizontal="left" vertical="center"/>
    </xf>
    <xf numFmtId="0" fontId="37" fillId="0" borderId="0" xfId="5" applyFont="1" applyBorder="1"/>
    <xf numFmtId="0" fontId="38" fillId="0" borderId="0" xfId="5" applyFont="1" applyBorder="1" applyAlignment="1">
      <alignment vertical="center"/>
    </xf>
    <xf numFmtId="166" fontId="4" fillId="0" borderId="0" xfId="3" applyNumberFormat="1" applyFont="1" applyBorder="1" applyAlignment="1">
      <alignment horizontal="center"/>
    </xf>
    <xf numFmtId="166" fontId="4" fillId="0" borderId="14" xfId="3" applyNumberFormat="1" applyFont="1" applyBorder="1"/>
    <xf numFmtId="0" fontId="30" fillId="0" borderId="0" xfId="5" applyFont="1" applyBorder="1" applyAlignment="1">
      <alignment horizontal="left"/>
    </xf>
    <xf numFmtId="0" fontId="39" fillId="0" borderId="0" xfId="5" applyFont="1" applyBorder="1" applyAlignment="1">
      <alignment horizontal="left"/>
    </xf>
    <xf numFmtId="0" fontId="39" fillId="0" borderId="19" xfId="5" applyFont="1" applyBorder="1" applyAlignment="1">
      <alignment horizontal="left"/>
    </xf>
    <xf numFmtId="166" fontId="39" fillId="0" borderId="0" xfId="3" applyNumberFormat="1" applyFont="1" applyBorder="1" applyAlignment="1">
      <alignment horizontal="left"/>
    </xf>
    <xf numFmtId="0" fontId="31" fillId="0" borderId="0" xfId="5" applyFont="1" applyBorder="1" applyAlignment="1">
      <alignment vertical="center"/>
    </xf>
    <xf numFmtId="0" fontId="4" fillId="0" borderId="0" xfId="5" applyFont="1" applyBorder="1" applyAlignment="1">
      <alignment horizontal="left"/>
    </xf>
    <xf numFmtId="0" fontId="6" fillId="0" borderId="18" xfId="5" applyFont="1" applyBorder="1" applyAlignment="1"/>
    <xf numFmtId="0" fontId="6" fillId="0" borderId="0" xfId="5" applyFont="1" applyBorder="1" applyAlignment="1"/>
    <xf numFmtId="0" fontId="40" fillId="0" borderId="0" xfId="5" applyFont="1" applyBorder="1" applyAlignment="1">
      <alignment horizontal="center"/>
    </xf>
    <xf numFmtId="0" fontId="2" fillId="0" borderId="18" xfId="5" applyFont="1" applyBorder="1" applyAlignment="1"/>
    <xf numFmtId="0" fontId="2" fillId="0" borderId="0" xfId="5" applyFont="1" applyBorder="1" applyAlignment="1"/>
    <xf numFmtId="0" fontId="2" fillId="0" borderId="0" xfId="5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166" fontId="0" fillId="0" borderId="25" xfId="3" applyNumberFormat="1" applyFont="1" applyBorder="1"/>
    <xf numFmtId="3" fontId="4" fillId="0" borderId="6" xfId="3" applyNumberFormat="1" applyFont="1" applyBorder="1" applyAlignment="1">
      <alignment horizontal="center"/>
    </xf>
    <xf numFmtId="166" fontId="0" fillId="0" borderId="0" xfId="0" applyNumberFormat="1"/>
    <xf numFmtId="0" fontId="0" fillId="0" borderId="19" xfId="0" applyBorder="1"/>
    <xf numFmtId="0" fontId="0" fillId="0" borderId="0" xfId="0" applyBorder="1"/>
    <xf numFmtId="0" fontId="0" fillId="0" borderId="18" xfId="0" applyBorder="1"/>
    <xf numFmtId="0" fontId="0" fillId="0" borderId="16" xfId="0" applyBorder="1"/>
    <xf numFmtId="0" fontId="41" fillId="0" borderId="14" xfId="0" applyFont="1" applyBorder="1"/>
    <xf numFmtId="0" fontId="41" fillId="0" borderId="14" xfId="0" applyFont="1" applyBorder="1" applyAlignment="1">
      <alignment horizontal="right"/>
    </xf>
    <xf numFmtId="166" fontId="0" fillId="0" borderId="0" xfId="1" applyNumberFormat="1" applyFont="1"/>
    <xf numFmtId="166" fontId="9" fillId="0" borderId="0" xfId="0" applyNumberFormat="1" applyFont="1" applyAlignment="1">
      <alignment horizontal="center" vertical="center"/>
    </xf>
    <xf numFmtId="3" fontId="0" fillId="0" borderId="0" xfId="0" applyNumberFormat="1"/>
    <xf numFmtId="167" fontId="4" fillId="0" borderId="0" xfId="0" applyNumberFormat="1" applyFont="1" applyAlignment="1">
      <alignment vertical="center"/>
    </xf>
    <xf numFmtId="166" fontId="7" fillId="0" borderId="3" xfId="0" applyNumberFormat="1" applyFont="1" applyBorder="1" applyAlignment="1">
      <alignment vertical="center"/>
    </xf>
    <xf numFmtId="166" fontId="4" fillId="0" borderId="0" xfId="1" applyNumberFormat="1" applyFont="1"/>
    <xf numFmtId="0" fontId="19" fillId="0" borderId="0" xfId="0" applyNumberFormat="1" applyFont="1" applyFill="1" applyBorder="1" applyAlignment="1" applyProtection="1">
      <alignment horizontal="center"/>
    </xf>
    <xf numFmtId="14" fontId="19" fillId="0" borderId="6" xfId="0" applyNumberFormat="1" applyFont="1" applyFill="1" applyBorder="1" applyAlignment="1" applyProtection="1">
      <alignment horizontal="center"/>
    </xf>
    <xf numFmtId="0" fontId="19" fillId="0" borderId="5" xfId="0" applyNumberFormat="1" applyFont="1" applyFill="1" applyBorder="1" applyAlignment="1" applyProtection="1">
      <alignment horizontal="center"/>
    </xf>
    <xf numFmtId="0" fontId="19" fillId="0" borderId="7" xfId="0" applyNumberFormat="1" applyFont="1" applyFill="1" applyBorder="1" applyAlignment="1" applyProtection="1">
      <alignment horizontal="center"/>
    </xf>
    <xf numFmtId="14" fontId="19" fillId="0" borderId="9" xfId="0" applyNumberFormat="1" applyFont="1" applyFill="1" applyBorder="1" applyAlignment="1" applyProtection="1">
      <alignment horizontal="center"/>
    </xf>
    <xf numFmtId="0" fontId="4" fillId="0" borderId="5" xfId="5" applyFont="1" applyFill="1" applyBorder="1" applyAlignment="1">
      <alignment horizontal="left"/>
    </xf>
    <xf numFmtId="0" fontId="4" fillId="0" borderId="3" xfId="5" applyFont="1" applyFill="1" applyBorder="1" applyAlignment="1">
      <alignment horizontal="left"/>
    </xf>
    <xf numFmtId="0" fontId="4" fillId="0" borderId="4" xfId="5" applyFont="1" applyBorder="1" applyAlignment="1">
      <alignment horizontal="center"/>
    </xf>
    <xf numFmtId="0" fontId="4" fillId="0" borderId="3" xfId="5" applyFont="1" applyBorder="1" applyAlignment="1">
      <alignment horizontal="center"/>
    </xf>
    <xf numFmtId="3" fontId="7" fillId="0" borderId="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46" fillId="0" borderId="0" xfId="5" applyFont="1" applyBorder="1"/>
    <xf numFmtId="0" fontId="47" fillId="0" borderId="0" xfId="5" applyFont="1" applyBorder="1" applyAlignment="1">
      <alignment horizontal="center"/>
    </xf>
    <xf numFmtId="0" fontId="47" fillId="0" borderId="0" xfId="5" applyFont="1" applyBorder="1" applyAlignment="1">
      <alignment vertical="center"/>
    </xf>
    <xf numFmtId="0" fontId="46" fillId="0" borderId="0" xfId="5" applyFont="1" applyBorder="1" applyAlignment="1"/>
    <xf numFmtId="0" fontId="46" fillId="0" borderId="0" xfId="5" applyFont="1" applyBorder="1" applyAlignment="1">
      <alignment horizontal="center"/>
    </xf>
    <xf numFmtId="166" fontId="47" fillId="0" borderId="0" xfId="3" applyNumberFormat="1" applyFont="1" applyBorder="1"/>
    <xf numFmtId="0" fontId="46" fillId="0" borderId="19" xfId="5" applyFont="1" applyBorder="1"/>
    <xf numFmtId="0" fontId="48" fillId="0" borderId="0" xfId="4" applyFont="1" applyFill="1" applyBorder="1"/>
    <xf numFmtId="0" fontId="48" fillId="0" borderId="0" xfId="5" applyFont="1" applyBorder="1" applyAlignment="1">
      <alignment vertical="center"/>
    </xf>
    <xf numFmtId="0" fontId="48" fillId="0" borderId="0" xfId="5" applyFont="1" applyBorder="1" applyAlignment="1"/>
    <xf numFmtId="0" fontId="49" fillId="0" borderId="19" xfId="5" applyFont="1" applyBorder="1"/>
    <xf numFmtId="0" fontId="50" fillId="0" borderId="0" xfId="5" applyFont="1" applyBorder="1" applyAlignment="1">
      <alignment horizontal="center"/>
    </xf>
    <xf numFmtId="166" fontId="46" fillId="0" borderId="0" xfId="3" applyNumberFormat="1" applyFont="1" applyBorder="1"/>
    <xf numFmtId="166" fontId="49" fillId="0" borderId="19" xfId="5" applyNumberFormat="1" applyFont="1" applyBorder="1"/>
    <xf numFmtId="0" fontId="47" fillId="0" borderId="0" xfId="5" applyFont="1" applyBorder="1" applyAlignment="1">
      <alignment horizontal="left" vertical="center"/>
    </xf>
    <xf numFmtId="0" fontId="46" fillId="0" borderId="0" xfId="5" applyFont="1" applyBorder="1" applyAlignment="1">
      <alignment vertical="center"/>
    </xf>
    <xf numFmtId="0" fontId="49" fillId="0" borderId="0" xfId="5" applyFont="1" applyBorder="1"/>
    <xf numFmtId="0" fontId="48" fillId="0" borderId="0" xfId="5" applyFont="1" applyBorder="1" applyAlignment="1">
      <alignment horizontal="left" vertical="center"/>
    </xf>
    <xf numFmtId="0" fontId="48" fillId="0" borderId="0" xfId="5" applyFont="1" applyBorder="1"/>
    <xf numFmtId="0" fontId="46" fillId="0" borderId="0" xfId="5" applyFont="1" applyBorder="1" applyAlignment="1">
      <alignment horizontal="left" vertical="center"/>
    </xf>
    <xf numFmtId="0" fontId="47" fillId="0" borderId="0" xfId="5" applyFont="1" applyBorder="1" applyAlignment="1">
      <alignment horizontal="center" vertical="center"/>
    </xf>
    <xf numFmtId="166" fontId="46" fillId="0" borderId="14" xfId="3" applyNumberFormat="1" applyFont="1" applyBorder="1"/>
    <xf numFmtId="0" fontId="49" fillId="0" borderId="0" xfId="5" applyFont="1" applyBorder="1" applyAlignment="1">
      <alignment horizontal="center"/>
    </xf>
    <xf numFmtId="0" fontId="51" fillId="0" borderId="0" xfId="5" applyFont="1" applyBorder="1" applyAlignment="1">
      <alignment horizontal="right"/>
    </xf>
    <xf numFmtId="0" fontId="49" fillId="0" borderId="0" xfId="5" applyFont="1" applyBorder="1" applyAlignment="1"/>
    <xf numFmtId="166" fontId="47" fillId="0" borderId="4" xfId="3" applyNumberFormat="1" applyFont="1" applyBorder="1"/>
    <xf numFmtId="166" fontId="46" fillId="0" borderId="4" xfId="3" applyNumberFormat="1" applyFont="1" applyBorder="1"/>
    <xf numFmtId="0" fontId="49" fillId="0" borderId="19" xfId="5" applyFont="1" applyBorder="1" applyAlignment="1">
      <alignment horizontal="left"/>
    </xf>
    <xf numFmtId="0" fontId="52" fillId="0" borderId="19" xfId="5" applyFont="1" applyBorder="1" applyAlignment="1">
      <alignment horizontal="left"/>
    </xf>
    <xf numFmtId="0" fontId="49" fillId="0" borderId="0" xfId="5" applyFont="1" applyFill="1" applyBorder="1"/>
    <xf numFmtId="0" fontId="49" fillId="0" borderId="0" xfId="5" applyFont="1" applyBorder="1" applyAlignment="1">
      <alignment horizontal="left"/>
    </xf>
    <xf numFmtId="0" fontId="47" fillId="0" borderId="0" xfId="5" applyFont="1" applyFill="1" applyBorder="1" applyAlignment="1"/>
    <xf numFmtId="0" fontId="47" fillId="0" borderId="0" xfId="5" applyFont="1" applyBorder="1" applyAlignment="1"/>
    <xf numFmtId="0" fontId="47" fillId="0" borderId="0" xfId="5" applyFont="1" applyBorder="1"/>
    <xf numFmtId="0" fontId="4" fillId="0" borderId="5" xfId="5" applyFont="1" applyFill="1" applyBorder="1" applyAlignment="1">
      <alignment horizontal="left"/>
    </xf>
    <xf numFmtId="0" fontId="4" fillId="0" borderId="3" xfId="5" applyFont="1" applyFill="1" applyBorder="1" applyAlignment="1">
      <alignment horizontal="left"/>
    </xf>
    <xf numFmtId="0" fontId="1" fillId="0" borderId="6" xfId="5" applyFont="1" applyBorder="1" applyAlignment="1"/>
    <xf numFmtId="14" fontId="15" fillId="0" borderId="14" xfId="0" applyNumberFormat="1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46" fontId="15" fillId="0" borderId="0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1" fontId="15" fillId="0" borderId="0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6" fontId="7" fillId="0" borderId="7" xfId="2" applyNumberFormat="1" applyFont="1" applyBorder="1" applyAlignment="1">
      <alignment horizontal="center" vertical="center"/>
    </xf>
    <xf numFmtId="166" fontId="7" fillId="0" borderId="9" xfId="2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3" fillId="0" borderId="0" xfId="4" applyFont="1" applyAlignment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19" fillId="0" borderId="14" xfId="0" applyNumberFormat="1" applyFont="1" applyFill="1" applyBorder="1" applyAlignment="1" applyProtection="1">
      <alignment horizontal="center"/>
    </xf>
    <xf numFmtId="0" fontId="18" fillId="0" borderId="5" xfId="0" applyNumberFormat="1" applyFont="1" applyFill="1" applyBorder="1" applyAlignment="1" applyProtection="1">
      <alignment horizontal="center"/>
    </xf>
    <xf numFmtId="0" fontId="18" fillId="0" borderId="3" xfId="0" applyNumberFormat="1" applyFont="1" applyFill="1" applyBorder="1" applyAlignment="1" applyProtection="1">
      <alignment horizontal="center"/>
    </xf>
    <xf numFmtId="0" fontId="4" fillId="0" borderId="5" xfId="5" applyFont="1" applyFill="1" applyBorder="1" applyAlignment="1">
      <alignment horizontal="left"/>
    </xf>
    <xf numFmtId="0" fontId="4" fillId="0" borderId="4" xfId="5" applyFont="1" applyFill="1" applyBorder="1" applyAlignment="1">
      <alignment horizontal="left"/>
    </xf>
    <xf numFmtId="0" fontId="4" fillId="0" borderId="3" xfId="5" applyFont="1" applyFill="1" applyBorder="1" applyAlignment="1">
      <alignment horizontal="left"/>
    </xf>
    <xf numFmtId="0" fontId="32" fillId="0" borderId="0" xfId="5" applyFont="1" applyBorder="1" applyAlignment="1">
      <alignment horizontal="left" vertical="center"/>
    </xf>
    <xf numFmtId="0" fontId="5" fillId="0" borderId="5" xfId="5" applyFont="1" applyFill="1" applyBorder="1" applyAlignment="1">
      <alignment horizontal="center" vertical="center"/>
    </xf>
    <xf numFmtId="0" fontId="5" fillId="0" borderId="4" xfId="5" applyFont="1" applyFill="1" applyBorder="1" applyAlignment="1">
      <alignment horizontal="center" vertical="center"/>
    </xf>
    <xf numFmtId="0" fontId="5" fillId="0" borderId="3" xfId="5" applyFont="1" applyFill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5" xfId="5" applyFont="1" applyBorder="1" applyAlignment="1">
      <alignment horizontal="center"/>
    </xf>
    <xf numFmtId="0" fontId="9" fillId="0" borderId="4" xfId="5" applyFont="1" applyBorder="1" applyAlignment="1">
      <alignment horizontal="center"/>
    </xf>
    <xf numFmtId="0" fontId="9" fillId="0" borderId="3" xfId="5" applyFont="1" applyBorder="1" applyAlignment="1">
      <alignment horizontal="center"/>
    </xf>
    <xf numFmtId="0" fontId="4" fillId="0" borderId="6" xfId="5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/>
    </xf>
    <xf numFmtId="0" fontId="4" fillId="0" borderId="13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4" xfId="5" applyFont="1" applyBorder="1" applyAlignment="1">
      <alignment horizontal="center" vertical="center"/>
    </xf>
    <xf numFmtId="0" fontId="4" fillId="0" borderId="12" xfId="5" applyFont="1" applyBorder="1" applyAlignment="1">
      <alignment horizontal="center" vertical="center"/>
    </xf>
    <xf numFmtId="0" fontId="5" fillId="0" borderId="5" xfId="5" applyFont="1" applyFill="1" applyBorder="1" applyAlignment="1">
      <alignment horizontal="center"/>
    </xf>
    <xf numFmtId="0" fontId="5" fillId="0" borderId="3" xfId="5" applyFont="1" applyFill="1" applyBorder="1" applyAlignment="1">
      <alignment horizontal="center"/>
    </xf>
    <xf numFmtId="0" fontId="5" fillId="0" borderId="4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4" fillId="0" borderId="4" xfId="5" applyFont="1" applyBorder="1" applyAlignment="1">
      <alignment horizontal="center"/>
    </xf>
    <xf numFmtId="0" fontId="4" fillId="0" borderId="3" xfId="5" applyFont="1" applyBorder="1" applyAlignment="1">
      <alignment horizontal="center"/>
    </xf>
    <xf numFmtId="0" fontId="31" fillId="0" borderId="18" xfId="5" applyFont="1" applyFill="1" applyBorder="1" applyAlignment="1">
      <alignment horizontal="center" vertical="center"/>
    </xf>
    <xf numFmtId="0" fontId="31" fillId="0" borderId="0" xfId="5" applyFont="1" applyFill="1" applyBorder="1" applyAlignment="1">
      <alignment horizontal="center" vertical="center"/>
    </xf>
    <xf numFmtId="0" fontId="31" fillId="0" borderId="19" xfId="5" applyFont="1" applyFill="1" applyBorder="1" applyAlignment="1">
      <alignment horizontal="center" vertical="center"/>
    </xf>
    <xf numFmtId="0" fontId="32" fillId="0" borderId="0" xfId="5" applyFont="1" applyBorder="1" applyAlignment="1">
      <alignment horizontal="left"/>
    </xf>
    <xf numFmtId="0" fontId="4" fillId="0" borderId="5" xfId="5" applyFont="1" applyBorder="1" applyAlignment="1">
      <alignment horizontal="center"/>
    </xf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ILANCI_2016%20SBM%20GRUP%20(1)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Aktivet"/>
      <sheetName val="Pasivet"/>
      <sheetName val="PASH 1"/>
      <sheetName val="Fluksi 2"/>
      <sheetName val="Kapitali 1"/>
      <sheetName val="pasqyra 1 &amp; 2"/>
      <sheetName val="pasqyra 3"/>
      <sheetName val="AQT"/>
      <sheetName val="inventari AQT"/>
      <sheetName val="Amortizimi"/>
      <sheetName val="inventari i mjeteve"/>
      <sheetName val="inventari i mater. &amp; Mallrave"/>
      <sheetName val="gjendja e llog"/>
      <sheetName val="Sheet1"/>
      <sheetName val="Sheet2"/>
    </sheetNames>
    <sheetDataSet>
      <sheetData sheetId="0" refreshError="1"/>
      <sheetData sheetId="1" refreshError="1"/>
      <sheetData sheetId="2">
        <row r="54">
          <cell r="H54">
            <v>75274763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4">
          <cell r="D54">
            <v>580</v>
          </cell>
        </row>
      </sheetData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:K58"/>
  <sheetViews>
    <sheetView workbookViewId="0">
      <selection activeCell="T16" sqref="T16"/>
    </sheetView>
  </sheetViews>
  <sheetFormatPr defaultRowHeight="12.75"/>
  <cols>
    <col min="1" max="1" width="6.28515625" style="6" customWidth="1"/>
    <col min="2" max="3" width="9.140625" style="6"/>
    <col min="4" max="4" width="9.28515625" style="6" customWidth="1"/>
    <col min="5" max="5" width="11.42578125" style="6" customWidth="1"/>
    <col min="6" max="6" width="12.85546875" style="6" customWidth="1"/>
    <col min="7" max="7" width="5.42578125" style="6" customWidth="1"/>
    <col min="8" max="9" width="9.140625" style="6"/>
    <col min="10" max="10" width="3.140625" style="6" customWidth="1"/>
    <col min="11" max="11" width="9.140625" style="6"/>
    <col min="12" max="12" width="1.85546875" style="6" customWidth="1"/>
    <col min="13" max="16384" width="9.140625" style="6"/>
  </cols>
  <sheetData>
    <row r="1" spans="2:11" ht="6.75" customHeight="1"/>
    <row r="2" spans="2:11">
      <c r="B2" s="58"/>
      <c r="C2" s="59"/>
      <c r="D2" s="59"/>
      <c r="E2" s="59"/>
      <c r="F2" s="59"/>
      <c r="G2" s="59"/>
      <c r="H2" s="59"/>
      <c r="I2" s="59"/>
      <c r="J2" s="59"/>
      <c r="K2" s="60"/>
    </row>
    <row r="3" spans="2:11" s="66" customFormat="1" ht="14.1" customHeight="1">
      <c r="B3" s="61"/>
      <c r="C3" s="62" t="s">
        <v>23</v>
      </c>
      <c r="D3" s="62"/>
      <c r="E3" s="62"/>
      <c r="F3" s="389" t="s">
        <v>201</v>
      </c>
      <c r="G3" s="390"/>
      <c r="H3" s="64"/>
      <c r="I3" s="63"/>
      <c r="J3" s="62"/>
      <c r="K3" s="65"/>
    </row>
    <row r="4" spans="2:11" s="66" customFormat="1" ht="14.1" customHeight="1">
      <c r="B4" s="61"/>
      <c r="C4" s="62" t="s">
        <v>13</v>
      </c>
      <c r="D4" s="62"/>
      <c r="E4" s="62"/>
      <c r="F4" s="63" t="s">
        <v>202</v>
      </c>
      <c r="G4" s="67"/>
      <c r="H4" s="68"/>
      <c r="I4" s="69"/>
      <c r="J4" s="69"/>
      <c r="K4" s="65"/>
    </row>
    <row r="5" spans="2:11" s="66" customFormat="1" ht="14.1" customHeight="1">
      <c r="B5" s="61"/>
      <c r="C5" s="62" t="s">
        <v>5</v>
      </c>
      <c r="D5" s="62"/>
      <c r="E5" s="62"/>
      <c r="F5" s="70" t="s">
        <v>208</v>
      </c>
      <c r="G5" s="63"/>
      <c r="H5" s="63"/>
      <c r="I5" s="63"/>
      <c r="J5" s="63"/>
      <c r="K5" s="65"/>
    </row>
    <row r="6" spans="2:11" s="66" customFormat="1" ht="14.1" customHeight="1">
      <c r="B6" s="61"/>
      <c r="C6" s="62"/>
      <c r="D6" s="62"/>
      <c r="E6" s="62"/>
      <c r="F6" s="62"/>
      <c r="G6" s="62"/>
      <c r="H6" s="71"/>
      <c r="I6" s="71"/>
      <c r="J6" s="70"/>
      <c r="K6" s="65"/>
    </row>
    <row r="7" spans="2:11" s="66" customFormat="1" ht="14.1" customHeight="1">
      <c r="B7" s="61"/>
      <c r="C7" s="62" t="s">
        <v>0</v>
      </c>
      <c r="D7" s="62"/>
      <c r="E7" s="62"/>
      <c r="F7" s="63" t="s">
        <v>203</v>
      </c>
      <c r="G7" s="72"/>
      <c r="H7" s="62"/>
      <c r="I7" s="62"/>
      <c r="J7" s="62"/>
      <c r="K7" s="65"/>
    </row>
    <row r="8" spans="2:11" s="66" customFormat="1" ht="14.1" customHeight="1">
      <c r="B8" s="61"/>
      <c r="C8" s="62" t="s">
        <v>1</v>
      </c>
      <c r="D8" s="62"/>
      <c r="E8" s="62"/>
      <c r="F8" s="70" t="s">
        <v>204</v>
      </c>
      <c r="G8" s="73"/>
      <c r="H8" s="62"/>
      <c r="I8" s="62"/>
      <c r="J8" s="62"/>
      <c r="K8" s="65"/>
    </row>
    <row r="9" spans="2:11" s="66" customFormat="1" ht="14.1" customHeight="1">
      <c r="B9" s="61"/>
      <c r="C9" s="62"/>
      <c r="D9" s="62"/>
      <c r="E9" s="62"/>
      <c r="F9" s="62"/>
      <c r="G9" s="62"/>
      <c r="H9" s="62"/>
      <c r="I9" s="62"/>
      <c r="K9" s="65"/>
    </row>
    <row r="10" spans="2:11" s="66" customFormat="1" ht="14.1" customHeight="1">
      <c r="B10" s="61"/>
      <c r="C10" s="62" t="s">
        <v>11</v>
      </c>
      <c r="D10" s="62"/>
      <c r="E10" s="62"/>
      <c r="F10" s="63" t="s">
        <v>205</v>
      </c>
      <c r="G10" s="63"/>
      <c r="H10" s="63"/>
      <c r="I10" s="63"/>
      <c r="J10" s="62"/>
      <c r="K10" s="65"/>
    </row>
    <row r="11" spans="2:11" s="66" customFormat="1" ht="14.1" customHeight="1">
      <c r="B11" s="61"/>
      <c r="C11" s="62"/>
      <c r="D11" s="62"/>
      <c r="E11" s="62"/>
      <c r="F11" s="70" t="s">
        <v>612</v>
      </c>
      <c r="G11" s="70"/>
      <c r="H11" s="70"/>
      <c r="I11" s="70"/>
      <c r="J11" s="70"/>
      <c r="K11" s="65"/>
    </row>
    <row r="12" spans="2:11" s="66" customFormat="1" ht="14.1" customHeight="1">
      <c r="B12" s="61"/>
      <c r="C12" s="62"/>
      <c r="D12" s="62"/>
      <c r="E12" s="62"/>
      <c r="F12" s="70" t="s">
        <v>611</v>
      </c>
      <c r="G12" s="70"/>
      <c r="H12" s="70"/>
      <c r="I12" s="70"/>
      <c r="J12" s="70"/>
      <c r="K12" s="65"/>
    </row>
    <row r="13" spans="2:11">
      <c r="B13" s="3"/>
      <c r="C13" s="4"/>
      <c r="D13" s="4"/>
      <c r="E13" s="4"/>
      <c r="F13" s="4"/>
      <c r="G13" s="4"/>
      <c r="H13" s="4"/>
      <c r="I13" s="4"/>
      <c r="J13" s="4"/>
      <c r="K13" s="5"/>
    </row>
    <row r="14" spans="2:11">
      <c r="B14" s="3"/>
      <c r="C14" s="4"/>
      <c r="D14" s="4"/>
      <c r="E14" s="4"/>
      <c r="F14" s="4"/>
      <c r="G14" s="4"/>
      <c r="H14" s="4"/>
      <c r="I14" s="4"/>
      <c r="J14" s="4"/>
      <c r="K14" s="5"/>
    </row>
    <row r="15" spans="2:11">
      <c r="B15" s="3"/>
      <c r="C15" s="4"/>
      <c r="D15" s="4"/>
      <c r="E15" s="4"/>
      <c r="F15" s="4"/>
      <c r="G15" s="4"/>
      <c r="H15" s="4"/>
      <c r="I15" s="4"/>
      <c r="J15" s="4"/>
      <c r="K15" s="5"/>
    </row>
    <row r="16" spans="2:11">
      <c r="B16" s="3"/>
      <c r="C16" s="4"/>
      <c r="D16" s="4"/>
      <c r="E16" s="4"/>
      <c r="F16" s="4"/>
      <c r="G16" s="4"/>
      <c r="H16" s="4"/>
      <c r="I16" s="4"/>
      <c r="J16" s="4"/>
      <c r="K16" s="5"/>
    </row>
    <row r="17" spans="2:11">
      <c r="B17" s="3"/>
      <c r="C17" s="4"/>
      <c r="D17" s="4"/>
      <c r="E17" s="4"/>
      <c r="F17" s="4"/>
      <c r="G17" s="4"/>
      <c r="H17" s="4"/>
      <c r="I17" s="4"/>
      <c r="J17" s="4"/>
      <c r="K17" s="5"/>
    </row>
    <row r="18" spans="2:11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>
      <c r="B19" s="3"/>
      <c r="C19" s="4"/>
      <c r="D19" s="4"/>
      <c r="E19" s="4"/>
      <c r="F19" s="4"/>
      <c r="G19" s="4"/>
      <c r="H19" s="4"/>
      <c r="I19" s="4"/>
      <c r="J19" s="4"/>
      <c r="K19" s="5"/>
    </row>
    <row r="20" spans="2:11">
      <c r="B20" s="3"/>
      <c r="C20" s="4"/>
      <c r="D20" s="4"/>
      <c r="E20" s="4"/>
      <c r="F20" s="4"/>
      <c r="G20" s="4"/>
      <c r="H20" s="4"/>
      <c r="I20" s="4"/>
      <c r="J20" s="4"/>
      <c r="K20" s="5"/>
    </row>
    <row r="21" spans="2:11">
      <c r="B21" s="3"/>
      <c r="D21" s="4"/>
      <c r="E21" s="4"/>
      <c r="F21" s="4"/>
      <c r="G21" s="4"/>
      <c r="H21" s="4"/>
      <c r="I21" s="4"/>
      <c r="J21" s="4"/>
      <c r="K21" s="5"/>
    </row>
    <row r="22" spans="2:11">
      <c r="B22" s="3"/>
      <c r="C22" s="4"/>
      <c r="D22" s="4"/>
      <c r="E22" s="4"/>
      <c r="F22" s="4"/>
      <c r="G22" s="4"/>
      <c r="H22" s="4"/>
      <c r="I22" s="4"/>
      <c r="J22" s="4"/>
      <c r="K22" s="5"/>
    </row>
    <row r="23" spans="2:11">
      <c r="B23" s="3"/>
      <c r="C23" s="4"/>
      <c r="D23" s="4"/>
      <c r="E23" s="4"/>
      <c r="F23" s="4"/>
      <c r="G23" s="4"/>
      <c r="H23" s="4"/>
      <c r="I23" s="4"/>
      <c r="J23" s="4"/>
      <c r="K23" s="5"/>
    </row>
    <row r="24" spans="2:11">
      <c r="B24" s="3"/>
      <c r="C24" s="4"/>
      <c r="D24" s="4"/>
      <c r="E24" s="4"/>
      <c r="F24" s="4"/>
      <c r="G24" s="4"/>
      <c r="H24" s="4"/>
      <c r="I24" s="4"/>
      <c r="J24" s="4"/>
      <c r="K24" s="5"/>
    </row>
    <row r="25" spans="2:11" ht="33.75">
      <c r="B25" s="447" t="s">
        <v>6</v>
      </c>
      <c r="C25" s="448"/>
      <c r="D25" s="448"/>
      <c r="E25" s="448"/>
      <c r="F25" s="448"/>
      <c r="G25" s="448"/>
      <c r="H25" s="448"/>
      <c r="I25" s="448"/>
      <c r="J25" s="448"/>
      <c r="K25" s="449"/>
    </row>
    <row r="26" spans="2:11">
      <c r="B26" s="3"/>
      <c r="C26" s="450" t="s">
        <v>197</v>
      </c>
      <c r="D26" s="450"/>
      <c r="E26" s="450"/>
      <c r="F26" s="450"/>
      <c r="G26" s="450"/>
      <c r="H26" s="450"/>
      <c r="I26" s="450"/>
      <c r="J26" s="450"/>
      <c r="K26" s="5"/>
    </row>
    <row r="27" spans="2:11">
      <c r="B27" s="3"/>
      <c r="C27" s="450" t="s">
        <v>12</v>
      </c>
      <c r="D27" s="450"/>
      <c r="E27" s="450"/>
      <c r="F27" s="450"/>
      <c r="G27" s="450"/>
      <c r="H27" s="450"/>
      <c r="I27" s="450"/>
      <c r="J27" s="450"/>
      <c r="K27" s="5"/>
    </row>
    <row r="28" spans="2:11">
      <c r="B28" s="3"/>
      <c r="C28" s="4"/>
      <c r="D28" s="4"/>
      <c r="E28" s="4"/>
      <c r="F28" s="4"/>
      <c r="G28" s="4"/>
      <c r="H28" s="4"/>
      <c r="I28" s="4"/>
      <c r="J28" s="4"/>
      <c r="K28" s="5"/>
    </row>
    <row r="29" spans="2:11">
      <c r="B29" s="3"/>
      <c r="C29" s="4"/>
      <c r="D29" s="4"/>
      <c r="E29" s="4"/>
      <c r="F29" s="4"/>
      <c r="G29" s="4"/>
      <c r="H29" s="4"/>
      <c r="I29" s="4"/>
      <c r="J29" s="4"/>
      <c r="K29" s="5"/>
    </row>
    <row r="30" spans="2:11" ht="33.75">
      <c r="B30" s="3"/>
      <c r="C30" s="4"/>
      <c r="D30" s="4"/>
      <c r="E30" s="4"/>
      <c r="F30" s="74" t="s">
        <v>633</v>
      </c>
      <c r="G30" s="4"/>
      <c r="H30" s="4"/>
      <c r="I30" s="4"/>
      <c r="J30" s="4"/>
      <c r="K30" s="5"/>
    </row>
    <row r="31" spans="2:11">
      <c r="B31" s="3"/>
      <c r="C31" s="4"/>
      <c r="D31" s="4"/>
      <c r="E31" s="4"/>
      <c r="F31" s="4"/>
      <c r="G31" s="4"/>
      <c r="H31" s="4"/>
      <c r="I31" s="4"/>
      <c r="J31" s="4"/>
      <c r="K31" s="5"/>
    </row>
    <row r="32" spans="2:11">
      <c r="B32" s="3"/>
      <c r="C32" s="4"/>
      <c r="D32" s="4"/>
      <c r="E32" s="4"/>
      <c r="F32" s="4"/>
      <c r="G32" s="4"/>
      <c r="H32" s="4"/>
      <c r="I32" s="4"/>
      <c r="J32" s="4"/>
      <c r="K32" s="5"/>
    </row>
    <row r="33" spans="2:11">
      <c r="B33" s="3"/>
      <c r="C33" s="4"/>
      <c r="D33" s="4"/>
      <c r="E33" s="4"/>
      <c r="F33" s="4"/>
      <c r="G33" s="4"/>
      <c r="H33" s="4"/>
      <c r="I33" s="4"/>
      <c r="J33" s="4"/>
      <c r="K33" s="5"/>
    </row>
    <row r="34" spans="2:11">
      <c r="B34" s="3"/>
      <c r="C34" s="4"/>
      <c r="D34" s="4"/>
      <c r="E34" s="4"/>
      <c r="F34" s="4"/>
      <c r="G34" s="4"/>
      <c r="H34" s="4"/>
      <c r="I34" s="4"/>
      <c r="J34" s="4"/>
      <c r="K34" s="5"/>
    </row>
    <row r="35" spans="2:11">
      <c r="B35" s="3"/>
      <c r="C35" s="4"/>
      <c r="D35" s="4"/>
      <c r="E35" s="4"/>
      <c r="F35" s="4"/>
      <c r="G35" s="4"/>
      <c r="H35" s="4"/>
      <c r="I35" s="4"/>
      <c r="J35" s="4"/>
      <c r="K35" s="5"/>
    </row>
    <row r="36" spans="2:11">
      <c r="B36" s="3"/>
      <c r="C36" s="4"/>
      <c r="D36" s="4"/>
      <c r="E36" s="4"/>
      <c r="F36" s="4"/>
      <c r="G36" s="4"/>
      <c r="H36" s="4"/>
      <c r="I36" s="4"/>
      <c r="J36" s="4"/>
      <c r="K36" s="5"/>
    </row>
    <row r="37" spans="2:11">
      <c r="B37" s="3"/>
      <c r="C37" s="4"/>
      <c r="D37" s="4"/>
      <c r="E37" s="4"/>
      <c r="F37" s="4"/>
      <c r="G37" s="4"/>
      <c r="H37" s="4"/>
      <c r="I37" s="4"/>
      <c r="J37" s="4"/>
      <c r="K37" s="5"/>
    </row>
    <row r="38" spans="2:11">
      <c r="B38" s="3"/>
      <c r="C38" s="4"/>
      <c r="D38" s="4"/>
      <c r="E38" s="4"/>
      <c r="F38" s="4"/>
      <c r="G38" s="4"/>
      <c r="H38" s="4"/>
      <c r="I38" s="4"/>
      <c r="J38" s="4"/>
      <c r="K38" s="5"/>
    </row>
    <row r="39" spans="2:11">
      <c r="B39" s="3"/>
      <c r="C39" s="4"/>
      <c r="D39" s="4"/>
      <c r="E39" s="4"/>
      <c r="F39" s="4"/>
      <c r="G39" s="4"/>
      <c r="H39" s="4"/>
      <c r="I39" s="4"/>
      <c r="J39" s="4"/>
      <c r="K39" s="5"/>
    </row>
    <row r="40" spans="2:11">
      <c r="B40" s="3"/>
      <c r="C40" s="4"/>
      <c r="D40" s="4"/>
      <c r="E40" s="4"/>
      <c r="F40" s="4"/>
      <c r="G40" s="4"/>
      <c r="H40" s="4"/>
      <c r="I40" s="4"/>
      <c r="J40" s="4"/>
      <c r="K40" s="5"/>
    </row>
    <row r="41" spans="2:11">
      <c r="B41" s="3"/>
      <c r="C41" s="4"/>
      <c r="D41" s="4"/>
      <c r="E41" s="4"/>
      <c r="F41" s="4"/>
      <c r="G41" s="4"/>
      <c r="H41" s="4"/>
      <c r="I41" s="4"/>
      <c r="J41" s="4"/>
      <c r="K41" s="5"/>
    </row>
    <row r="42" spans="2:11">
      <c r="B42" s="3"/>
      <c r="C42" s="4"/>
      <c r="D42" s="4"/>
      <c r="E42" s="4"/>
      <c r="F42" s="4"/>
      <c r="G42" s="4"/>
      <c r="H42" s="4"/>
      <c r="I42" s="4"/>
      <c r="J42" s="4"/>
      <c r="K42" s="5"/>
    </row>
    <row r="43" spans="2:11">
      <c r="B43" s="3"/>
      <c r="C43" s="4"/>
      <c r="D43" s="4"/>
      <c r="E43" s="4"/>
      <c r="F43" s="4"/>
      <c r="G43" s="4"/>
      <c r="H43" s="4"/>
      <c r="I43" s="4"/>
      <c r="J43" s="4"/>
      <c r="K43" s="5"/>
    </row>
    <row r="44" spans="2:11">
      <c r="B44" s="3"/>
      <c r="C44" s="4"/>
      <c r="D44" s="4"/>
      <c r="E44" s="4"/>
      <c r="F44" s="4"/>
      <c r="G44" s="4"/>
      <c r="H44" s="4"/>
      <c r="I44" s="4"/>
      <c r="J44" s="4"/>
      <c r="K44" s="5"/>
    </row>
    <row r="45" spans="2:11" ht="9" customHeight="1">
      <c r="B45" s="3"/>
      <c r="C45" s="4"/>
      <c r="D45" s="4"/>
      <c r="E45" s="4"/>
      <c r="F45" s="4"/>
      <c r="G45" s="4"/>
      <c r="H45" s="4"/>
      <c r="I45" s="4"/>
      <c r="J45" s="4"/>
      <c r="K45" s="5"/>
    </row>
    <row r="46" spans="2:11">
      <c r="B46" s="3"/>
      <c r="C46" s="4"/>
      <c r="D46" s="4"/>
      <c r="E46" s="4"/>
      <c r="F46" s="4"/>
      <c r="G46" s="4"/>
      <c r="H46" s="4"/>
      <c r="I46" s="4"/>
      <c r="J46" s="4"/>
      <c r="K46" s="5"/>
    </row>
    <row r="47" spans="2:11">
      <c r="B47" s="3"/>
      <c r="C47" s="4"/>
      <c r="D47" s="4"/>
      <c r="E47" s="4"/>
      <c r="F47" s="4"/>
      <c r="G47" s="4"/>
      <c r="H47" s="4"/>
      <c r="I47" s="4"/>
      <c r="J47" s="4"/>
      <c r="K47" s="5"/>
    </row>
    <row r="48" spans="2:11" s="66" customFormat="1" ht="12.95" customHeight="1">
      <c r="B48" s="61"/>
      <c r="C48" s="62" t="s">
        <v>19</v>
      </c>
      <c r="D48" s="62"/>
      <c r="E48" s="62"/>
      <c r="F48" s="62"/>
      <c r="G48" s="62"/>
      <c r="H48" s="446" t="s">
        <v>206</v>
      </c>
      <c r="I48" s="446"/>
      <c r="J48" s="62"/>
      <c r="K48" s="65"/>
    </row>
    <row r="49" spans="2:11" s="66" customFormat="1" ht="12.95" customHeight="1">
      <c r="B49" s="61"/>
      <c r="C49" s="62" t="s">
        <v>199</v>
      </c>
      <c r="D49" s="62"/>
      <c r="E49" s="62"/>
      <c r="F49" s="62"/>
      <c r="G49" s="62"/>
      <c r="H49" s="452" t="s">
        <v>207</v>
      </c>
      <c r="I49" s="452"/>
      <c r="J49" s="62"/>
      <c r="K49" s="65"/>
    </row>
    <row r="50" spans="2:11" s="66" customFormat="1" ht="12.95" customHeight="1">
      <c r="B50" s="61"/>
      <c r="C50" s="62" t="s">
        <v>14</v>
      </c>
      <c r="D50" s="62"/>
      <c r="E50" s="62"/>
      <c r="F50" s="62"/>
      <c r="G50" s="62"/>
      <c r="H50" s="452" t="s">
        <v>200</v>
      </c>
      <c r="I50" s="452"/>
      <c r="J50" s="62"/>
      <c r="K50" s="65"/>
    </row>
    <row r="51" spans="2:11" s="66" customFormat="1" ht="12.95" customHeight="1">
      <c r="B51" s="61"/>
      <c r="C51" s="62" t="s">
        <v>15</v>
      </c>
      <c r="D51" s="62"/>
      <c r="E51" s="62"/>
      <c r="F51" s="62"/>
      <c r="G51" s="62"/>
      <c r="H51" s="452" t="s">
        <v>200</v>
      </c>
      <c r="I51" s="452"/>
      <c r="J51" s="62"/>
      <c r="K51" s="65"/>
    </row>
    <row r="52" spans="2:11">
      <c r="B52" s="3"/>
      <c r="C52" s="4"/>
      <c r="D52" s="4"/>
      <c r="E52" s="4"/>
      <c r="F52" s="4"/>
      <c r="G52" s="4"/>
      <c r="H52" s="4"/>
      <c r="I52" s="4"/>
      <c r="J52" s="4"/>
      <c r="K52" s="5"/>
    </row>
    <row r="53" spans="2:11" s="78" customFormat="1" ht="12.95" customHeight="1">
      <c r="B53" s="75"/>
      <c r="C53" s="62" t="s">
        <v>20</v>
      </c>
      <c r="D53" s="62"/>
      <c r="E53" s="62"/>
      <c r="F53" s="62"/>
      <c r="G53" s="73" t="s">
        <v>16</v>
      </c>
      <c r="H53" s="453" t="s">
        <v>634</v>
      </c>
      <c r="I53" s="450"/>
      <c r="J53" s="76"/>
      <c r="K53" s="77"/>
    </row>
    <row r="54" spans="2:11" s="78" customFormat="1" ht="12.95" customHeight="1">
      <c r="B54" s="75"/>
      <c r="C54" s="62"/>
      <c r="D54" s="62"/>
      <c r="E54" s="62"/>
      <c r="F54" s="62"/>
      <c r="G54" s="73" t="s">
        <v>17</v>
      </c>
      <c r="H54" s="451" t="s">
        <v>635</v>
      </c>
      <c r="I54" s="450"/>
      <c r="J54" s="76"/>
      <c r="K54" s="77"/>
    </row>
    <row r="55" spans="2:11" s="78" customFormat="1" ht="7.5" customHeight="1">
      <c r="B55" s="75"/>
      <c r="C55" s="62"/>
      <c r="D55" s="62"/>
      <c r="E55" s="62"/>
      <c r="F55" s="62"/>
      <c r="G55" s="73"/>
      <c r="H55" s="73"/>
      <c r="I55" s="73"/>
      <c r="J55" s="76"/>
      <c r="K55" s="77"/>
    </row>
    <row r="56" spans="2:11" s="78" customFormat="1" ht="12.95" customHeight="1">
      <c r="B56" s="75"/>
      <c r="C56" s="62" t="s">
        <v>18</v>
      </c>
      <c r="D56" s="62"/>
      <c r="E56" s="62"/>
      <c r="F56" s="73"/>
      <c r="G56" s="62"/>
      <c r="H56" s="445">
        <v>44957</v>
      </c>
      <c r="I56" s="446"/>
      <c r="J56" s="76"/>
      <c r="K56" s="77"/>
    </row>
    <row r="57" spans="2:11" ht="22.5" customHeight="1">
      <c r="B57" s="79"/>
      <c r="C57" s="80"/>
      <c r="D57" s="80"/>
      <c r="E57" s="80"/>
      <c r="F57" s="80"/>
      <c r="G57" s="80"/>
      <c r="H57" s="80"/>
      <c r="I57" s="80"/>
      <c r="J57" s="80"/>
      <c r="K57" s="81"/>
    </row>
    <row r="58" spans="2:11" ht="6.75" customHeight="1"/>
  </sheetData>
  <mergeCells count="10">
    <mergeCell ref="H56:I56"/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H43"/>
  <sheetViews>
    <sheetView tabSelected="1" workbookViewId="0">
      <selection activeCell="J12" sqref="J12"/>
    </sheetView>
  </sheetViews>
  <sheetFormatPr defaultRowHeight="12.75"/>
  <cols>
    <col min="1" max="1" width="6.5703125" customWidth="1"/>
    <col min="3" max="3" width="21.28515625" customWidth="1"/>
    <col min="4" max="4" width="14.5703125" customWidth="1"/>
    <col min="5" max="5" width="16.5703125" customWidth="1"/>
    <col min="6" max="6" width="17" customWidth="1"/>
  </cols>
  <sheetData>
    <row r="1" spans="1:8">
      <c r="A1" s="105"/>
      <c r="B1" s="105"/>
      <c r="C1" s="105"/>
      <c r="D1" s="105"/>
      <c r="E1" s="105"/>
      <c r="F1" s="105"/>
      <c r="G1" s="105"/>
      <c r="H1" s="105"/>
    </row>
    <row r="2" spans="1:8">
      <c r="A2" s="105"/>
      <c r="B2" s="105"/>
      <c r="C2" s="105"/>
      <c r="D2" s="105"/>
      <c r="E2" s="105"/>
      <c r="F2" s="105"/>
      <c r="G2" s="105"/>
      <c r="H2" s="105"/>
    </row>
    <row r="3" spans="1:8">
      <c r="A3" s="105"/>
      <c r="B3" s="105"/>
      <c r="C3" s="105"/>
      <c r="D3" s="105"/>
      <c r="E3" s="105"/>
      <c r="F3" s="105"/>
      <c r="G3" s="105"/>
      <c r="H3" s="105"/>
    </row>
    <row r="4" spans="1:8">
      <c r="A4" s="105"/>
      <c r="B4" s="105"/>
      <c r="C4" s="105"/>
      <c r="D4" s="105"/>
      <c r="E4" s="105"/>
      <c r="F4" s="105"/>
      <c r="G4" s="105"/>
      <c r="H4" s="105"/>
    </row>
    <row r="5" spans="1:8">
      <c r="A5" s="105"/>
      <c r="B5" s="90" t="s">
        <v>212</v>
      </c>
      <c r="C5" s="90"/>
      <c r="D5" s="90"/>
      <c r="E5" s="89"/>
      <c r="F5" s="89"/>
      <c r="G5" s="105"/>
      <c r="H5" s="105"/>
    </row>
    <row r="6" spans="1:8">
      <c r="A6" s="105"/>
      <c r="B6" s="90" t="s">
        <v>213</v>
      </c>
      <c r="C6" s="90"/>
      <c r="D6" s="90"/>
      <c r="E6" s="89"/>
      <c r="F6" s="89"/>
      <c r="G6" s="105"/>
      <c r="H6" s="105"/>
    </row>
    <row r="7" spans="1:8">
      <c r="A7" s="105"/>
      <c r="B7" s="89"/>
      <c r="C7" s="89"/>
      <c r="D7" s="89"/>
      <c r="E7" s="89"/>
      <c r="F7" s="89"/>
      <c r="G7" s="105"/>
      <c r="H7" s="105"/>
    </row>
    <row r="8" spans="1:8">
      <c r="A8" s="105"/>
      <c r="B8" s="89"/>
      <c r="C8" s="89"/>
      <c r="D8" s="89"/>
      <c r="E8" s="89"/>
      <c r="F8" s="89"/>
      <c r="G8" s="105"/>
      <c r="H8" s="105"/>
    </row>
    <row r="9" spans="1:8">
      <c r="A9" s="105"/>
      <c r="B9" s="89" t="s">
        <v>640</v>
      </c>
      <c r="C9" s="89"/>
      <c r="D9" s="89"/>
      <c r="E9" s="89"/>
      <c r="F9" s="89"/>
      <c r="G9" s="105"/>
      <c r="H9" s="105"/>
    </row>
    <row r="10" spans="1:8">
      <c r="A10" s="105"/>
      <c r="B10" s="89"/>
      <c r="C10" s="89"/>
      <c r="D10" s="89"/>
      <c r="E10" s="89"/>
      <c r="F10" s="89"/>
      <c r="G10" s="105"/>
      <c r="H10" s="105"/>
    </row>
    <row r="11" spans="1:8">
      <c r="A11" s="105"/>
      <c r="B11" s="89"/>
      <c r="C11" s="89"/>
      <c r="D11" s="89"/>
      <c r="E11" s="89"/>
      <c r="F11" s="89"/>
      <c r="G11" s="105"/>
      <c r="H11" s="105"/>
    </row>
    <row r="12" spans="1:8">
      <c r="A12" s="105"/>
      <c r="B12" s="89"/>
      <c r="C12" s="89"/>
      <c r="D12" s="89"/>
      <c r="E12" s="89"/>
      <c r="F12" s="89"/>
      <c r="G12" s="105"/>
      <c r="H12" s="105"/>
    </row>
    <row r="13" spans="1:8">
      <c r="A13" s="105"/>
      <c r="B13" s="94" t="s">
        <v>377</v>
      </c>
      <c r="C13" s="100" t="s">
        <v>378</v>
      </c>
      <c r="D13" s="94" t="s">
        <v>379</v>
      </c>
      <c r="E13" s="94" t="s">
        <v>380</v>
      </c>
      <c r="F13" s="94" t="s">
        <v>381</v>
      </c>
      <c r="G13" s="105"/>
      <c r="H13" s="105"/>
    </row>
    <row r="14" spans="1:8" ht="14.25">
      <c r="A14" s="105"/>
      <c r="B14" s="94">
        <v>1</v>
      </c>
      <c r="C14" s="113" t="s">
        <v>382</v>
      </c>
      <c r="D14" s="114"/>
      <c r="E14" s="119" t="s">
        <v>383</v>
      </c>
      <c r="F14" s="204">
        <v>120000</v>
      </c>
      <c r="G14" s="105"/>
      <c r="H14" s="105"/>
    </row>
    <row r="15" spans="1:8" ht="14.25">
      <c r="A15" s="105"/>
      <c r="B15" s="94">
        <v>2</v>
      </c>
      <c r="C15" s="115" t="s">
        <v>375</v>
      </c>
      <c r="D15" s="114"/>
      <c r="E15" s="114"/>
      <c r="F15" s="204">
        <v>110000</v>
      </c>
      <c r="G15" s="105"/>
      <c r="H15" s="105"/>
    </row>
    <row r="16" spans="1:8" ht="14.25">
      <c r="A16" s="105"/>
      <c r="B16" s="94">
        <v>3</v>
      </c>
      <c r="C16" s="116" t="s">
        <v>376</v>
      </c>
      <c r="D16" s="114"/>
      <c r="E16" s="114"/>
      <c r="F16" s="204">
        <v>250000</v>
      </c>
      <c r="G16" s="105"/>
      <c r="H16" s="105"/>
    </row>
    <row r="17" spans="1:8" ht="14.25">
      <c r="A17" s="105"/>
      <c r="B17" s="94">
        <v>4</v>
      </c>
      <c r="C17" s="116" t="s">
        <v>592</v>
      </c>
      <c r="D17" s="114"/>
      <c r="E17" s="114"/>
      <c r="F17" s="204">
        <v>370000</v>
      </c>
      <c r="G17" s="105"/>
      <c r="H17" s="105"/>
    </row>
    <row r="18" spans="1:8" ht="14.25">
      <c r="A18" s="105"/>
      <c r="B18" s="94">
        <v>5</v>
      </c>
      <c r="C18" s="203" t="s">
        <v>400</v>
      </c>
      <c r="D18" s="114"/>
      <c r="E18" s="114"/>
      <c r="F18" s="204">
        <v>990000</v>
      </c>
      <c r="G18" s="105"/>
      <c r="H18" s="105"/>
    </row>
    <row r="19" spans="1:8" ht="14.25">
      <c r="A19" s="105"/>
      <c r="B19" s="94">
        <v>6</v>
      </c>
      <c r="C19" s="203" t="s">
        <v>601</v>
      </c>
      <c r="D19" s="114"/>
      <c r="E19" s="114" t="s">
        <v>604</v>
      </c>
      <c r="F19" s="204">
        <v>137667</v>
      </c>
      <c r="G19" s="105"/>
      <c r="H19" s="105"/>
    </row>
    <row r="20" spans="1:8" ht="14.25">
      <c r="A20" s="105"/>
      <c r="B20" s="94">
        <v>7</v>
      </c>
      <c r="C20" s="203" t="s">
        <v>602</v>
      </c>
      <c r="D20" s="114"/>
      <c r="E20" s="114" t="s">
        <v>603</v>
      </c>
      <c r="F20" s="204">
        <v>60000</v>
      </c>
      <c r="G20" s="105"/>
      <c r="H20" s="105"/>
    </row>
    <row r="21" spans="1:8" ht="14.25">
      <c r="A21" s="105"/>
      <c r="B21" s="94">
        <v>8</v>
      </c>
      <c r="C21" s="203" t="s">
        <v>605</v>
      </c>
      <c r="D21" s="114" t="s">
        <v>606</v>
      </c>
      <c r="E21" s="114" t="s">
        <v>609</v>
      </c>
      <c r="F21" s="204">
        <v>465000</v>
      </c>
      <c r="G21" s="105"/>
      <c r="H21" s="105"/>
    </row>
    <row r="22" spans="1:8" ht="14.25">
      <c r="A22" s="105"/>
      <c r="B22" s="94">
        <v>9</v>
      </c>
      <c r="C22" s="203" t="s">
        <v>608</v>
      </c>
      <c r="D22" s="114" t="s">
        <v>606</v>
      </c>
      <c r="E22" s="114" t="s">
        <v>610</v>
      </c>
      <c r="F22" s="204">
        <v>310250</v>
      </c>
      <c r="G22" s="105"/>
      <c r="H22" s="105"/>
    </row>
    <row r="23" spans="1:8" ht="14.25">
      <c r="A23" s="105"/>
      <c r="B23" s="94">
        <v>9</v>
      </c>
      <c r="C23" s="203" t="s">
        <v>652</v>
      </c>
      <c r="D23" s="114"/>
      <c r="E23" s="114"/>
      <c r="F23" s="204">
        <v>4569993</v>
      </c>
      <c r="G23" s="105"/>
      <c r="H23" s="105"/>
    </row>
    <row r="24" spans="1:8" ht="16.5" customHeight="1">
      <c r="A24" s="105"/>
      <c r="B24" s="100"/>
      <c r="C24" s="117" t="s">
        <v>384</v>
      </c>
      <c r="D24" s="100"/>
      <c r="E24" s="100"/>
      <c r="F24" s="118">
        <f>SUM(F14:F23)</f>
        <v>7382910</v>
      </c>
      <c r="G24" s="105"/>
      <c r="H24" s="105"/>
    </row>
    <row r="25" spans="1:8">
      <c r="A25" s="105"/>
      <c r="B25" s="89"/>
      <c r="C25" s="89"/>
      <c r="D25" s="89"/>
      <c r="E25" s="89"/>
      <c r="F25" s="89"/>
      <c r="G25" s="105"/>
      <c r="H25" s="105"/>
    </row>
    <row r="26" spans="1:8">
      <c r="A26" s="105"/>
      <c r="B26" s="89"/>
      <c r="C26" s="89"/>
      <c r="D26" s="89"/>
      <c r="E26" s="89"/>
      <c r="F26" s="89"/>
      <c r="G26" s="105"/>
      <c r="H26" s="105"/>
    </row>
    <row r="27" spans="1:8">
      <c r="A27" s="105"/>
      <c r="B27" s="89"/>
      <c r="C27" s="89"/>
      <c r="D27" s="89"/>
      <c r="E27" s="89"/>
      <c r="F27" s="89"/>
      <c r="G27" s="105"/>
      <c r="H27" s="105"/>
    </row>
    <row r="28" spans="1:8">
      <c r="A28" s="105"/>
      <c r="B28" s="89"/>
      <c r="C28" s="89"/>
      <c r="D28" s="89" t="s">
        <v>246</v>
      </c>
      <c r="E28" s="89"/>
      <c r="F28" s="89"/>
      <c r="G28" s="105"/>
      <c r="H28" s="105"/>
    </row>
    <row r="29" spans="1:8">
      <c r="A29" s="105"/>
      <c r="B29" s="89"/>
      <c r="C29" s="89"/>
      <c r="D29" s="103" t="s">
        <v>598</v>
      </c>
      <c r="E29" s="89"/>
      <c r="F29" s="89"/>
      <c r="G29" s="105"/>
      <c r="H29" s="105"/>
    </row>
    <row r="30" spans="1:8">
      <c r="A30" s="105"/>
      <c r="B30" s="105"/>
      <c r="C30" s="105"/>
      <c r="D30" s="105"/>
      <c r="E30" s="105"/>
      <c r="F30" s="105"/>
      <c r="G30" s="105"/>
      <c r="H30" s="105"/>
    </row>
    <row r="31" spans="1:8">
      <c r="A31" s="105"/>
      <c r="B31" s="105"/>
      <c r="C31" s="105"/>
      <c r="D31" s="105"/>
      <c r="E31" s="105"/>
      <c r="F31" s="105"/>
      <c r="G31" s="105"/>
      <c r="H31" s="105"/>
    </row>
    <row r="32" spans="1:8">
      <c r="A32" s="105"/>
      <c r="B32" s="105"/>
      <c r="C32" s="105"/>
      <c r="D32" s="105"/>
      <c r="E32" s="105"/>
      <c r="F32" s="105"/>
      <c r="G32" s="105"/>
      <c r="H32" s="105"/>
    </row>
    <row r="33" spans="1:8">
      <c r="A33" s="105"/>
      <c r="B33" s="105"/>
      <c r="C33" s="105"/>
      <c r="D33" s="105"/>
      <c r="E33" s="105"/>
      <c r="F33" s="105"/>
      <c r="G33" s="105"/>
      <c r="H33" s="105"/>
    </row>
    <row r="34" spans="1:8">
      <c r="A34" s="105"/>
      <c r="B34" s="105"/>
      <c r="C34" s="105"/>
      <c r="D34" s="105"/>
      <c r="E34" s="105"/>
      <c r="F34" s="105"/>
      <c r="G34" s="105"/>
      <c r="H34" s="105"/>
    </row>
    <row r="35" spans="1:8">
      <c r="A35" s="105"/>
      <c r="B35" s="105"/>
      <c r="C35" s="105"/>
      <c r="D35" s="105"/>
      <c r="E35" s="105"/>
      <c r="F35" s="105"/>
      <c r="G35" s="105"/>
      <c r="H35" s="105"/>
    </row>
    <row r="36" spans="1:8">
      <c r="A36" s="105"/>
      <c r="B36" s="105"/>
      <c r="C36" s="105"/>
      <c r="D36" s="105"/>
      <c r="E36" s="105"/>
      <c r="F36" s="105"/>
      <c r="G36" s="105"/>
      <c r="H36" s="105"/>
    </row>
    <row r="37" spans="1:8">
      <c r="A37" s="105"/>
      <c r="B37" s="105"/>
      <c r="C37" s="105"/>
      <c r="D37" s="105"/>
      <c r="E37" s="105"/>
      <c r="F37" s="105"/>
      <c r="G37" s="105"/>
      <c r="H37" s="105"/>
    </row>
    <row r="38" spans="1:8">
      <c r="A38" s="105"/>
      <c r="B38" s="105"/>
      <c r="C38" s="105"/>
      <c r="D38" s="105"/>
      <c r="E38" s="105"/>
      <c r="F38" s="105"/>
      <c r="G38" s="105"/>
      <c r="H38" s="105"/>
    </row>
    <row r="39" spans="1:8">
      <c r="A39" s="105"/>
      <c r="B39" s="105"/>
      <c r="C39" s="105"/>
      <c r="D39" s="105"/>
      <c r="E39" s="105"/>
      <c r="F39" s="105"/>
      <c r="G39" s="105"/>
      <c r="H39" s="105"/>
    </row>
    <row r="40" spans="1:8">
      <c r="A40" s="105"/>
      <c r="B40" s="105"/>
      <c r="C40" s="105"/>
      <c r="D40" s="105"/>
      <c r="E40" s="105"/>
      <c r="F40" s="105"/>
      <c r="G40" s="105"/>
      <c r="H40" s="105"/>
    </row>
    <row r="41" spans="1:8">
      <c r="A41" s="105"/>
      <c r="B41" s="105"/>
      <c r="C41" s="105"/>
      <c r="D41" s="105"/>
      <c r="E41" s="105"/>
      <c r="F41" s="105"/>
      <c r="G41" s="105"/>
      <c r="H41" s="105"/>
    </row>
    <row r="42" spans="1:8">
      <c r="A42" s="105"/>
      <c r="B42" s="105"/>
      <c r="C42" s="105"/>
      <c r="D42" s="105"/>
      <c r="E42" s="105"/>
      <c r="F42" s="105"/>
      <c r="G42" s="105"/>
      <c r="H42" s="105"/>
    </row>
    <row r="43" spans="1:8">
      <c r="A43" s="105"/>
      <c r="B43" s="105"/>
      <c r="C43" s="105"/>
      <c r="D43" s="105"/>
      <c r="E43" s="105"/>
      <c r="F43" s="105"/>
      <c r="G43" s="105"/>
      <c r="H43" s="10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N282"/>
  <sheetViews>
    <sheetView topLeftCell="A138" zoomScaleNormal="100" workbookViewId="0">
      <selection activeCell="J166" sqref="J166"/>
    </sheetView>
  </sheetViews>
  <sheetFormatPr defaultRowHeight="12.75"/>
  <cols>
    <col min="1" max="1" width="4.5703125" customWidth="1"/>
    <col min="2" max="2" width="4.28515625" customWidth="1"/>
    <col min="3" max="3" width="5.85546875" customWidth="1"/>
    <col min="4" max="4" width="10.5703125" customWidth="1"/>
    <col min="5" max="5" width="10.28515625" customWidth="1"/>
    <col min="8" max="8" width="5.7109375" customWidth="1"/>
    <col min="9" max="9" width="24.5703125" customWidth="1"/>
    <col min="10" max="10" width="18" customWidth="1"/>
    <col min="11" max="11" width="12" customWidth="1"/>
    <col min="14" max="14" width="14.42578125" bestFit="1" customWidth="1"/>
  </cols>
  <sheetData>
    <row r="1" spans="1:11">
      <c r="A1" s="246"/>
      <c r="B1" s="247"/>
      <c r="C1" s="247"/>
      <c r="D1" s="248"/>
      <c r="E1" s="248"/>
      <c r="F1" s="248"/>
      <c r="G1" s="248"/>
      <c r="H1" s="248"/>
      <c r="I1" s="248"/>
      <c r="J1" s="249"/>
      <c r="K1" s="250"/>
    </row>
    <row r="2" spans="1:11" ht="18">
      <c r="A2" s="508" t="s">
        <v>407</v>
      </c>
      <c r="B2" s="509"/>
      <c r="C2" s="509"/>
      <c r="D2" s="509"/>
      <c r="E2" s="509"/>
      <c r="F2" s="509"/>
      <c r="G2" s="509"/>
      <c r="H2" s="509"/>
      <c r="I2" s="509"/>
      <c r="J2" s="509"/>
      <c r="K2" s="510"/>
    </row>
    <row r="3" spans="1:11">
      <c r="A3" s="251"/>
      <c r="B3" s="252"/>
      <c r="C3" s="252"/>
      <c r="D3" s="253"/>
      <c r="E3" s="253"/>
      <c r="F3" s="253"/>
      <c r="G3" s="253"/>
      <c r="H3" s="253"/>
      <c r="I3" s="253"/>
      <c r="J3" s="254"/>
      <c r="K3" s="255"/>
    </row>
    <row r="4" spans="1:11" ht="15.75">
      <c r="A4" s="256"/>
      <c r="B4" s="257" t="s">
        <v>408</v>
      </c>
      <c r="C4" s="252"/>
      <c r="D4" s="258" t="s">
        <v>409</v>
      </c>
      <c r="E4" s="253"/>
      <c r="F4" s="253"/>
      <c r="G4" s="253"/>
      <c r="H4" s="253"/>
      <c r="I4" s="253"/>
      <c r="J4" s="254"/>
      <c r="K4" s="255"/>
    </row>
    <row r="5" spans="1:11">
      <c r="A5" s="259"/>
      <c r="B5" s="260"/>
      <c r="C5" s="252"/>
      <c r="D5" s="253"/>
      <c r="E5" s="253"/>
      <c r="F5" s="253"/>
      <c r="G5" s="253"/>
      <c r="H5" s="253"/>
      <c r="I5" s="253"/>
      <c r="J5" s="254"/>
      <c r="K5" s="255"/>
    </row>
    <row r="6" spans="1:11">
      <c r="A6" s="261">
        <v>1</v>
      </c>
      <c r="B6" s="253" t="s">
        <v>410</v>
      </c>
      <c r="C6" s="252"/>
      <c r="D6" s="253"/>
      <c r="E6" s="253"/>
      <c r="F6" s="253"/>
      <c r="G6" s="253"/>
      <c r="H6" s="253"/>
      <c r="I6" s="253"/>
      <c r="J6" s="254"/>
      <c r="K6" s="255"/>
    </row>
    <row r="7" spans="1:11">
      <c r="A7" s="261">
        <v>2</v>
      </c>
      <c r="B7" s="260" t="s">
        <v>411</v>
      </c>
      <c r="C7" s="252"/>
      <c r="D7" s="253"/>
      <c r="E7" s="253"/>
      <c r="F7" s="253"/>
      <c r="G7" s="253"/>
      <c r="H7" s="253"/>
      <c r="I7" s="253"/>
      <c r="J7" s="254"/>
      <c r="K7" s="255"/>
    </row>
    <row r="8" spans="1:11">
      <c r="A8" s="262">
        <v>3</v>
      </c>
      <c r="B8" s="260" t="s">
        <v>412</v>
      </c>
      <c r="C8" s="252"/>
      <c r="D8" s="253"/>
      <c r="E8" s="253"/>
      <c r="F8" s="253"/>
      <c r="G8" s="253"/>
      <c r="H8" s="253"/>
      <c r="I8" s="253"/>
      <c r="J8" s="254"/>
      <c r="K8" s="255"/>
    </row>
    <row r="9" spans="1:11">
      <c r="A9" s="262">
        <v>4</v>
      </c>
      <c r="B9" s="260" t="s">
        <v>413</v>
      </c>
      <c r="C9" s="253"/>
      <c r="D9" s="253"/>
      <c r="E9" s="253"/>
      <c r="F9" s="253"/>
      <c r="G9" s="253"/>
      <c r="H9" s="253"/>
      <c r="I9" s="253"/>
      <c r="J9" s="254"/>
      <c r="K9" s="255"/>
    </row>
    <row r="10" spans="1:11">
      <c r="A10" s="262"/>
      <c r="B10" s="253" t="s">
        <v>414</v>
      </c>
      <c r="C10" s="253"/>
      <c r="D10" s="253"/>
      <c r="E10" s="253"/>
      <c r="F10" s="253"/>
      <c r="G10" s="253"/>
      <c r="H10" s="253"/>
      <c r="I10" s="253"/>
      <c r="J10" s="254"/>
      <c r="K10" s="255"/>
    </row>
    <row r="11" spans="1:11">
      <c r="A11" s="262" t="s">
        <v>415</v>
      </c>
      <c r="B11" s="260"/>
      <c r="C11" s="253"/>
      <c r="D11" s="253"/>
      <c r="E11" s="253"/>
      <c r="F11" s="253"/>
      <c r="G11" s="253"/>
      <c r="H11" s="253"/>
      <c r="I11" s="253"/>
      <c r="J11" s="254"/>
      <c r="K11" s="255"/>
    </row>
    <row r="12" spans="1:11">
      <c r="A12" s="262"/>
      <c r="B12" s="253" t="s">
        <v>416</v>
      </c>
      <c r="C12" s="253"/>
      <c r="D12" s="253"/>
      <c r="E12" s="253"/>
      <c r="F12" s="253"/>
      <c r="G12" s="253"/>
      <c r="H12" s="253"/>
      <c r="I12" s="253"/>
      <c r="J12" s="254"/>
      <c r="K12" s="255"/>
    </row>
    <row r="13" spans="1:11">
      <c r="A13" s="262" t="s">
        <v>417</v>
      </c>
      <c r="B13" s="260"/>
      <c r="C13" s="253"/>
      <c r="D13" s="253"/>
      <c r="E13" s="253"/>
      <c r="F13" s="253"/>
      <c r="G13" s="253"/>
      <c r="H13" s="253"/>
      <c r="I13" s="253"/>
      <c r="J13" s="254"/>
      <c r="K13" s="255"/>
    </row>
    <row r="14" spans="1:11">
      <c r="A14" s="262"/>
      <c r="B14" s="253" t="s">
        <v>418</v>
      </c>
      <c r="C14" s="253"/>
      <c r="D14" s="253"/>
      <c r="E14" s="253"/>
      <c r="F14" s="253"/>
      <c r="G14" s="253"/>
      <c r="H14" s="253"/>
      <c r="I14" s="253"/>
      <c r="J14" s="254"/>
      <c r="K14" s="255"/>
    </row>
    <row r="15" spans="1:11">
      <c r="A15" s="262" t="s">
        <v>419</v>
      </c>
      <c r="B15" s="260"/>
      <c r="C15" s="253"/>
      <c r="D15" s="253"/>
      <c r="E15" s="253"/>
      <c r="F15" s="253"/>
      <c r="G15" s="253"/>
      <c r="H15" s="253"/>
      <c r="I15" s="253"/>
      <c r="J15" s="254"/>
      <c r="K15" s="255"/>
    </row>
    <row r="16" spans="1:11">
      <c r="A16" s="262"/>
      <c r="B16" s="260" t="s">
        <v>420</v>
      </c>
      <c r="C16" s="253"/>
      <c r="D16" s="253"/>
      <c r="E16" s="253"/>
      <c r="F16" s="253"/>
      <c r="G16" s="253"/>
      <c r="H16" s="253"/>
      <c r="I16" s="253"/>
      <c r="J16" s="254"/>
      <c r="K16" s="255"/>
    </row>
    <row r="17" spans="1:11">
      <c r="A17" s="262" t="s">
        <v>421</v>
      </c>
      <c r="B17" s="260"/>
      <c r="C17" s="253"/>
      <c r="D17" s="253"/>
      <c r="E17" s="253"/>
      <c r="F17" s="253"/>
      <c r="G17" s="253"/>
      <c r="H17" s="253"/>
      <c r="I17" s="253"/>
      <c r="J17" s="254"/>
      <c r="K17" s="255"/>
    </row>
    <row r="18" spans="1:11">
      <c r="A18" s="263" t="s">
        <v>422</v>
      </c>
      <c r="B18" s="260"/>
      <c r="C18" s="253"/>
      <c r="D18" s="253"/>
      <c r="E18" s="253"/>
      <c r="F18" s="253"/>
      <c r="G18" s="253"/>
      <c r="H18" s="253"/>
      <c r="I18" s="253"/>
      <c r="J18" s="254"/>
      <c r="K18" s="255"/>
    </row>
    <row r="19" spans="1:11">
      <c r="A19" s="262"/>
      <c r="B19" s="260" t="s">
        <v>423</v>
      </c>
      <c r="C19" s="253"/>
      <c r="D19" s="253"/>
      <c r="E19" s="253"/>
      <c r="F19" s="253"/>
      <c r="G19" s="253"/>
      <c r="H19" s="253"/>
      <c r="I19" s="253"/>
      <c r="J19" s="254"/>
      <c r="K19" s="255"/>
    </row>
    <row r="20" spans="1:11">
      <c r="A20" s="263" t="s">
        <v>424</v>
      </c>
      <c r="B20" s="260"/>
      <c r="C20" s="253"/>
      <c r="D20" s="253"/>
      <c r="E20" s="253"/>
      <c r="F20" s="253"/>
      <c r="G20" s="253"/>
      <c r="H20" s="253"/>
      <c r="I20" s="253"/>
      <c r="J20" s="254"/>
      <c r="K20" s="255"/>
    </row>
    <row r="21" spans="1:11">
      <c r="A21" s="262"/>
      <c r="B21" s="260" t="s">
        <v>425</v>
      </c>
      <c r="C21" s="253"/>
      <c r="D21" s="253"/>
      <c r="E21" s="253"/>
      <c r="F21" s="253"/>
      <c r="G21" s="253"/>
      <c r="H21" s="253"/>
      <c r="I21" s="253"/>
      <c r="J21" s="254"/>
      <c r="K21" s="255"/>
    </row>
    <row r="22" spans="1:11">
      <c r="A22" s="263" t="s">
        <v>426</v>
      </c>
      <c r="B22" s="260"/>
      <c r="C22" s="253"/>
      <c r="D22" s="253"/>
      <c r="E22" s="253"/>
      <c r="F22" s="253"/>
      <c r="G22" s="253"/>
      <c r="H22" s="253"/>
      <c r="I22" s="253"/>
      <c r="J22" s="254"/>
      <c r="K22" s="255"/>
    </row>
    <row r="23" spans="1:11">
      <c r="A23" s="262" t="s">
        <v>427</v>
      </c>
      <c r="B23" s="260" t="s">
        <v>428</v>
      </c>
      <c r="C23" s="253"/>
      <c r="D23" s="253"/>
      <c r="E23" s="253"/>
      <c r="F23" s="253"/>
      <c r="G23" s="253"/>
      <c r="H23" s="253"/>
      <c r="I23" s="253"/>
      <c r="J23" s="254"/>
      <c r="K23" s="255"/>
    </row>
    <row r="24" spans="1:11">
      <c r="A24" s="262"/>
      <c r="B24" s="253" t="s">
        <v>429</v>
      </c>
      <c r="C24" s="253"/>
      <c r="D24" s="253"/>
      <c r="E24" s="253"/>
      <c r="F24" s="253"/>
      <c r="G24" s="253"/>
      <c r="H24" s="253"/>
      <c r="I24" s="253"/>
      <c r="J24" s="254"/>
      <c r="K24" s="255"/>
    </row>
    <row r="25" spans="1:11">
      <c r="A25" s="262"/>
      <c r="B25" s="253" t="s">
        <v>430</v>
      </c>
      <c r="C25" s="253"/>
      <c r="D25" s="253"/>
      <c r="E25" s="253"/>
      <c r="F25" s="253"/>
      <c r="G25" s="253"/>
      <c r="H25" s="253"/>
      <c r="I25" s="253"/>
      <c r="J25" s="254"/>
      <c r="K25" s="255"/>
    </row>
    <row r="26" spans="1:11">
      <c r="A26" s="262"/>
      <c r="B26" s="253" t="s">
        <v>431</v>
      </c>
      <c r="C26" s="253"/>
      <c r="D26" s="253"/>
      <c r="E26" s="253"/>
      <c r="F26" s="253"/>
      <c r="G26" s="253"/>
      <c r="H26" s="253"/>
      <c r="I26" s="253"/>
      <c r="J26" s="254"/>
      <c r="K26" s="255"/>
    </row>
    <row r="27" spans="1:11">
      <c r="A27" s="262"/>
      <c r="B27" s="253" t="s">
        <v>432</v>
      </c>
      <c r="C27" s="253"/>
      <c r="D27" s="253"/>
      <c r="E27" s="253"/>
      <c r="F27" s="253"/>
      <c r="G27" s="253"/>
      <c r="H27" s="253"/>
      <c r="I27" s="253"/>
      <c r="J27" s="254"/>
      <c r="K27" s="255"/>
    </row>
    <row r="28" spans="1:11">
      <c r="A28" s="262"/>
      <c r="B28" s="253" t="s">
        <v>433</v>
      </c>
      <c r="C28" s="253"/>
      <c r="D28" s="253"/>
      <c r="E28" s="253"/>
      <c r="F28" s="253"/>
      <c r="G28" s="253"/>
      <c r="H28" s="253"/>
      <c r="I28" s="253"/>
      <c r="J28" s="254"/>
      <c r="K28" s="255"/>
    </row>
    <row r="29" spans="1:11">
      <c r="A29" s="262"/>
      <c r="B29" s="253" t="s">
        <v>434</v>
      </c>
      <c r="C29" s="253"/>
      <c r="D29" s="253"/>
      <c r="E29" s="253"/>
      <c r="F29" s="253"/>
      <c r="G29" s="253"/>
      <c r="H29" s="253"/>
      <c r="I29" s="253"/>
      <c r="J29" s="254"/>
      <c r="K29" s="255"/>
    </row>
    <row r="30" spans="1:11">
      <c r="A30" s="262"/>
      <c r="B30" s="260"/>
      <c r="C30" s="253"/>
      <c r="D30" s="253"/>
      <c r="E30" s="253"/>
      <c r="F30" s="253"/>
      <c r="G30" s="253"/>
      <c r="H30" s="253"/>
      <c r="I30" s="253"/>
      <c r="J30" s="254"/>
      <c r="K30" s="255"/>
    </row>
    <row r="31" spans="1:11" ht="15.75">
      <c r="A31" s="256"/>
      <c r="B31" s="257" t="s">
        <v>435</v>
      </c>
      <c r="C31" s="253"/>
      <c r="D31" s="258" t="s">
        <v>436</v>
      </c>
      <c r="E31" s="253"/>
      <c r="F31" s="253"/>
      <c r="G31" s="253"/>
      <c r="H31" s="253"/>
      <c r="I31" s="253"/>
      <c r="J31" s="254"/>
      <c r="K31" s="255"/>
    </row>
    <row r="32" spans="1:11">
      <c r="A32" s="262"/>
      <c r="B32" s="260"/>
      <c r="C32" s="253"/>
      <c r="D32" s="253"/>
      <c r="E32" s="253"/>
      <c r="F32" s="253"/>
      <c r="G32" s="253"/>
      <c r="H32" s="253"/>
      <c r="I32" s="253"/>
      <c r="J32" s="254"/>
      <c r="K32" s="255"/>
    </row>
    <row r="33" spans="1:11">
      <c r="A33" s="262"/>
      <c r="B33" s="253" t="s">
        <v>437</v>
      </c>
      <c r="C33" s="253"/>
      <c r="D33" s="253"/>
      <c r="E33" s="253"/>
      <c r="F33" s="253"/>
      <c r="G33" s="253"/>
      <c r="H33" s="253"/>
      <c r="I33" s="253"/>
      <c r="J33" s="254"/>
      <c r="K33" s="255"/>
    </row>
    <row r="34" spans="1:11">
      <c r="A34" s="262" t="s">
        <v>438</v>
      </c>
      <c r="B34" s="260"/>
      <c r="C34" s="253"/>
      <c r="D34" s="253"/>
      <c r="E34" s="253"/>
      <c r="F34" s="253"/>
      <c r="G34" s="253"/>
      <c r="H34" s="253"/>
      <c r="I34" s="253"/>
      <c r="J34" s="254"/>
      <c r="K34" s="255"/>
    </row>
    <row r="35" spans="1:11">
      <c r="A35" s="262"/>
      <c r="B35" s="260" t="s">
        <v>439</v>
      </c>
      <c r="C35" s="253"/>
      <c r="D35" s="253"/>
      <c r="E35" s="253"/>
      <c r="F35" s="253"/>
      <c r="G35" s="253"/>
      <c r="H35" s="253"/>
      <c r="I35" s="253"/>
      <c r="J35" s="254"/>
      <c r="K35" s="255"/>
    </row>
    <row r="36" spans="1:11">
      <c r="A36" s="262" t="s">
        <v>440</v>
      </c>
      <c r="B36" s="260"/>
      <c r="C36" s="253"/>
      <c r="D36" s="253"/>
      <c r="E36" s="253"/>
      <c r="F36" s="253"/>
      <c r="G36" s="253"/>
      <c r="H36" s="253"/>
      <c r="I36" s="253"/>
      <c r="J36" s="254"/>
      <c r="K36" s="255"/>
    </row>
    <row r="37" spans="1:11">
      <c r="A37" s="262"/>
      <c r="B37" s="260" t="s">
        <v>441</v>
      </c>
      <c r="C37" s="253"/>
      <c r="D37" s="253"/>
      <c r="E37" s="253"/>
      <c r="F37" s="253"/>
      <c r="G37" s="253"/>
      <c r="H37" s="253"/>
      <c r="I37" s="253"/>
      <c r="J37" s="254"/>
      <c r="K37" s="255"/>
    </row>
    <row r="38" spans="1:11">
      <c r="A38" s="262" t="s">
        <v>442</v>
      </c>
      <c r="B38" s="260"/>
      <c r="C38" s="253"/>
      <c r="D38" s="253"/>
      <c r="E38" s="253"/>
      <c r="F38" s="253"/>
      <c r="G38" s="253"/>
      <c r="H38" s="253"/>
      <c r="I38" s="253"/>
      <c r="J38" s="254"/>
      <c r="K38" s="255"/>
    </row>
    <row r="39" spans="1:11">
      <c r="A39" s="262"/>
      <c r="B39" s="260" t="s">
        <v>443</v>
      </c>
      <c r="C39" s="253"/>
      <c r="D39" s="253"/>
      <c r="E39" s="253"/>
      <c r="F39" s="253"/>
      <c r="G39" s="253"/>
      <c r="H39" s="253"/>
      <c r="I39" s="253"/>
      <c r="J39" s="254"/>
      <c r="K39" s="255"/>
    </row>
    <row r="40" spans="1:11">
      <c r="A40" s="262" t="s">
        <v>444</v>
      </c>
      <c r="B40" s="260"/>
      <c r="C40" s="264"/>
      <c r="D40" s="253"/>
      <c r="E40" s="253"/>
      <c r="F40" s="253"/>
      <c r="G40" s="253"/>
      <c r="H40" s="253"/>
      <c r="I40" s="253"/>
      <c r="J40" s="254"/>
      <c r="K40" s="255"/>
    </row>
    <row r="41" spans="1:11">
      <c r="A41" s="262"/>
      <c r="B41" s="260" t="s">
        <v>445</v>
      </c>
      <c r="C41" s="264"/>
      <c r="D41" s="253"/>
      <c r="E41" s="253"/>
      <c r="F41" s="253"/>
      <c r="G41" s="253"/>
      <c r="H41" s="253"/>
      <c r="I41" s="253"/>
      <c r="J41" s="254"/>
      <c r="K41" s="255"/>
    </row>
    <row r="42" spans="1:11">
      <c r="A42" s="262" t="s">
        <v>446</v>
      </c>
      <c r="B42" s="260"/>
      <c r="C42" s="264"/>
      <c r="D42" s="253"/>
      <c r="E42" s="253"/>
      <c r="F42" s="253"/>
      <c r="G42" s="253"/>
      <c r="H42" s="253"/>
      <c r="I42" s="253"/>
      <c r="J42" s="254"/>
      <c r="K42" s="255"/>
    </row>
    <row r="43" spans="1:11">
      <c r="A43" s="262" t="s">
        <v>447</v>
      </c>
      <c r="B43" s="260"/>
      <c r="C43" s="264"/>
      <c r="D43" s="253"/>
      <c r="E43" s="253"/>
      <c r="F43" s="253"/>
      <c r="G43" s="253"/>
      <c r="H43" s="253"/>
      <c r="I43" s="253"/>
      <c r="J43" s="254"/>
      <c r="K43" s="255"/>
    </row>
    <row r="44" spans="1:11">
      <c r="A44" s="262"/>
      <c r="B44" s="260" t="s">
        <v>448</v>
      </c>
      <c r="C44" s="264"/>
      <c r="D44" s="253"/>
      <c r="E44" s="253"/>
      <c r="F44" s="253"/>
      <c r="G44" s="253"/>
      <c r="H44" s="253"/>
      <c r="I44" s="253"/>
      <c r="J44" s="254"/>
      <c r="K44" s="255"/>
    </row>
    <row r="45" spans="1:11">
      <c r="A45" s="262"/>
      <c r="B45" s="260" t="s">
        <v>449</v>
      </c>
      <c r="C45" s="264"/>
      <c r="D45" s="253"/>
      <c r="E45" s="253"/>
      <c r="F45" s="253"/>
      <c r="G45" s="253"/>
      <c r="H45" s="253"/>
      <c r="I45" s="253"/>
      <c r="J45" s="254"/>
      <c r="K45" s="255"/>
    </row>
    <row r="46" spans="1:11">
      <c r="A46" s="262"/>
      <c r="B46" s="260" t="s">
        <v>450</v>
      </c>
      <c r="C46" s="264"/>
      <c r="D46" s="253"/>
      <c r="E46" s="253"/>
      <c r="F46" s="253"/>
      <c r="G46" s="253"/>
      <c r="H46" s="253"/>
      <c r="I46" s="253"/>
      <c r="J46" s="254"/>
      <c r="K46" s="255"/>
    </row>
    <row r="47" spans="1:11">
      <c r="A47" s="262"/>
      <c r="B47" s="260" t="s">
        <v>451</v>
      </c>
      <c r="C47" s="265"/>
      <c r="D47" s="253"/>
      <c r="E47" s="253"/>
      <c r="F47" s="253"/>
      <c r="G47" s="253"/>
      <c r="H47" s="253"/>
      <c r="I47" s="253"/>
      <c r="J47" s="254"/>
      <c r="K47" s="255"/>
    </row>
    <row r="48" spans="1:11">
      <c r="A48" s="262" t="s">
        <v>452</v>
      </c>
      <c r="B48" s="260"/>
      <c r="C48" s="265"/>
      <c r="D48" s="253"/>
      <c r="E48" s="253"/>
      <c r="F48" s="253"/>
      <c r="G48" s="253"/>
      <c r="H48" s="253"/>
      <c r="I48" s="253"/>
      <c r="J48" s="254"/>
      <c r="K48" s="255"/>
    </row>
    <row r="49" spans="1:11">
      <c r="A49" s="263"/>
      <c r="B49" s="253"/>
      <c r="C49" s="252"/>
      <c r="D49" s="253"/>
      <c r="E49" s="253"/>
      <c r="F49" s="253"/>
      <c r="G49" s="253"/>
      <c r="H49" s="253"/>
      <c r="I49" s="253"/>
      <c r="J49" s="254"/>
      <c r="K49" s="255"/>
    </row>
    <row r="50" spans="1:11" ht="18">
      <c r="A50" s="266"/>
      <c r="B50" s="267"/>
      <c r="C50" s="267"/>
      <c r="D50" s="267"/>
      <c r="E50" s="267"/>
      <c r="F50" s="267"/>
      <c r="G50" s="267"/>
      <c r="H50" s="267"/>
      <c r="I50" s="267"/>
      <c r="J50" s="268"/>
      <c r="K50" s="269"/>
    </row>
    <row r="51" spans="1:11" ht="15.75">
      <c r="A51" s="270"/>
      <c r="B51" s="511" t="s">
        <v>22</v>
      </c>
      <c r="C51" s="511"/>
      <c r="D51" s="271" t="s">
        <v>453</v>
      </c>
      <c r="E51" s="260"/>
      <c r="F51" s="260"/>
      <c r="G51" s="260"/>
      <c r="H51" s="260"/>
      <c r="I51" s="272"/>
      <c r="J51" s="273"/>
      <c r="K51" s="274"/>
    </row>
    <row r="52" spans="1:11">
      <c r="A52" s="270"/>
      <c r="B52" s="260"/>
      <c r="C52" s="275"/>
      <c r="D52" s="260"/>
      <c r="E52" s="260"/>
      <c r="F52" s="260"/>
      <c r="G52" s="260"/>
      <c r="H52" s="260"/>
      <c r="I52" s="272"/>
      <c r="J52" s="273"/>
      <c r="K52" s="274"/>
    </row>
    <row r="53" spans="1:11">
      <c r="A53" s="270"/>
      <c r="B53" s="260"/>
      <c r="C53" s="276" t="s">
        <v>3</v>
      </c>
      <c r="D53" s="277" t="s">
        <v>454</v>
      </c>
      <c r="E53" s="277"/>
      <c r="F53" s="277"/>
      <c r="G53" s="260"/>
      <c r="H53" s="260"/>
      <c r="I53" s="260"/>
      <c r="J53" s="278"/>
      <c r="K53" s="274"/>
    </row>
    <row r="54" spans="1:11">
      <c r="A54" s="270"/>
      <c r="B54" s="260"/>
      <c r="C54" s="276"/>
      <c r="D54" s="277"/>
      <c r="E54" s="277"/>
      <c r="F54" s="277"/>
      <c r="G54" s="260"/>
      <c r="H54" s="260"/>
      <c r="I54" s="260"/>
      <c r="J54" s="278"/>
      <c r="K54" s="274"/>
    </row>
    <row r="55" spans="1:11">
      <c r="A55" s="270"/>
      <c r="B55" s="260"/>
      <c r="C55" s="279">
        <v>1</v>
      </c>
      <c r="D55" s="280" t="s">
        <v>8</v>
      </c>
      <c r="E55" s="281"/>
      <c r="F55" s="260"/>
      <c r="G55" s="260"/>
      <c r="H55" s="260"/>
      <c r="I55" s="260"/>
      <c r="J55" s="278"/>
      <c r="K55" s="274"/>
    </row>
    <row r="56" spans="1:11">
      <c r="A56" s="270"/>
      <c r="B56" s="260"/>
      <c r="C56" s="279"/>
      <c r="D56" s="280"/>
      <c r="E56" s="281"/>
      <c r="F56" s="260"/>
      <c r="G56" s="260"/>
      <c r="H56" s="260"/>
      <c r="I56" s="260"/>
      <c r="J56" s="278"/>
      <c r="K56" s="274"/>
    </row>
    <row r="57" spans="1:11">
      <c r="A57" s="270">
        <v>1.1000000000000001</v>
      </c>
      <c r="B57" s="260"/>
      <c r="C57" s="275"/>
      <c r="D57" s="282" t="s">
        <v>9</v>
      </c>
      <c r="E57" s="272"/>
      <c r="F57" s="272"/>
      <c r="G57" s="272"/>
      <c r="H57" s="272"/>
      <c r="I57" s="272"/>
      <c r="J57" s="273"/>
      <c r="K57" s="274"/>
    </row>
    <row r="58" spans="1:11">
      <c r="A58" s="270"/>
      <c r="B58" s="260"/>
      <c r="C58" s="495" t="s">
        <v>2</v>
      </c>
      <c r="D58" s="495" t="s">
        <v>455</v>
      </c>
      <c r="E58" s="495"/>
      <c r="F58" s="495" t="s">
        <v>456</v>
      </c>
      <c r="G58" s="495" t="s">
        <v>457</v>
      </c>
      <c r="H58" s="495"/>
      <c r="I58" s="284" t="s">
        <v>458</v>
      </c>
      <c r="J58" s="285" t="s">
        <v>381</v>
      </c>
      <c r="K58" s="286" t="s">
        <v>458</v>
      </c>
    </row>
    <row r="59" spans="1:11">
      <c r="A59" s="270"/>
      <c r="B59" s="260"/>
      <c r="C59" s="495"/>
      <c r="D59" s="495"/>
      <c r="E59" s="495"/>
      <c r="F59" s="495"/>
      <c r="G59" s="495"/>
      <c r="H59" s="495"/>
      <c r="I59" s="287" t="s">
        <v>459</v>
      </c>
      <c r="J59" s="288" t="s">
        <v>460</v>
      </c>
      <c r="K59" s="289" t="s">
        <v>200</v>
      </c>
    </row>
    <row r="60" spans="1:11">
      <c r="A60" s="270"/>
      <c r="B60" s="260"/>
      <c r="C60" s="290">
        <v>1</v>
      </c>
      <c r="D60" s="484" t="s">
        <v>461</v>
      </c>
      <c r="E60" s="486"/>
      <c r="F60" s="293" t="s">
        <v>462</v>
      </c>
      <c r="G60" s="506"/>
      <c r="H60" s="507"/>
      <c r="I60" s="296"/>
      <c r="J60" s="383">
        <v>52950</v>
      </c>
      <c r="K60" s="297"/>
    </row>
    <row r="61" spans="1:11">
      <c r="A61" s="270"/>
      <c r="B61" s="260"/>
      <c r="C61" s="298"/>
      <c r="D61" s="484" t="s">
        <v>461</v>
      </c>
      <c r="E61" s="486"/>
      <c r="F61" s="293" t="s">
        <v>463</v>
      </c>
      <c r="G61" s="512">
        <v>114.54</v>
      </c>
      <c r="H61" s="507"/>
      <c r="I61" s="299">
        <v>12.75</v>
      </c>
      <c r="J61" s="383">
        <f>G61*I61</f>
        <v>1460.385</v>
      </c>
      <c r="K61" s="297"/>
    </row>
    <row r="62" spans="1:11">
      <c r="A62" s="270"/>
      <c r="B62" s="260"/>
      <c r="C62" s="298"/>
      <c r="D62" s="484" t="s">
        <v>461</v>
      </c>
      <c r="E62" s="486"/>
      <c r="F62" s="293" t="s">
        <v>464</v>
      </c>
      <c r="G62" s="512">
        <v>107.53</v>
      </c>
      <c r="H62" s="507"/>
      <c r="I62" s="299">
        <v>17.36</v>
      </c>
      <c r="J62" s="383">
        <f>G62*I62</f>
        <v>1866.7208000000001</v>
      </c>
      <c r="K62" s="297"/>
    </row>
    <row r="63" spans="1:11">
      <c r="A63" s="270"/>
      <c r="B63" s="260"/>
      <c r="C63" s="298"/>
      <c r="D63" s="402" t="s">
        <v>461</v>
      </c>
      <c r="E63" s="403"/>
      <c r="F63" s="293" t="s">
        <v>624</v>
      </c>
      <c r="G63" s="404">
        <v>130.30000000000001</v>
      </c>
      <c r="H63" s="405"/>
      <c r="I63" s="299">
        <v>17.260000000000002</v>
      </c>
      <c r="J63" s="383">
        <f>G63*I63</f>
        <v>2248.9780000000005</v>
      </c>
      <c r="K63" s="297"/>
    </row>
    <row r="64" spans="1:11">
      <c r="A64" s="270"/>
      <c r="B64" s="260"/>
      <c r="C64" s="298">
        <v>2</v>
      </c>
      <c r="D64" s="484" t="s">
        <v>465</v>
      </c>
      <c r="E64" s="486"/>
      <c r="F64" s="293" t="s">
        <v>466</v>
      </c>
      <c r="G64" s="506"/>
      <c r="H64" s="507"/>
      <c r="I64" s="299"/>
      <c r="J64" s="312">
        <v>945</v>
      </c>
      <c r="K64" s="297"/>
    </row>
    <row r="65" spans="1:11">
      <c r="A65" s="270"/>
      <c r="B65" s="260"/>
      <c r="C65" s="298"/>
      <c r="D65" s="291" t="s">
        <v>465</v>
      </c>
      <c r="E65" s="292"/>
      <c r="F65" s="293" t="s">
        <v>463</v>
      </c>
      <c r="G65" s="512">
        <v>114.54</v>
      </c>
      <c r="H65" s="507"/>
      <c r="I65" s="299">
        <v>4.5999999999999996</v>
      </c>
      <c r="J65" s="312">
        <f>I65*G65</f>
        <v>526.88400000000001</v>
      </c>
      <c r="K65" s="297"/>
    </row>
    <row r="66" spans="1:11">
      <c r="A66" s="270"/>
      <c r="B66" s="260"/>
      <c r="C66" s="298">
        <v>3</v>
      </c>
      <c r="D66" s="291" t="s">
        <v>583</v>
      </c>
      <c r="E66" s="292"/>
      <c r="F66" s="293" t="s">
        <v>462</v>
      </c>
      <c r="G66" s="512"/>
      <c r="H66" s="507"/>
      <c r="I66" s="299"/>
      <c r="J66" s="312">
        <v>3405</v>
      </c>
      <c r="K66" s="297"/>
    </row>
    <row r="67" spans="1:11">
      <c r="A67" s="270"/>
      <c r="B67" s="260"/>
      <c r="C67" s="298"/>
      <c r="D67" s="291" t="s">
        <v>583</v>
      </c>
      <c r="E67" s="292"/>
      <c r="F67" s="293" t="s">
        <v>463</v>
      </c>
      <c r="G67" s="512">
        <v>114.54</v>
      </c>
      <c r="H67" s="507"/>
      <c r="I67" s="299">
        <v>12.2</v>
      </c>
      <c r="J67" s="312">
        <f>G67*I67</f>
        <v>1397.3879999999999</v>
      </c>
      <c r="K67" s="297"/>
    </row>
    <row r="68" spans="1:11">
      <c r="A68" s="270"/>
      <c r="B68" s="260"/>
      <c r="C68" s="298"/>
      <c r="D68" s="291" t="s">
        <v>583</v>
      </c>
      <c r="E68" s="292"/>
      <c r="F68" s="293" t="s">
        <v>464</v>
      </c>
      <c r="G68" s="512">
        <v>107.53</v>
      </c>
      <c r="H68" s="507"/>
      <c r="I68" s="299">
        <v>16.22</v>
      </c>
      <c r="J68" s="312">
        <f>G68*I68</f>
        <v>1744.1365999999998</v>
      </c>
      <c r="K68" s="297"/>
    </row>
    <row r="69" spans="1:11">
      <c r="A69" s="270"/>
      <c r="B69" s="260"/>
      <c r="C69" s="298">
        <v>4</v>
      </c>
      <c r="D69" s="291" t="s">
        <v>593</v>
      </c>
      <c r="E69" s="292" t="s">
        <v>584</v>
      </c>
      <c r="F69" s="293" t="s">
        <v>462</v>
      </c>
      <c r="G69" s="294"/>
      <c r="H69" s="295"/>
      <c r="I69" s="299">
        <v>0</v>
      </c>
      <c r="J69" s="312">
        <v>5284</v>
      </c>
      <c r="K69" s="297"/>
    </row>
    <row r="70" spans="1:11">
      <c r="A70" s="270"/>
      <c r="B70" s="260"/>
      <c r="C70" s="298"/>
      <c r="D70" s="291" t="s">
        <v>593</v>
      </c>
      <c r="E70" s="292" t="s">
        <v>584</v>
      </c>
      <c r="F70" s="293" t="s">
        <v>463</v>
      </c>
      <c r="G70" s="294">
        <v>114.54</v>
      </c>
      <c r="H70" s="295"/>
      <c r="I70" s="299">
        <v>13.86</v>
      </c>
      <c r="J70" s="312">
        <f>G70*I70</f>
        <v>1587.5244</v>
      </c>
      <c r="K70" s="297"/>
    </row>
    <row r="71" spans="1:11">
      <c r="A71" s="270"/>
      <c r="B71" s="260"/>
      <c r="C71" s="298"/>
      <c r="D71" s="402" t="s">
        <v>593</v>
      </c>
      <c r="E71" s="403" t="s">
        <v>584</v>
      </c>
      <c r="F71" s="293" t="s">
        <v>464</v>
      </c>
      <c r="G71" s="404">
        <v>107.53</v>
      </c>
      <c r="H71" s="405"/>
      <c r="I71" s="299">
        <v>36.92</v>
      </c>
      <c r="J71" s="312">
        <f>G71*I71</f>
        <v>3970.0076000000004</v>
      </c>
      <c r="K71" s="297"/>
    </row>
    <row r="72" spans="1:11">
      <c r="A72" s="270"/>
      <c r="B72" s="260"/>
      <c r="C72" s="298">
        <v>5</v>
      </c>
      <c r="D72" s="291" t="s">
        <v>594</v>
      </c>
      <c r="E72" s="292" t="s">
        <v>584</v>
      </c>
      <c r="F72" s="293" t="s">
        <v>462</v>
      </c>
      <c r="G72" s="294"/>
      <c r="H72" s="295"/>
      <c r="I72" s="299">
        <v>0</v>
      </c>
      <c r="J72" s="312">
        <v>870</v>
      </c>
      <c r="K72" s="297"/>
    </row>
    <row r="73" spans="1:11">
      <c r="A73" s="270"/>
      <c r="B73" s="260"/>
      <c r="C73" s="298"/>
      <c r="D73" s="442" t="s">
        <v>594</v>
      </c>
      <c r="E73" s="443" t="s">
        <v>584</v>
      </c>
      <c r="F73" s="444" t="s">
        <v>463</v>
      </c>
      <c r="G73" s="404">
        <v>114.54</v>
      </c>
      <c r="H73" s="405"/>
      <c r="I73" s="299">
        <v>12.41</v>
      </c>
      <c r="J73" s="312">
        <f>G73*I73</f>
        <v>1421.4414000000002</v>
      </c>
      <c r="K73" s="297"/>
    </row>
    <row r="74" spans="1:11">
      <c r="A74" s="270"/>
      <c r="B74" s="260"/>
      <c r="C74" s="298">
        <v>6</v>
      </c>
      <c r="D74" s="402" t="s">
        <v>625</v>
      </c>
      <c r="E74" s="403" t="s">
        <v>584</v>
      </c>
      <c r="F74" s="293" t="s">
        <v>462</v>
      </c>
      <c r="G74" s="404"/>
      <c r="H74" s="405"/>
      <c r="I74" s="299">
        <v>0</v>
      </c>
      <c r="J74" s="312">
        <v>4614</v>
      </c>
      <c r="K74" s="297"/>
    </row>
    <row r="75" spans="1:11">
      <c r="A75" s="270"/>
      <c r="B75" s="260"/>
      <c r="C75" s="298"/>
      <c r="D75" s="402" t="s">
        <v>625</v>
      </c>
      <c r="E75" s="403" t="s">
        <v>584</v>
      </c>
      <c r="F75" s="293" t="s">
        <v>463</v>
      </c>
      <c r="G75" s="404">
        <v>114.54</v>
      </c>
      <c r="H75" s="405"/>
      <c r="I75" s="299">
        <v>8419.74</v>
      </c>
      <c r="J75" s="312">
        <f>I75*G75</f>
        <v>964397.0196</v>
      </c>
      <c r="K75" s="297"/>
    </row>
    <row r="76" spans="1:11">
      <c r="A76" s="270"/>
      <c r="B76" s="260"/>
      <c r="C76" s="298"/>
      <c r="D76" s="402"/>
      <c r="E76" s="403"/>
      <c r="F76" s="293"/>
      <c r="G76" s="404"/>
      <c r="H76" s="405"/>
      <c r="I76" s="299"/>
      <c r="J76" s="312"/>
      <c r="K76" s="297"/>
    </row>
    <row r="77" spans="1:11">
      <c r="A77" s="270"/>
      <c r="B77" s="260"/>
      <c r="C77" s="298"/>
      <c r="D77" s="502" t="s">
        <v>467</v>
      </c>
      <c r="E77" s="503"/>
      <c r="F77" s="300"/>
      <c r="G77" s="504"/>
      <c r="H77" s="505"/>
      <c r="I77" s="301"/>
      <c r="J77" s="302">
        <f>SUM(J60:J76)</f>
        <v>1048688.4853999999</v>
      </c>
      <c r="K77" s="297"/>
    </row>
    <row r="78" spans="1:11">
      <c r="A78" s="303"/>
      <c r="B78" s="281"/>
      <c r="C78" s="304"/>
      <c r="D78" s="305"/>
      <c r="E78" s="305"/>
      <c r="F78" s="305"/>
      <c r="G78" s="305"/>
      <c r="H78" s="305"/>
      <c r="I78" s="305"/>
      <c r="J78" s="306"/>
      <c r="K78" s="307"/>
    </row>
    <row r="79" spans="1:11">
      <c r="A79" s="270">
        <v>1.2</v>
      </c>
      <c r="B79" s="260"/>
      <c r="C79" s="308"/>
      <c r="D79" s="282" t="s">
        <v>10</v>
      </c>
      <c r="E79" s="309"/>
      <c r="F79" s="309"/>
      <c r="G79" s="309"/>
      <c r="H79" s="309"/>
      <c r="I79" s="309"/>
      <c r="J79" s="310"/>
      <c r="K79" s="274"/>
    </row>
    <row r="80" spans="1:11">
      <c r="A80" s="270"/>
      <c r="B80" s="260"/>
      <c r="C80" s="495" t="s">
        <v>2</v>
      </c>
      <c r="D80" s="496" t="s">
        <v>468</v>
      </c>
      <c r="E80" s="497"/>
      <c r="F80" s="497"/>
      <c r="G80" s="497"/>
      <c r="H80" s="498"/>
      <c r="I80" s="284" t="s">
        <v>458</v>
      </c>
      <c r="J80" s="285" t="s">
        <v>381</v>
      </c>
      <c r="K80" s="286" t="s">
        <v>458</v>
      </c>
    </row>
    <row r="81" spans="1:14">
      <c r="A81" s="270"/>
      <c r="B81" s="260"/>
      <c r="C81" s="495"/>
      <c r="D81" s="499"/>
      <c r="E81" s="500"/>
      <c r="F81" s="500"/>
      <c r="G81" s="500"/>
      <c r="H81" s="501"/>
      <c r="I81" s="287" t="s">
        <v>459</v>
      </c>
      <c r="J81" s="288" t="s">
        <v>200</v>
      </c>
      <c r="K81" s="289" t="s">
        <v>200</v>
      </c>
    </row>
    <row r="82" spans="1:14">
      <c r="A82" s="270"/>
      <c r="B82" s="260"/>
      <c r="C82" s="290"/>
      <c r="D82" s="484" t="s">
        <v>469</v>
      </c>
      <c r="E82" s="485"/>
      <c r="F82" s="485"/>
      <c r="G82" s="485"/>
      <c r="H82" s="486"/>
      <c r="I82" s="311">
        <v>0</v>
      </c>
      <c r="J82" s="312">
        <v>357537</v>
      </c>
      <c r="K82" s="313">
        <f>J82</f>
        <v>357537</v>
      </c>
    </row>
    <row r="83" spans="1:14">
      <c r="A83" s="270"/>
      <c r="B83" s="260"/>
      <c r="C83" s="298"/>
      <c r="D83" s="484" t="s">
        <v>470</v>
      </c>
      <c r="E83" s="485"/>
      <c r="F83" s="485"/>
      <c r="G83" s="485"/>
      <c r="H83" s="486"/>
      <c r="I83" s="311">
        <v>0</v>
      </c>
      <c r="J83" s="312">
        <v>0</v>
      </c>
      <c r="K83" s="313"/>
    </row>
    <row r="84" spans="1:14">
      <c r="A84" s="270"/>
      <c r="B84" s="260"/>
      <c r="C84" s="298"/>
      <c r="D84" s="484" t="s">
        <v>471</v>
      </c>
      <c r="E84" s="485"/>
      <c r="F84" s="485"/>
      <c r="G84" s="485"/>
      <c r="H84" s="486"/>
      <c r="I84" s="311">
        <v>0</v>
      </c>
      <c r="J84" s="312">
        <v>0</v>
      </c>
      <c r="K84" s="313"/>
      <c r="N84" s="6" t="s">
        <v>626</v>
      </c>
    </row>
    <row r="85" spans="1:14">
      <c r="A85" s="270"/>
      <c r="B85" s="260"/>
      <c r="C85" s="283"/>
      <c r="D85" s="488"/>
      <c r="E85" s="489"/>
      <c r="F85" s="489"/>
      <c r="G85" s="489"/>
      <c r="H85" s="489"/>
      <c r="I85" s="489"/>
      <c r="J85" s="490"/>
      <c r="K85" s="314">
        <f>SUM(K82:K84)</f>
        <v>357537</v>
      </c>
    </row>
    <row r="86" spans="1:14">
      <c r="A86" s="270"/>
      <c r="B86" s="260"/>
      <c r="C86" s="304"/>
      <c r="D86" s="305"/>
      <c r="E86" s="305"/>
      <c r="F86" s="305"/>
      <c r="G86" s="305"/>
      <c r="H86" s="305"/>
      <c r="I86" s="305"/>
      <c r="J86" s="306"/>
      <c r="K86" s="307"/>
    </row>
    <row r="87" spans="1:14">
      <c r="A87" s="270"/>
      <c r="B87" s="260"/>
      <c r="C87" s="279">
        <v>2</v>
      </c>
      <c r="D87" s="280" t="s">
        <v>26</v>
      </c>
      <c r="E87" s="305"/>
      <c r="F87" s="305"/>
      <c r="G87" s="305"/>
      <c r="H87" s="305"/>
      <c r="I87" s="305"/>
      <c r="J87" s="306"/>
      <c r="K87" s="307"/>
      <c r="M87" s="393"/>
    </row>
    <row r="88" spans="1:14">
      <c r="A88" s="270"/>
      <c r="B88" s="260"/>
      <c r="C88" s="279"/>
      <c r="D88" s="280"/>
      <c r="E88" s="305"/>
      <c r="F88" s="305"/>
      <c r="G88" s="305"/>
      <c r="H88" s="305"/>
      <c r="I88" s="305"/>
      <c r="J88" s="306"/>
      <c r="K88" s="307"/>
    </row>
    <row r="89" spans="1:14">
      <c r="A89" s="315">
        <v>2.1</v>
      </c>
      <c r="B89" s="260"/>
      <c r="C89" s="304"/>
      <c r="D89" s="316" t="s">
        <v>28</v>
      </c>
      <c r="E89" s="305"/>
      <c r="F89" s="305"/>
      <c r="G89" s="305"/>
      <c r="H89" s="305"/>
      <c r="I89" s="305"/>
      <c r="J89" s="306"/>
      <c r="K89" s="307"/>
    </row>
    <row r="90" spans="1:14">
      <c r="A90" s="315"/>
      <c r="B90" s="260"/>
      <c r="C90" s="304"/>
      <c r="D90" s="316"/>
      <c r="E90" s="317" t="s">
        <v>472</v>
      </c>
      <c r="F90" s="305"/>
      <c r="G90" s="305"/>
      <c r="H90" s="305"/>
      <c r="I90" s="305"/>
      <c r="J90" s="306"/>
      <c r="K90" s="307"/>
    </row>
    <row r="91" spans="1:14">
      <c r="A91" s="318">
        <v>2.2000000000000002</v>
      </c>
      <c r="B91" s="260"/>
      <c r="C91" s="304"/>
      <c r="D91" s="316" t="s">
        <v>29</v>
      </c>
      <c r="E91" s="305"/>
      <c r="F91" s="305"/>
      <c r="G91" s="305"/>
      <c r="H91" s="305"/>
      <c r="I91" s="305"/>
      <c r="J91" s="306"/>
      <c r="K91" s="307"/>
    </row>
    <row r="92" spans="1:14">
      <c r="A92" s="318"/>
      <c r="B92" s="260"/>
      <c r="C92" s="304"/>
      <c r="D92" s="316"/>
      <c r="E92" s="317" t="s">
        <v>473</v>
      </c>
      <c r="F92" s="305"/>
      <c r="G92" s="305"/>
      <c r="H92" s="305"/>
      <c r="I92" s="305"/>
      <c r="J92" s="306"/>
      <c r="K92" s="307"/>
    </row>
    <row r="93" spans="1:14">
      <c r="A93" s="315">
        <v>2.2999999999999998</v>
      </c>
      <c r="B93" s="260"/>
      <c r="C93" s="304"/>
      <c r="D93" s="316" t="s">
        <v>27</v>
      </c>
      <c r="E93" s="305"/>
      <c r="F93" s="305"/>
      <c r="G93" s="305"/>
      <c r="H93" s="305"/>
      <c r="I93" s="305"/>
      <c r="J93" s="306"/>
      <c r="K93" s="307"/>
    </row>
    <row r="94" spans="1:14">
      <c r="A94" s="270"/>
      <c r="B94" s="260"/>
      <c r="C94" s="304"/>
      <c r="D94" s="305"/>
      <c r="E94" s="317" t="s">
        <v>474</v>
      </c>
      <c r="F94" s="305"/>
      <c r="G94" s="305"/>
      <c r="H94" s="305"/>
      <c r="I94" s="305"/>
      <c r="J94" s="306"/>
      <c r="K94" s="307"/>
    </row>
    <row r="95" spans="1:14">
      <c r="A95" s="319"/>
      <c r="B95" s="253"/>
      <c r="C95" s="305"/>
      <c r="D95" s="305"/>
      <c r="E95" s="305"/>
      <c r="F95" s="305"/>
      <c r="G95" s="305"/>
      <c r="H95" s="305"/>
      <c r="I95" s="305"/>
      <c r="J95" s="306"/>
      <c r="K95" s="320"/>
    </row>
    <row r="96" spans="1:14">
      <c r="A96" s="319"/>
      <c r="B96" s="253"/>
      <c r="C96" s="321">
        <v>3</v>
      </c>
      <c r="D96" s="322" t="s">
        <v>30</v>
      </c>
      <c r="E96" s="305"/>
      <c r="F96" s="305"/>
      <c r="G96" s="305"/>
      <c r="H96" s="305"/>
      <c r="I96" s="305"/>
      <c r="J96" s="306"/>
      <c r="K96" s="320"/>
    </row>
    <row r="97" spans="1:11">
      <c r="A97" s="319">
        <v>3.1</v>
      </c>
      <c r="B97" s="253"/>
      <c r="C97" s="305"/>
      <c r="D97" s="323" t="s">
        <v>31</v>
      </c>
      <c r="E97" s="305"/>
      <c r="F97" s="305"/>
      <c r="G97" s="305"/>
      <c r="H97" s="305"/>
      <c r="I97" s="305"/>
      <c r="J97" s="306"/>
      <c r="K97" s="320"/>
    </row>
    <row r="98" spans="1:11">
      <c r="A98" s="319"/>
      <c r="B98" s="253"/>
      <c r="C98" s="324"/>
      <c r="D98" s="325" t="s">
        <v>475</v>
      </c>
      <c r="E98" s="326"/>
      <c r="F98" s="326"/>
      <c r="G98" s="326"/>
      <c r="H98" s="326"/>
      <c r="I98" s="326"/>
      <c r="J98" s="327">
        <f>J100</f>
        <v>3602421</v>
      </c>
      <c r="K98" s="320"/>
    </row>
    <row r="99" spans="1:11">
      <c r="A99" s="319"/>
      <c r="B99" s="253"/>
      <c r="C99" s="304" t="s">
        <v>476</v>
      </c>
      <c r="D99" s="326" t="s">
        <v>477</v>
      </c>
      <c r="E99" s="326"/>
      <c r="F99" s="326"/>
      <c r="G99" s="326"/>
      <c r="H99" s="326"/>
      <c r="I99" s="328"/>
      <c r="J99" s="329"/>
      <c r="K99" s="320"/>
    </row>
    <row r="100" spans="1:11">
      <c r="A100" s="319"/>
      <c r="B100" s="253"/>
      <c r="C100" s="304" t="s">
        <v>476</v>
      </c>
      <c r="D100" s="326" t="s">
        <v>478</v>
      </c>
      <c r="E100" s="326"/>
      <c r="F100" s="326"/>
      <c r="G100" s="326"/>
      <c r="H100" s="326"/>
      <c r="I100" s="328"/>
      <c r="J100" s="329">
        <v>3602421</v>
      </c>
      <c r="K100" s="320"/>
    </row>
    <row r="101" spans="1:11">
      <c r="A101" s="319"/>
      <c r="B101" s="253"/>
      <c r="C101" s="304" t="s">
        <v>476</v>
      </c>
      <c r="D101" s="252" t="s">
        <v>479</v>
      </c>
      <c r="E101" s="326"/>
      <c r="F101" s="326"/>
      <c r="G101" s="326"/>
      <c r="H101" s="326"/>
      <c r="I101" s="328"/>
      <c r="J101" s="329"/>
      <c r="K101" s="320"/>
    </row>
    <row r="102" spans="1:11">
      <c r="A102" s="319"/>
      <c r="B102" s="253"/>
      <c r="C102" s="305"/>
      <c r="D102" s="331"/>
      <c r="E102" s="305"/>
      <c r="F102" s="305"/>
      <c r="G102" s="305"/>
      <c r="H102" s="305"/>
      <c r="I102" s="305"/>
      <c r="J102" s="306"/>
      <c r="K102" s="320"/>
    </row>
    <row r="103" spans="1:11">
      <c r="A103" s="319">
        <v>3.4</v>
      </c>
      <c r="B103" s="253"/>
      <c r="C103" s="305"/>
      <c r="D103" s="332" t="s">
        <v>480</v>
      </c>
      <c r="E103" s="333"/>
      <c r="F103" s="333"/>
      <c r="G103" s="333"/>
      <c r="H103" s="333"/>
      <c r="I103" s="333"/>
      <c r="J103" s="334"/>
      <c r="K103" s="320"/>
    </row>
    <row r="104" spans="1:11">
      <c r="A104" s="319"/>
      <c r="B104" s="253"/>
      <c r="C104" s="304" t="s">
        <v>476</v>
      </c>
      <c r="D104" s="326" t="s">
        <v>481</v>
      </c>
      <c r="E104" s="305"/>
      <c r="F104" s="305"/>
      <c r="G104" s="305"/>
      <c r="H104" s="305"/>
      <c r="I104" s="305"/>
      <c r="J104" s="306"/>
      <c r="K104" s="320"/>
    </row>
    <row r="105" spans="1:11">
      <c r="A105" s="319"/>
      <c r="B105" s="253"/>
      <c r="C105" s="304" t="s">
        <v>476</v>
      </c>
      <c r="D105" s="326" t="s">
        <v>595</v>
      </c>
      <c r="E105" s="305"/>
      <c r="F105" s="305"/>
      <c r="G105" s="305"/>
      <c r="H105" s="305"/>
      <c r="I105" s="305"/>
      <c r="J105" s="329"/>
      <c r="K105" s="320"/>
    </row>
    <row r="106" spans="1:11">
      <c r="A106" s="319"/>
      <c r="B106" s="253"/>
      <c r="C106" s="304" t="s">
        <v>476</v>
      </c>
      <c r="D106" s="326" t="s">
        <v>482</v>
      </c>
      <c r="E106" s="305"/>
      <c r="F106" s="305"/>
      <c r="G106" s="305"/>
      <c r="H106" s="305"/>
      <c r="I106" s="305"/>
      <c r="J106" s="329">
        <v>0</v>
      </c>
      <c r="K106" s="320"/>
    </row>
    <row r="107" spans="1:11">
      <c r="A107" s="319"/>
      <c r="B107" s="253"/>
      <c r="C107" s="304" t="s">
        <v>476</v>
      </c>
      <c r="D107" s="326" t="s">
        <v>483</v>
      </c>
      <c r="E107" s="305"/>
      <c r="F107" s="305"/>
      <c r="G107" s="305"/>
      <c r="H107" s="305"/>
      <c r="I107" s="305"/>
      <c r="J107" s="329"/>
      <c r="K107" s="320"/>
    </row>
    <row r="108" spans="1:11">
      <c r="A108" s="319"/>
      <c r="B108" s="253"/>
      <c r="C108" s="304" t="s">
        <v>476</v>
      </c>
      <c r="D108" s="326" t="s">
        <v>484</v>
      </c>
      <c r="E108" s="305"/>
      <c r="F108" s="305"/>
      <c r="G108" s="305"/>
      <c r="H108" s="305"/>
      <c r="I108" s="305"/>
      <c r="J108" s="329"/>
      <c r="K108" s="320"/>
    </row>
    <row r="109" spans="1:11">
      <c r="A109" s="319"/>
      <c r="B109" s="253"/>
      <c r="C109" s="304" t="s">
        <v>476</v>
      </c>
      <c r="D109" s="326" t="s">
        <v>485</v>
      </c>
      <c r="E109" s="305"/>
      <c r="F109" s="305"/>
      <c r="G109" s="305"/>
      <c r="H109" s="305"/>
      <c r="I109" s="305"/>
      <c r="J109" s="329">
        <v>7069367</v>
      </c>
      <c r="K109" s="320"/>
    </row>
    <row r="110" spans="1:11">
      <c r="A110" s="319"/>
      <c r="B110" s="253"/>
      <c r="C110" s="304" t="s">
        <v>476</v>
      </c>
      <c r="D110" s="326" t="s">
        <v>486</v>
      </c>
      <c r="E110" s="305"/>
      <c r="F110" s="305"/>
      <c r="G110" s="305"/>
      <c r="H110" s="305"/>
      <c r="I110" s="305"/>
      <c r="J110" s="329"/>
      <c r="K110" s="320"/>
    </row>
    <row r="111" spans="1:11">
      <c r="A111" s="319"/>
      <c r="B111" s="253"/>
      <c r="C111" s="304" t="s">
        <v>476</v>
      </c>
      <c r="D111" s="326" t="s">
        <v>487</v>
      </c>
      <c r="E111" s="305"/>
      <c r="F111" s="305"/>
      <c r="G111" s="305"/>
      <c r="H111" s="305"/>
      <c r="I111" s="305"/>
      <c r="J111" s="329"/>
      <c r="K111" s="320"/>
    </row>
    <row r="112" spans="1:11">
      <c r="A112" s="319"/>
      <c r="B112" s="253"/>
      <c r="C112" s="304" t="s">
        <v>476</v>
      </c>
      <c r="D112" s="326" t="s">
        <v>488</v>
      </c>
      <c r="E112" s="305"/>
      <c r="F112" s="305"/>
      <c r="G112" s="305"/>
      <c r="H112" s="305"/>
      <c r="I112" s="305"/>
      <c r="J112" s="329">
        <v>0</v>
      </c>
      <c r="K112" s="320"/>
    </row>
    <row r="113" spans="1:11">
      <c r="A113" s="319"/>
      <c r="B113" s="253"/>
      <c r="C113" s="304" t="s">
        <v>476</v>
      </c>
      <c r="D113" s="326" t="s">
        <v>489</v>
      </c>
      <c r="E113" s="305"/>
      <c r="F113" s="305"/>
      <c r="G113" s="305"/>
      <c r="H113" s="305"/>
      <c r="I113" s="305"/>
      <c r="J113" s="329">
        <v>0</v>
      </c>
      <c r="K113" s="320"/>
    </row>
    <row r="114" spans="1:11">
      <c r="A114" s="319"/>
      <c r="B114" s="253"/>
      <c r="C114" s="304" t="s">
        <v>476</v>
      </c>
      <c r="D114" s="326" t="s">
        <v>490</v>
      </c>
      <c r="E114" s="305"/>
      <c r="F114" s="305"/>
      <c r="G114" s="305"/>
      <c r="H114" s="305"/>
      <c r="I114" s="305"/>
      <c r="J114" s="329">
        <v>0</v>
      </c>
      <c r="K114" s="320"/>
    </row>
    <row r="115" spans="1:11">
      <c r="A115" s="319"/>
      <c r="B115" s="253"/>
      <c r="C115" s="304" t="s">
        <v>476</v>
      </c>
      <c r="D115" s="326" t="s">
        <v>491</v>
      </c>
      <c r="E115" s="305"/>
      <c r="F115" s="305"/>
      <c r="G115" s="305"/>
      <c r="H115" s="305"/>
      <c r="I115" s="305"/>
      <c r="J115" s="329"/>
      <c r="K115" s="320"/>
    </row>
    <row r="116" spans="1:11">
      <c r="A116" s="319"/>
      <c r="B116" s="253"/>
      <c r="C116" s="304" t="s">
        <v>476</v>
      </c>
      <c r="D116" s="326" t="s">
        <v>492</v>
      </c>
      <c r="E116" s="305"/>
      <c r="F116" s="305"/>
      <c r="G116" s="305"/>
      <c r="H116" s="305"/>
      <c r="I116" s="305"/>
      <c r="J116" s="329">
        <v>11670000</v>
      </c>
      <c r="K116" s="320"/>
    </row>
    <row r="117" spans="1:11">
      <c r="A117" s="319"/>
      <c r="B117" s="253"/>
      <c r="C117" s="304"/>
      <c r="D117" s="326"/>
      <c r="E117" s="305"/>
      <c r="F117" s="305"/>
      <c r="G117" s="305"/>
      <c r="H117" s="305"/>
      <c r="I117" s="305"/>
      <c r="J117" s="327"/>
      <c r="K117" s="320"/>
    </row>
    <row r="118" spans="1:11">
      <c r="A118" s="318">
        <v>3.5</v>
      </c>
      <c r="B118" s="326"/>
      <c r="C118" s="342"/>
      <c r="D118" s="341" t="s">
        <v>504</v>
      </c>
      <c r="E118" s="326"/>
      <c r="F118" s="326"/>
      <c r="G118" s="328"/>
      <c r="H118" s="326"/>
      <c r="I118" s="328"/>
      <c r="J118" s="327">
        <f>J119</f>
        <v>29885038</v>
      </c>
      <c r="K118" s="320"/>
    </row>
    <row r="119" spans="1:11">
      <c r="A119" s="318"/>
      <c r="B119" s="326"/>
      <c r="C119" s="304" t="s">
        <v>476</v>
      </c>
      <c r="D119" s="326" t="s">
        <v>586</v>
      </c>
      <c r="E119" s="326"/>
      <c r="F119" s="326"/>
      <c r="G119" s="328"/>
      <c r="H119" s="326"/>
      <c r="I119" s="328"/>
      <c r="J119" s="327">
        <v>29885038</v>
      </c>
      <c r="K119" s="320"/>
    </row>
    <row r="120" spans="1:11">
      <c r="A120" s="319"/>
      <c r="B120" s="253"/>
      <c r="C120" s="305"/>
      <c r="D120" s="323"/>
      <c r="E120" s="305"/>
      <c r="F120" s="305"/>
      <c r="G120" s="305"/>
      <c r="H120" s="305"/>
      <c r="I120" s="305"/>
      <c r="J120" s="306"/>
      <c r="K120" s="320"/>
    </row>
    <row r="121" spans="1:11">
      <c r="A121" s="319"/>
      <c r="B121" s="253"/>
      <c r="C121" s="321">
        <v>4</v>
      </c>
      <c r="D121" s="322" t="s">
        <v>34</v>
      </c>
      <c r="E121" s="305"/>
      <c r="F121" s="305"/>
      <c r="G121" s="305"/>
      <c r="H121" s="305"/>
      <c r="I121" s="305"/>
      <c r="J121" s="306"/>
      <c r="K121" s="320"/>
    </row>
    <row r="122" spans="1:11">
      <c r="A122" s="319">
        <v>4.0999999999999996</v>
      </c>
      <c r="B122" s="253"/>
      <c r="C122" s="305"/>
      <c r="D122" s="323" t="s">
        <v>35</v>
      </c>
      <c r="E122" s="305"/>
      <c r="F122" s="305"/>
      <c r="G122" s="305"/>
      <c r="H122" s="305"/>
      <c r="I122" s="305"/>
      <c r="J122" s="335">
        <v>8664566</v>
      </c>
      <c r="K122" s="320"/>
    </row>
    <row r="123" spans="1:11">
      <c r="A123" s="319"/>
      <c r="B123" s="253"/>
      <c r="C123" s="304" t="s">
        <v>476</v>
      </c>
      <c r="D123" s="326" t="s">
        <v>493</v>
      </c>
      <c r="E123" s="305"/>
      <c r="F123" s="305"/>
      <c r="G123" s="305"/>
      <c r="H123" s="305"/>
      <c r="I123" s="305"/>
      <c r="J123" s="335">
        <v>0</v>
      </c>
      <c r="K123" s="320"/>
    </row>
    <row r="124" spans="1:11">
      <c r="A124" s="319"/>
      <c r="B124" s="253"/>
      <c r="C124" s="304" t="s">
        <v>476</v>
      </c>
      <c r="D124" s="326" t="s">
        <v>494</v>
      </c>
      <c r="E124" s="305"/>
      <c r="F124" s="305"/>
      <c r="G124" s="305"/>
      <c r="H124" s="305"/>
      <c r="I124" s="305"/>
      <c r="J124" s="335">
        <v>0</v>
      </c>
      <c r="K124" s="320"/>
    </row>
    <row r="125" spans="1:11">
      <c r="A125" s="319"/>
      <c r="B125" s="253"/>
      <c r="C125" s="304" t="s">
        <v>476</v>
      </c>
      <c r="D125" s="326" t="s">
        <v>585</v>
      </c>
      <c r="E125" s="305"/>
      <c r="F125" s="305"/>
      <c r="G125" s="305"/>
      <c r="H125" s="305"/>
      <c r="I125" s="305"/>
      <c r="J125" s="335">
        <v>151403954</v>
      </c>
      <c r="K125" s="320"/>
    </row>
    <row r="126" spans="1:11">
      <c r="A126" s="319">
        <v>4.2</v>
      </c>
      <c r="B126" s="253"/>
      <c r="C126" s="305"/>
      <c r="D126" s="323" t="s">
        <v>38</v>
      </c>
      <c r="E126" s="305"/>
      <c r="F126" s="305"/>
      <c r="G126" s="305"/>
      <c r="H126" s="305"/>
      <c r="I126" s="305"/>
      <c r="J126" s="335"/>
      <c r="K126" s="320"/>
    </row>
    <row r="127" spans="1:11">
      <c r="A127" s="319"/>
      <c r="B127" s="253"/>
      <c r="C127" s="305"/>
      <c r="D127" s="323"/>
      <c r="E127" s="305"/>
      <c r="F127" s="305"/>
      <c r="G127" s="305"/>
      <c r="H127" s="305"/>
      <c r="I127" s="305"/>
      <c r="J127" s="306"/>
      <c r="K127" s="320"/>
    </row>
    <row r="128" spans="1:11">
      <c r="A128" s="319"/>
      <c r="B128" s="253"/>
      <c r="C128" s="321">
        <v>5</v>
      </c>
      <c r="D128" s="322" t="s">
        <v>42</v>
      </c>
      <c r="E128" s="305"/>
      <c r="F128" s="305"/>
      <c r="G128" s="305"/>
      <c r="H128" s="305"/>
      <c r="I128" s="305"/>
      <c r="J128" s="335"/>
      <c r="K128" s="320"/>
    </row>
    <row r="129" spans="1:11">
      <c r="A129" s="319"/>
      <c r="B129" s="253"/>
      <c r="C129" s="304" t="s">
        <v>476</v>
      </c>
      <c r="D129" s="326" t="s">
        <v>495</v>
      </c>
      <c r="E129" s="305"/>
      <c r="F129" s="305"/>
      <c r="G129" s="305"/>
      <c r="H129" s="305"/>
      <c r="I129" s="305"/>
      <c r="J129" s="335">
        <v>0</v>
      </c>
      <c r="K129" s="320"/>
    </row>
    <row r="130" spans="1:11">
      <c r="A130" s="319"/>
      <c r="B130" s="253"/>
      <c r="C130" s="304" t="s">
        <v>476</v>
      </c>
      <c r="D130" s="326" t="s">
        <v>496</v>
      </c>
      <c r="E130" s="305"/>
      <c r="F130" s="305"/>
      <c r="G130" s="305"/>
      <c r="H130" s="305"/>
      <c r="I130" s="305"/>
      <c r="J130" s="335">
        <v>0</v>
      </c>
      <c r="K130" s="320"/>
    </row>
    <row r="131" spans="1:11">
      <c r="A131" s="319"/>
      <c r="B131" s="253"/>
      <c r="C131" s="321"/>
      <c r="D131" s="322"/>
      <c r="E131" s="305"/>
      <c r="F131" s="305"/>
      <c r="G131" s="305"/>
      <c r="H131" s="305"/>
      <c r="I131" s="305"/>
      <c r="J131" s="306"/>
      <c r="K131" s="320"/>
    </row>
    <row r="132" spans="1:11">
      <c r="A132" s="319"/>
      <c r="B132" s="253"/>
      <c r="C132" s="321">
        <v>6</v>
      </c>
      <c r="D132" s="322" t="s">
        <v>43</v>
      </c>
      <c r="E132" s="305"/>
      <c r="F132" s="305"/>
      <c r="G132" s="305"/>
      <c r="H132" s="305"/>
      <c r="I132" s="305"/>
      <c r="J132" s="335"/>
      <c r="K132" s="307"/>
    </row>
    <row r="133" spans="1:11">
      <c r="A133" s="319"/>
      <c r="B133" s="253"/>
      <c r="C133" s="304" t="s">
        <v>476</v>
      </c>
      <c r="D133" s="326" t="s">
        <v>497</v>
      </c>
      <c r="E133" s="305"/>
      <c r="F133" s="305"/>
      <c r="G133" s="305"/>
      <c r="H133" s="305"/>
      <c r="I133" s="305"/>
      <c r="J133" s="335">
        <v>0</v>
      </c>
      <c r="K133" s="274"/>
    </row>
    <row r="134" spans="1:11">
      <c r="A134" s="319"/>
      <c r="B134" s="253"/>
      <c r="C134" s="304" t="s">
        <v>476</v>
      </c>
      <c r="D134" s="326" t="s">
        <v>498</v>
      </c>
      <c r="E134" s="305"/>
      <c r="F134" s="305"/>
      <c r="G134" s="305"/>
      <c r="H134" s="305"/>
      <c r="I134" s="305"/>
      <c r="J134" s="335">
        <v>0</v>
      </c>
      <c r="K134" s="274"/>
    </row>
    <row r="135" spans="1:11">
      <c r="A135" s="270"/>
      <c r="B135" s="260"/>
      <c r="C135" s="304"/>
      <c r="D135" s="305"/>
      <c r="E135" s="305"/>
      <c r="F135" s="305"/>
      <c r="G135" s="305"/>
      <c r="H135" s="305"/>
      <c r="I135" s="305"/>
      <c r="J135" s="306"/>
      <c r="K135" s="274"/>
    </row>
    <row r="136" spans="1:11">
      <c r="A136" s="336"/>
      <c r="B136" s="326"/>
      <c r="C136" s="337" t="s">
        <v>4</v>
      </c>
      <c r="D136" s="338" t="s">
        <v>499</v>
      </c>
      <c r="E136" s="326"/>
      <c r="F136" s="326"/>
      <c r="G136" s="328"/>
      <c r="H136" s="326"/>
      <c r="I136" s="328"/>
      <c r="J136" s="310"/>
      <c r="K136" s="274"/>
    </row>
    <row r="137" spans="1:11">
      <c r="A137" s="336"/>
      <c r="B137" s="326"/>
      <c r="C137" s="328"/>
      <c r="D137" s="339"/>
      <c r="E137" s="339"/>
      <c r="F137" s="326"/>
      <c r="G137" s="328"/>
      <c r="H137" s="326"/>
      <c r="I137" s="328"/>
      <c r="J137" s="310"/>
      <c r="K137" s="274"/>
    </row>
    <row r="138" spans="1:11">
      <c r="A138" s="336"/>
      <c r="B138" s="326"/>
      <c r="C138" s="337">
        <v>7</v>
      </c>
      <c r="D138" s="340" t="s">
        <v>500</v>
      </c>
      <c r="E138" s="326"/>
      <c r="F138" s="326"/>
      <c r="G138" s="328"/>
      <c r="H138" s="326"/>
      <c r="I138" s="328"/>
      <c r="J138" s="310"/>
      <c r="K138" s="274"/>
    </row>
    <row r="139" spans="1:11">
      <c r="A139" s="315">
        <v>7.1</v>
      </c>
      <c r="B139" s="326"/>
      <c r="C139" s="304"/>
      <c r="D139" s="341" t="s">
        <v>501</v>
      </c>
      <c r="E139" s="326"/>
      <c r="F139" s="326"/>
      <c r="G139" s="328"/>
      <c r="H139" s="326"/>
      <c r="I139" s="328"/>
      <c r="J139" s="327"/>
      <c r="K139" s="274"/>
    </row>
    <row r="140" spans="1:11">
      <c r="A140" s="315"/>
      <c r="B140" s="326"/>
      <c r="C140" s="304" t="s">
        <v>476</v>
      </c>
      <c r="D140" s="326" t="s">
        <v>502</v>
      </c>
      <c r="E140" s="326"/>
      <c r="F140" s="326"/>
      <c r="G140" s="328"/>
      <c r="H140" s="326"/>
      <c r="I140" s="328"/>
      <c r="J140" s="327">
        <v>28742932</v>
      </c>
      <c r="K140" s="274"/>
    </row>
    <row r="141" spans="1:11">
      <c r="A141" s="315"/>
      <c r="B141" s="326"/>
      <c r="C141" s="304" t="s">
        <v>476</v>
      </c>
      <c r="D141" s="326" t="s">
        <v>503</v>
      </c>
      <c r="E141" s="326"/>
      <c r="F141" s="326"/>
      <c r="G141" s="328"/>
      <c r="H141" s="326"/>
      <c r="I141" s="328"/>
      <c r="J141" s="327">
        <v>0</v>
      </c>
      <c r="K141" s="274"/>
    </row>
    <row r="142" spans="1:11">
      <c r="A142" s="315"/>
      <c r="B142" s="326"/>
      <c r="C142" s="342"/>
      <c r="D142" s="325"/>
      <c r="E142" s="326"/>
      <c r="F142" s="326"/>
      <c r="G142" s="328"/>
      <c r="H142" s="326"/>
      <c r="I142" s="328"/>
      <c r="J142" s="310"/>
      <c r="K142" s="274"/>
    </row>
    <row r="143" spans="1:11">
      <c r="A143" s="318">
        <v>7.2</v>
      </c>
      <c r="B143" s="326"/>
      <c r="C143" s="342"/>
      <c r="D143" s="341" t="s">
        <v>504</v>
      </c>
      <c r="E143" s="326"/>
      <c r="F143" s="326"/>
      <c r="G143" s="328"/>
      <c r="H143" s="326"/>
      <c r="I143" s="328"/>
      <c r="J143" s="327"/>
      <c r="K143" s="274"/>
    </row>
    <row r="144" spans="1:11">
      <c r="A144" s="318"/>
      <c r="B144" s="326"/>
      <c r="C144" s="304" t="s">
        <v>476</v>
      </c>
      <c r="D144" s="326" t="s">
        <v>505</v>
      </c>
      <c r="E144" s="326"/>
      <c r="F144" s="326"/>
      <c r="G144" s="328"/>
      <c r="H144" s="326"/>
      <c r="I144" s="328"/>
      <c r="J144" s="327">
        <v>0</v>
      </c>
      <c r="K144" s="274"/>
    </row>
    <row r="145" spans="1:11">
      <c r="A145" s="318"/>
      <c r="B145" s="326"/>
      <c r="C145" s="342"/>
      <c r="D145" s="341"/>
      <c r="E145" s="326"/>
      <c r="F145" s="326"/>
      <c r="G145" s="328"/>
      <c r="H145" s="326"/>
      <c r="I145" s="328"/>
      <c r="J145" s="310"/>
      <c r="K145" s="274"/>
    </row>
    <row r="146" spans="1:11">
      <c r="A146" s="315">
        <v>7.3</v>
      </c>
      <c r="B146" s="326"/>
      <c r="C146" s="342"/>
      <c r="D146" s="341" t="s">
        <v>47</v>
      </c>
      <c r="E146" s="326"/>
      <c r="F146" s="326"/>
      <c r="G146" s="328"/>
      <c r="H146" s="326"/>
      <c r="I146" s="328"/>
      <c r="J146" s="327"/>
      <c r="K146" s="274"/>
    </row>
    <row r="147" spans="1:11">
      <c r="A147" s="315"/>
      <c r="B147" s="326"/>
      <c r="C147" s="304" t="s">
        <v>476</v>
      </c>
      <c r="D147" s="326" t="s">
        <v>506</v>
      </c>
      <c r="E147" s="326"/>
      <c r="F147" s="326"/>
      <c r="G147" s="328"/>
      <c r="H147" s="326"/>
      <c r="I147" s="328"/>
      <c r="J147" s="329">
        <v>0</v>
      </c>
      <c r="K147" s="274"/>
    </row>
    <row r="148" spans="1:11">
      <c r="A148" s="315"/>
      <c r="B148" s="326"/>
      <c r="C148" s="342"/>
      <c r="D148" s="341"/>
      <c r="E148" s="326"/>
      <c r="F148" s="326"/>
      <c r="G148" s="328"/>
      <c r="H148" s="326"/>
      <c r="I148" s="328"/>
      <c r="J148" s="310"/>
      <c r="K148" s="274"/>
    </row>
    <row r="149" spans="1:11">
      <c r="A149" s="318"/>
      <c r="B149" s="326"/>
      <c r="C149" s="342"/>
      <c r="D149" s="341"/>
      <c r="E149" s="326"/>
      <c r="F149" s="326"/>
      <c r="G149" s="328"/>
      <c r="H149" s="326"/>
      <c r="I149" s="328"/>
      <c r="J149" s="310"/>
      <c r="K149" s="274"/>
    </row>
    <row r="150" spans="1:11">
      <c r="A150" s="336"/>
      <c r="B150" s="326"/>
      <c r="C150" s="342"/>
      <c r="D150" s="343"/>
      <c r="E150" s="326"/>
      <c r="F150" s="326"/>
      <c r="G150" s="328"/>
      <c r="H150" s="326"/>
      <c r="I150" s="328"/>
      <c r="J150" s="310"/>
      <c r="K150" s="274"/>
    </row>
    <row r="151" spans="1:11">
      <c r="A151" s="336"/>
      <c r="B151" s="326"/>
      <c r="C151" s="342">
        <v>8</v>
      </c>
      <c r="D151" s="344" t="s">
        <v>507</v>
      </c>
      <c r="E151" s="326"/>
      <c r="F151" s="326"/>
      <c r="G151" s="326"/>
      <c r="H151" s="326"/>
      <c r="I151" s="328"/>
      <c r="J151" s="345">
        <f>J152+J153+J154+J155</f>
        <v>75487732</v>
      </c>
      <c r="K151" s="274"/>
    </row>
    <row r="152" spans="1:11">
      <c r="A152" s="315"/>
      <c r="B152" s="326"/>
      <c r="C152" s="342"/>
      <c r="D152" s="341" t="s">
        <v>51</v>
      </c>
      <c r="E152" s="326"/>
      <c r="F152" s="326"/>
      <c r="G152" s="326"/>
      <c r="H152" s="326"/>
      <c r="I152" s="328"/>
      <c r="J152" s="310">
        <v>68329653</v>
      </c>
      <c r="K152" s="274"/>
    </row>
    <row r="153" spans="1:11">
      <c r="A153" s="318"/>
      <c r="B153" s="326"/>
      <c r="C153" s="342"/>
      <c r="D153" s="341" t="s">
        <v>52</v>
      </c>
      <c r="E153" s="326"/>
      <c r="F153" s="326"/>
      <c r="G153" s="326"/>
      <c r="H153" s="326"/>
      <c r="I153" s="328"/>
      <c r="J153" s="310">
        <v>6449030</v>
      </c>
      <c r="K153" s="274"/>
    </row>
    <row r="154" spans="1:11">
      <c r="A154" s="315"/>
      <c r="B154" s="326"/>
      <c r="C154" s="342"/>
      <c r="D154" s="341" t="s">
        <v>53</v>
      </c>
      <c r="E154" s="326"/>
      <c r="F154" s="326"/>
      <c r="G154" s="326"/>
      <c r="H154" s="326"/>
      <c r="I154" s="328"/>
      <c r="J154" s="310">
        <v>709049</v>
      </c>
      <c r="K154" s="274"/>
    </row>
    <row r="155" spans="1:11">
      <c r="A155" s="318"/>
      <c r="B155" s="326"/>
      <c r="C155" s="342"/>
      <c r="D155" s="341" t="s">
        <v>54</v>
      </c>
      <c r="E155" s="326"/>
      <c r="F155" s="326"/>
      <c r="G155" s="326"/>
      <c r="H155" s="326"/>
      <c r="I155" s="328"/>
      <c r="J155" s="310"/>
      <c r="K155" s="274"/>
    </row>
    <row r="156" spans="1:11">
      <c r="A156" s="336"/>
      <c r="B156" s="326"/>
      <c r="C156" s="328"/>
      <c r="D156" s="326"/>
      <c r="E156" s="326"/>
      <c r="F156" s="326"/>
      <c r="G156" s="326"/>
      <c r="H156" s="326"/>
      <c r="I156" s="326"/>
      <c r="J156" s="310"/>
      <c r="K156" s="274"/>
    </row>
    <row r="157" spans="1:11">
      <c r="A157" s="336"/>
      <c r="B157" s="326"/>
      <c r="C157" s="328"/>
      <c r="D157" s="326"/>
      <c r="E157" s="326" t="s">
        <v>508</v>
      </c>
      <c r="F157" s="326"/>
      <c r="G157" s="326"/>
      <c r="H157" s="326"/>
      <c r="I157" s="326"/>
      <c r="J157" s="346"/>
      <c r="K157" s="274"/>
    </row>
    <row r="158" spans="1:11">
      <c r="A158" s="336"/>
      <c r="B158" s="326"/>
      <c r="C158" s="491" t="s">
        <v>2</v>
      </c>
      <c r="D158" s="491" t="s">
        <v>359</v>
      </c>
      <c r="E158" s="492" t="s">
        <v>509</v>
      </c>
      <c r="F158" s="493"/>
      <c r="G158" s="494"/>
      <c r="H158" s="492" t="s">
        <v>510</v>
      </c>
      <c r="I158" s="493"/>
      <c r="J158" s="494"/>
      <c r="K158" s="274"/>
    </row>
    <row r="159" spans="1:11">
      <c r="A159" s="336"/>
      <c r="B159" s="326"/>
      <c r="C159" s="491"/>
      <c r="D159" s="491"/>
      <c r="E159" s="347" t="s">
        <v>381</v>
      </c>
      <c r="F159" s="347" t="s">
        <v>511</v>
      </c>
      <c r="G159" s="347" t="s">
        <v>512</v>
      </c>
      <c r="H159" s="347" t="s">
        <v>381</v>
      </c>
      <c r="I159" s="347" t="s">
        <v>511</v>
      </c>
      <c r="J159" s="348" t="s">
        <v>512</v>
      </c>
      <c r="K159" s="274"/>
    </row>
    <row r="160" spans="1:11">
      <c r="A160" s="336"/>
      <c r="B160" s="326"/>
      <c r="C160" s="347"/>
      <c r="D160" s="349" t="s">
        <v>513</v>
      </c>
      <c r="E160" s="350">
        <v>86515647</v>
      </c>
      <c r="F160" s="350">
        <v>18185994</v>
      </c>
      <c r="G160" s="350">
        <f>E160-F160</f>
        <v>68329653</v>
      </c>
      <c r="H160" s="350"/>
      <c r="I160" s="350"/>
      <c r="J160" s="351">
        <v>0</v>
      </c>
      <c r="K160" s="356"/>
    </row>
    <row r="161" spans="1:11">
      <c r="A161" s="336"/>
      <c r="B161" s="326"/>
      <c r="C161" s="347"/>
      <c r="D161" s="349" t="s">
        <v>514</v>
      </c>
      <c r="E161" s="350">
        <v>7900129</v>
      </c>
      <c r="F161" s="350">
        <v>1451099</v>
      </c>
      <c r="G161" s="350">
        <f t="shared" ref="G161:G162" si="0">E161-F161</f>
        <v>6449030</v>
      </c>
      <c r="H161" s="350"/>
      <c r="I161" s="350"/>
      <c r="J161" s="351">
        <v>0</v>
      </c>
      <c r="K161" s="274"/>
    </row>
    <row r="162" spans="1:11">
      <c r="A162" s="336"/>
      <c r="B162" s="326"/>
      <c r="C162" s="347"/>
      <c r="D162" s="349" t="s">
        <v>515</v>
      </c>
      <c r="E162" s="350">
        <v>4797420</v>
      </c>
      <c r="F162" s="350">
        <v>4088371</v>
      </c>
      <c r="G162" s="350">
        <f t="shared" si="0"/>
        <v>709049</v>
      </c>
      <c r="H162" s="350"/>
      <c r="I162" s="350"/>
      <c r="J162" s="351">
        <v>0</v>
      </c>
      <c r="K162" s="274"/>
    </row>
    <row r="163" spans="1:11">
      <c r="A163" s="352"/>
      <c r="B163" s="277"/>
      <c r="C163" s="353"/>
      <c r="D163" s="353" t="s">
        <v>516</v>
      </c>
      <c r="E163" s="354">
        <f>SUM(E160:E162)</f>
        <v>99213196</v>
      </c>
      <c r="F163" s="354">
        <f>SUM(F160:F162)</f>
        <v>23725464</v>
      </c>
      <c r="G163" s="354">
        <f>SUM(G160:G162)</f>
        <v>75487732</v>
      </c>
      <c r="H163" s="354">
        <v>0</v>
      </c>
      <c r="I163" s="354">
        <v>0</v>
      </c>
      <c r="J163" s="355">
        <v>0</v>
      </c>
      <c r="K163" s="274"/>
    </row>
    <row r="164" spans="1:11">
      <c r="A164" s="270"/>
      <c r="B164" s="260"/>
      <c r="C164" s="275"/>
      <c r="D164" s="344"/>
      <c r="E164" s="344"/>
      <c r="F164" s="344"/>
      <c r="G164" s="344"/>
      <c r="H164" s="344"/>
      <c r="I164" s="275"/>
      <c r="J164" s="357"/>
      <c r="K164" s="274"/>
    </row>
    <row r="165" spans="1:11">
      <c r="A165" s="270"/>
      <c r="B165" s="260"/>
      <c r="C165" s="275"/>
      <c r="D165" s="326" t="s">
        <v>517</v>
      </c>
      <c r="E165" s="330"/>
      <c r="F165" s="344"/>
      <c r="G165" s="344"/>
      <c r="H165" s="344"/>
      <c r="I165" s="275"/>
      <c r="J165" s="358">
        <v>15663575</v>
      </c>
      <c r="K165" s="274"/>
    </row>
    <row r="166" spans="1:11">
      <c r="A166" s="270"/>
      <c r="B166" s="260"/>
      <c r="C166" s="275"/>
      <c r="D166" s="326" t="s">
        <v>587</v>
      </c>
      <c r="E166" s="330"/>
      <c r="F166" s="344"/>
      <c r="G166" s="344"/>
      <c r="H166" s="344"/>
      <c r="I166" s="275"/>
      <c r="J166" s="358" t="s">
        <v>626</v>
      </c>
      <c r="K166" s="274"/>
    </row>
    <row r="167" spans="1:11">
      <c r="A167" s="270"/>
      <c r="B167" s="260"/>
      <c r="C167" s="275"/>
      <c r="D167" s="326" t="s">
        <v>518</v>
      </c>
      <c r="E167" s="330"/>
      <c r="F167" s="344"/>
      <c r="G167" s="344"/>
      <c r="H167" s="344"/>
      <c r="I167" s="275"/>
      <c r="J167" s="359">
        <v>0</v>
      </c>
      <c r="K167" s="274"/>
    </row>
    <row r="168" spans="1:11">
      <c r="A168" s="336"/>
      <c r="B168" s="326"/>
      <c r="C168" s="342"/>
      <c r="D168" s="344"/>
      <c r="E168" s="326"/>
      <c r="F168" s="326"/>
      <c r="G168" s="326"/>
      <c r="H168" s="326"/>
      <c r="I168" s="326"/>
      <c r="J168" s="357"/>
      <c r="K168" s="274"/>
    </row>
    <row r="169" spans="1:11">
      <c r="A169" s="336"/>
      <c r="B169" s="260"/>
      <c r="C169" s="337">
        <v>10</v>
      </c>
      <c r="D169" s="338" t="s">
        <v>519</v>
      </c>
      <c r="E169" s="260"/>
      <c r="F169" s="260"/>
      <c r="G169" s="260"/>
      <c r="H169" s="326"/>
      <c r="I169" s="260"/>
      <c r="J169" s="357"/>
      <c r="K169" s="274"/>
    </row>
    <row r="170" spans="1:11">
      <c r="A170" s="336"/>
      <c r="B170" s="260"/>
      <c r="C170" s="304" t="s">
        <v>476</v>
      </c>
      <c r="D170" s="326" t="s">
        <v>520</v>
      </c>
      <c r="E170" s="260"/>
      <c r="F170" s="260"/>
      <c r="G170" s="260"/>
      <c r="H170" s="326"/>
      <c r="I170" s="260"/>
      <c r="J170" s="358"/>
      <c r="K170" s="274"/>
    </row>
    <row r="171" spans="1:11">
      <c r="A171" s="336"/>
      <c r="B171" s="260"/>
      <c r="C171" s="337"/>
      <c r="D171" s="338"/>
      <c r="E171" s="260"/>
      <c r="F171" s="260"/>
      <c r="G171" s="260"/>
      <c r="H171" s="326"/>
      <c r="I171" s="260"/>
      <c r="J171" s="357"/>
      <c r="K171" s="274"/>
    </row>
    <row r="172" spans="1:11">
      <c r="A172" s="336"/>
      <c r="B172" s="260"/>
      <c r="C172" s="337">
        <v>11</v>
      </c>
      <c r="D172" s="338" t="s">
        <v>521</v>
      </c>
      <c r="E172" s="260"/>
      <c r="F172" s="260"/>
      <c r="G172" s="260"/>
      <c r="H172" s="326"/>
      <c r="I172" s="260"/>
      <c r="J172" s="357"/>
      <c r="K172" s="274"/>
    </row>
    <row r="173" spans="1:11">
      <c r="A173" s="336"/>
      <c r="B173" s="260"/>
      <c r="C173" s="342"/>
      <c r="D173" s="326" t="s">
        <v>522</v>
      </c>
      <c r="E173" s="260"/>
      <c r="F173" s="260"/>
      <c r="G173" s="260"/>
      <c r="H173" s="326"/>
      <c r="I173" s="260"/>
      <c r="J173" s="358">
        <v>0</v>
      </c>
      <c r="K173" s="274"/>
    </row>
    <row r="174" spans="1:11">
      <c r="A174" s="336"/>
      <c r="B174" s="260"/>
      <c r="C174" s="342"/>
      <c r="D174" s="344"/>
      <c r="E174" s="260"/>
      <c r="F174" s="260"/>
      <c r="G174" s="260"/>
      <c r="H174" s="326"/>
      <c r="I174" s="260"/>
      <c r="J174" s="357"/>
      <c r="K174" s="274"/>
    </row>
    <row r="175" spans="1:11" ht="15">
      <c r="A175" s="336"/>
      <c r="B175" s="260"/>
      <c r="C175" s="337">
        <v>12</v>
      </c>
      <c r="D175" s="338" t="s">
        <v>523</v>
      </c>
      <c r="E175" s="260"/>
      <c r="F175" s="360"/>
      <c r="G175" s="360"/>
      <c r="H175" s="326"/>
      <c r="I175" s="260"/>
      <c r="J175" s="358">
        <v>100000</v>
      </c>
      <c r="K175" s="274"/>
    </row>
    <row r="176" spans="1:11" ht="15">
      <c r="A176" s="336"/>
      <c r="B176" s="260"/>
      <c r="C176" s="342"/>
      <c r="D176" s="344"/>
      <c r="E176" s="260"/>
      <c r="F176" s="360"/>
      <c r="G176" s="360"/>
      <c r="H176" s="326"/>
      <c r="I176" s="260"/>
      <c r="J176" s="357"/>
      <c r="K176" s="274"/>
    </row>
    <row r="177" spans="1:11">
      <c r="A177" s="270"/>
      <c r="B177" s="260"/>
      <c r="C177" s="337" t="s">
        <v>334</v>
      </c>
      <c r="D177" s="361" t="s">
        <v>524</v>
      </c>
      <c r="E177" s="277"/>
      <c r="F177" s="272"/>
      <c r="G177" s="272"/>
      <c r="H177" s="260"/>
      <c r="I177" s="275"/>
      <c r="J177" s="357"/>
      <c r="K177" s="274"/>
    </row>
    <row r="178" spans="1:11">
      <c r="A178" s="270"/>
      <c r="B178" s="260"/>
      <c r="C178" s="337"/>
      <c r="D178" s="361"/>
      <c r="E178" s="277"/>
      <c r="F178" s="272"/>
      <c r="G178" s="272"/>
      <c r="H178" s="260"/>
      <c r="I178" s="275"/>
      <c r="J178" s="357"/>
      <c r="K178" s="274"/>
    </row>
    <row r="179" spans="1:11">
      <c r="A179" s="336"/>
      <c r="B179" s="260"/>
      <c r="C179" s="362">
        <v>13</v>
      </c>
      <c r="D179" s="363" t="s">
        <v>64</v>
      </c>
      <c r="E179" s="277"/>
      <c r="F179" s="272"/>
      <c r="G179" s="272"/>
      <c r="H179" s="260"/>
      <c r="I179" s="275"/>
      <c r="J179" s="357"/>
      <c r="K179" s="274"/>
    </row>
    <row r="180" spans="1:11">
      <c r="A180" s="318" t="s">
        <v>525</v>
      </c>
      <c r="B180" s="260"/>
      <c r="C180" s="342"/>
      <c r="D180" s="316" t="s">
        <v>65</v>
      </c>
      <c r="E180" s="277"/>
      <c r="F180" s="272"/>
      <c r="G180" s="272"/>
      <c r="H180" s="260"/>
      <c r="I180" s="275"/>
      <c r="J180" s="358"/>
      <c r="K180" s="274"/>
    </row>
    <row r="181" spans="1:11">
      <c r="A181" s="318"/>
      <c r="B181" s="260"/>
      <c r="C181" s="304" t="s">
        <v>476</v>
      </c>
      <c r="D181" s="326" t="s">
        <v>526</v>
      </c>
      <c r="E181" s="277"/>
      <c r="F181" s="272"/>
      <c r="G181" s="272"/>
      <c r="H181" s="260"/>
      <c r="I181" s="275"/>
      <c r="J181" s="358">
        <v>0</v>
      </c>
      <c r="K181" s="274"/>
    </row>
    <row r="182" spans="1:11">
      <c r="A182" s="318"/>
      <c r="B182" s="260"/>
      <c r="C182" s="342"/>
      <c r="D182" s="316"/>
      <c r="E182" s="277"/>
      <c r="F182" s="272"/>
      <c r="G182" s="272"/>
      <c r="H182" s="260"/>
      <c r="I182" s="275"/>
      <c r="J182" s="357"/>
      <c r="K182" s="274"/>
    </row>
    <row r="183" spans="1:11">
      <c r="A183" s="315"/>
      <c r="B183" s="260"/>
      <c r="C183" s="304" t="s">
        <v>476</v>
      </c>
      <c r="D183" s="326" t="s">
        <v>530</v>
      </c>
      <c r="E183" s="277"/>
      <c r="F183" s="272"/>
      <c r="G183" s="272"/>
      <c r="H183" s="260"/>
      <c r="I183" s="275"/>
      <c r="J183" s="358">
        <v>35821212</v>
      </c>
      <c r="K183" s="274"/>
    </row>
    <row r="184" spans="1:11">
      <c r="A184" s="315"/>
      <c r="B184" s="260"/>
      <c r="C184" s="304"/>
      <c r="D184" s="326"/>
      <c r="E184" s="330" t="s">
        <v>531</v>
      </c>
      <c r="F184" s="272"/>
      <c r="G184" s="272"/>
      <c r="H184" s="260"/>
      <c r="I184" s="275"/>
      <c r="J184" s="358"/>
      <c r="K184" s="274"/>
    </row>
    <row r="185" spans="1:11">
      <c r="A185" s="315"/>
      <c r="B185" s="260"/>
      <c r="C185" s="304" t="s">
        <v>476</v>
      </c>
      <c r="D185" s="326" t="s">
        <v>532</v>
      </c>
      <c r="E185" s="277"/>
      <c r="F185" s="272"/>
      <c r="G185" s="272"/>
      <c r="H185" s="260"/>
      <c r="I185" s="275"/>
      <c r="J185" s="358"/>
      <c r="K185" s="274"/>
    </row>
    <row r="186" spans="1:11">
      <c r="A186" s="315"/>
      <c r="B186" s="260"/>
      <c r="C186" s="342"/>
      <c r="D186" s="316"/>
      <c r="E186" s="277"/>
      <c r="F186" s="272"/>
      <c r="G186" s="272"/>
      <c r="H186" s="260"/>
      <c r="I186" s="275"/>
      <c r="J186" s="357"/>
      <c r="K186" s="274"/>
    </row>
    <row r="187" spans="1:11">
      <c r="A187" s="315" t="s">
        <v>533</v>
      </c>
      <c r="B187" s="260"/>
      <c r="C187" s="326"/>
      <c r="D187" s="316" t="s">
        <v>70</v>
      </c>
      <c r="E187" s="277"/>
      <c r="F187" s="272"/>
      <c r="G187" s="272"/>
      <c r="H187" s="260"/>
      <c r="I187" s="275"/>
      <c r="J187" s="358"/>
      <c r="K187" s="274"/>
    </row>
    <row r="188" spans="1:11">
      <c r="A188" s="315"/>
      <c r="B188" s="260"/>
      <c r="C188" s="304" t="s">
        <v>476</v>
      </c>
      <c r="D188" s="326" t="s">
        <v>534</v>
      </c>
      <c r="E188" s="277"/>
      <c r="F188" s="272"/>
      <c r="G188" s="272"/>
      <c r="H188" s="260"/>
      <c r="I188" s="275"/>
      <c r="J188" s="358">
        <v>55346054</v>
      </c>
      <c r="K188" s="274"/>
    </row>
    <row r="189" spans="1:11">
      <c r="A189" s="315"/>
      <c r="B189" s="260"/>
      <c r="C189" s="304"/>
      <c r="D189" s="316"/>
      <c r="E189" s="277"/>
      <c r="F189" s="272"/>
      <c r="G189" s="272"/>
      <c r="H189" s="260"/>
      <c r="I189" s="275"/>
      <c r="J189" s="366"/>
      <c r="K189" s="274"/>
    </row>
    <row r="190" spans="1:11">
      <c r="A190" s="318" t="s">
        <v>535</v>
      </c>
      <c r="B190" s="260"/>
      <c r="C190" s="326"/>
      <c r="D190" s="316" t="s">
        <v>71</v>
      </c>
      <c r="E190" s="277"/>
      <c r="F190" s="272"/>
      <c r="G190" s="272"/>
      <c r="H190" s="260"/>
      <c r="I190" s="275"/>
      <c r="J190" s="358"/>
      <c r="K190" s="274"/>
    </row>
    <row r="191" spans="1:11">
      <c r="A191" s="318"/>
      <c r="B191" s="260"/>
      <c r="C191" s="304" t="s">
        <v>476</v>
      </c>
      <c r="D191" s="325" t="s">
        <v>536</v>
      </c>
      <c r="E191" s="277"/>
      <c r="F191" s="272"/>
      <c r="G191" s="272"/>
      <c r="H191" s="260"/>
      <c r="I191" s="275"/>
      <c r="J191" s="358">
        <v>0</v>
      </c>
      <c r="K191" s="274"/>
    </row>
    <row r="192" spans="1:11">
      <c r="A192" s="318"/>
      <c r="B192" s="260"/>
      <c r="C192" s="304"/>
      <c r="D192" s="316"/>
      <c r="E192" s="277"/>
      <c r="F192" s="272"/>
      <c r="G192" s="272"/>
      <c r="H192" s="260"/>
      <c r="I192" s="275"/>
      <c r="J192" s="366"/>
      <c r="K192" s="274"/>
    </row>
    <row r="193" spans="1:11">
      <c r="A193" s="315" t="s">
        <v>537</v>
      </c>
      <c r="B193" s="260"/>
      <c r="C193" s="326"/>
      <c r="D193" s="316" t="s">
        <v>72</v>
      </c>
      <c r="E193" s="277"/>
      <c r="F193" s="272"/>
      <c r="G193" s="272"/>
      <c r="H193" s="260"/>
      <c r="I193" s="275"/>
      <c r="J193" s="358"/>
      <c r="K193" s="274"/>
    </row>
    <row r="194" spans="1:11">
      <c r="A194" s="315"/>
      <c r="B194" s="260"/>
      <c r="C194" s="304" t="s">
        <v>476</v>
      </c>
      <c r="D194" s="326" t="s">
        <v>107</v>
      </c>
      <c r="E194" s="277"/>
      <c r="F194" s="272"/>
      <c r="G194" s="272"/>
      <c r="H194" s="260"/>
      <c r="I194" s="275"/>
      <c r="J194" s="367">
        <v>1671326</v>
      </c>
      <c r="K194" s="274"/>
    </row>
    <row r="195" spans="1:11">
      <c r="A195" s="315"/>
      <c r="B195" s="260"/>
      <c r="C195" s="304" t="s">
        <v>476</v>
      </c>
      <c r="D195" s="326" t="s">
        <v>538</v>
      </c>
      <c r="E195" s="277"/>
      <c r="F195" s="272"/>
      <c r="G195" s="272"/>
      <c r="H195" s="260"/>
      <c r="I195" s="275"/>
      <c r="J195" s="367">
        <v>812600</v>
      </c>
      <c r="K195" s="274"/>
    </row>
    <row r="196" spans="1:11">
      <c r="A196" s="315"/>
      <c r="B196" s="260"/>
      <c r="C196" s="304" t="s">
        <v>476</v>
      </c>
      <c r="D196" s="326" t="s">
        <v>539</v>
      </c>
      <c r="E196" s="277"/>
      <c r="F196" s="272"/>
      <c r="G196" s="272"/>
      <c r="H196" s="260"/>
      <c r="I196" s="275"/>
      <c r="J196" s="367">
        <v>0</v>
      </c>
      <c r="K196" s="274"/>
    </row>
    <row r="197" spans="1:11">
      <c r="A197" s="315"/>
      <c r="B197" s="260"/>
      <c r="C197" s="304" t="s">
        <v>476</v>
      </c>
      <c r="D197" s="326" t="s">
        <v>540</v>
      </c>
      <c r="E197" s="277"/>
      <c r="F197" s="272"/>
      <c r="G197" s="272"/>
      <c r="H197" s="260"/>
      <c r="I197" s="275"/>
      <c r="J197" s="367"/>
      <c r="K197" s="274"/>
    </row>
    <row r="198" spans="1:11">
      <c r="A198" s="315"/>
      <c r="B198" s="260"/>
      <c r="C198" s="304"/>
      <c r="D198" s="316"/>
      <c r="E198" s="277"/>
      <c r="F198" s="272"/>
      <c r="G198" s="272"/>
      <c r="H198" s="260"/>
      <c r="I198" s="275"/>
      <c r="J198" s="366"/>
      <c r="K198" s="274"/>
    </row>
    <row r="199" spans="1:11">
      <c r="A199" s="318" t="s">
        <v>541</v>
      </c>
      <c r="B199" s="260"/>
      <c r="C199" s="326"/>
      <c r="D199" s="316" t="s">
        <v>542</v>
      </c>
      <c r="E199" s="277"/>
      <c r="F199" s="272"/>
      <c r="G199" s="272"/>
      <c r="H199" s="260"/>
      <c r="I199" s="275"/>
      <c r="J199" s="358"/>
      <c r="K199" s="274"/>
    </row>
    <row r="200" spans="1:11">
      <c r="A200" s="318"/>
      <c r="B200" s="260"/>
      <c r="C200" s="304" t="s">
        <v>476</v>
      </c>
      <c r="D200" s="326" t="s">
        <v>294</v>
      </c>
      <c r="E200" s="277"/>
      <c r="F200" s="272"/>
      <c r="G200" s="272"/>
      <c r="H200" s="260"/>
      <c r="I200" s="275"/>
      <c r="J200" s="358">
        <v>0</v>
      </c>
      <c r="K200" s="274"/>
    </row>
    <row r="201" spans="1:11">
      <c r="A201" s="318"/>
      <c r="B201" s="260"/>
      <c r="C201" s="304" t="s">
        <v>476</v>
      </c>
      <c r="D201" s="326" t="s">
        <v>543</v>
      </c>
      <c r="E201" s="277"/>
      <c r="F201" s="272"/>
      <c r="G201" s="272"/>
      <c r="H201" s="260"/>
      <c r="I201" s="275"/>
      <c r="J201" s="367">
        <v>130897</v>
      </c>
      <c r="K201" s="274"/>
    </row>
    <row r="202" spans="1:11">
      <c r="A202" s="318"/>
      <c r="B202" s="260"/>
      <c r="C202" s="304" t="s">
        <v>476</v>
      </c>
      <c r="D202" s="326" t="s">
        <v>544</v>
      </c>
      <c r="E202" s="277"/>
      <c r="F202" s="272"/>
      <c r="G202" s="272"/>
      <c r="H202" s="260"/>
      <c r="I202" s="275"/>
      <c r="J202" s="358">
        <v>0</v>
      </c>
      <c r="K202" s="274"/>
    </row>
    <row r="203" spans="1:11">
      <c r="A203" s="318"/>
      <c r="B203" s="260"/>
      <c r="C203" s="304" t="s">
        <v>476</v>
      </c>
      <c r="D203" s="326" t="s">
        <v>545</v>
      </c>
      <c r="E203" s="277"/>
      <c r="F203" s="272"/>
      <c r="G203" s="272"/>
      <c r="H203" s="260"/>
      <c r="I203" s="275"/>
      <c r="J203" s="367">
        <v>2380172</v>
      </c>
      <c r="K203" s="274"/>
    </row>
    <row r="204" spans="1:11">
      <c r="A204" s="318"/>
      <c r="B204" s="260"/>
      <c r="C204" s="304" t="s">
        <v>476</v>
      </c>
      <c r="D204" s="326" t="s">
        <v>546</v>
      </c>
      <c r="E204" s="277"/>
      <c r="F204" s="272"/>
      <c r="G204" s="272"/>
      <c r="H204" s="260"/>
      <c r="I204" s="275"/>
      <c r="J204" s="367">
        <v>0</v>
      </c>
      <c r="K204" s="274"/>
    </row>
    <row r="205" spans="1:11">
      <c r="A205" s="318"/>
      <c r="B205" s="260"/>
      <c r="C205" s="304" t="s">
        <v>476</v>
      </c>
      <c r="D205" s="326" t="s">
        <v>547</v>
      </c>
      <c r="E205" s="277"/>
      <c r="F205" s="272"/>
      <c r="G205" s="272"/>
      <c r="H205" s="260"/>
      <c r="I205" s="275"/>
      <c r="J205" s="367">
        <v>0</v>
      </c>
      <c r="K205" s="274"/>
    </row>
    <row r="206" spans="1:11">
      <c r="A206" s="318"/>
      <c r="B206" s="260"/>
      <c r="C206" s="304"/>
      <c r="D206" s="316"/>
      <c r="E206" s="277"/>
      <c r="F206" s="272"/>
      <c r="G206" s="272"/>
      <c r="H206" s="260"/>
      <c r="I206" s="275"/>
      <c r="J206" s="357"/>
      <c r="K206" s="274"/>
    </row>
    <row r="207" spans="1:11">
      <c r="A207" s="336"/>
      <c r="B207" s="260"/>
      <c r="C207" s="362">
        <v>14</v>
      </c>
      <c r="D207" s="363" t="s">
        <v>73</v>
      </c>
      <c r="E207" s="277"/>
      <c r="F207" s="272"/>
      <c r="G207" s="272"/>
      <c r="H207" s="260"/>
      <c r="I207" s="275"/>
      <c r="J207" s="358"/>
      <c r="K207" s="274"/>
    </row>
    <row r="208" spans="1:11">
      <c r="A208" s="336"/>
      <c r="B208" s="260"/>
      <c r="C208" s="362">
        <v>15</v>
      </c>
      <c r="D208" s="363" t="s">
        <v>74</v>
      </c>
      <c r="E208" s="277"/>
      <c r="F208" s="272"/>
      <c r="G208" s="272"/>
      <c r="H208" s="260"/>
      <c r="I208" s="275"/>
      <c r="J208" s="358"/>
      <c r="K208" s="274"/>
    </row>
    <row r="209" spans="1:11">
      <c r="A209" s="336"/>
      <c r="B209" s="260"/>
      <c r="C209" s="362">
        <v>16</v>
      </c>
      <c r="D209" s="363" t="s">
        <v>75</v>
      </c>
      <c r="E209" s="277"/>
      <c r="F209" s="272"/>
      <c r="G209" s="272"/>
      <c r="H209" s="260"/>
      <c r="I209" s="275"/>
      <c r="J209" s="358"/>
      <c r="K209" s="274"/>
    </row>
    <row r="210" spans="1:11">
      <c r="A210" s="336"/>
      <c r="B210" s="260"/>
      <c r="C210" s="362">
        <v>17</v>
      </c>
      <c r="D210" s="363" t="s">
        <v>78</v>
      </c>
      <c r="E210" s="277"/>
      <c r="F210" s="272"/>
      <c r="G210" s="272"/>
      <c r="H210" s="260"/>
      <c r="I210" s="275"/>
      <c r="J210" s="357"/>
      <c r="K210" s="274"/>
    </row>
    <row r="211" spans="1:11">
      <c r="A211" s="315" t="s">
        <v>549</v>
      </c>
      <c r="B211" s="260"/>
      <c r="C211" s="342"/>
      <c r="D211" s="316" t="s">
        <v>65</v>
      </c>
      <c r="E211" s="277"/>
      <c r="F211" s="272"/>
      <c r="G211" s="272"/>
      <c r="H211" s="260"/>
      <c r="I211" s="275"/>
      <c r="J211" s="358"/>
      <c r="K211" s="274"/>
    </row>
    <row r="212" spans="1:11">
      <c r="A212" s="315"/>
      <c r="B212" s="260"/>
      <c r="C212" s="304" t="s">
        <v>476</v>
      </c>
      <c r="D212" s="326" t="s">
        <v>550</v>
      </c>
      <c r="E212" s="277"/>
      <c r="F212" s="272"/>
      <c r="G212" s="272"/>
      <c r="H212" s="260"/>
      <c r="I212" s="275"/>
      <c r="J212" s="367">
        <v>79515798</v>
      </c>
      <c r="K212" s="274"/>
    </row>
    <row r="213" spans="1:11">
      <c r="A213" s="315"/>
      <c r="B213" s="260"/>
      <c r="C213" s="342"/>
      <c r="D213" s="316"/>
      <c r="E213" s="277"/>
      <c r="F213" s="272"/>
      <c r="G213" s="272"/>
      <c r="H213" s="260"/>
      <c r="I213" s="275"/>
      <c r="J213" s="357"/>
      <c r="K213" s="274"/>
    </row>
    <row r="214" spans="1:11">
      <c r="A214" s="318" t="s">
        <v>551</v>
      </c>
      <c r="B214" s="260"/>
      <c r="C214" s="342"/>
      <c r="D214" s="316" t="s">
        <v>66</v>
      </c>
      <c r="E214" s="277"/>
      <c r="F214" s="272"/>
      <c r="G214" s="272"/>
      <c r="H214" s="260"/>
      <c r="I214" s="275"/>
      <c r="J214" s="357"/>
      <c r="K214" s="274"/>
    </row>
    <row r="215" spans="1:11" ht="15.75">
      <c r="A215" s="318"/>
      <c r="B215" s="260"/>
      <c r="C215" s="304" t="s">
        <v>476</v>
      </c>
      <c r="D215" s="364" t="s">
        <v>527</v>
      </c>
      <c r="E215" s="277"/>
      <c r="F215" s="272"/>
      <c r="G215" s="272"/>
      <c r="H215" s="260"/>
      <c r="I215" s="275"/>
      <c r="J215" s="358">
        <v>0</v>
      </c>
      <c r="K215" s="274"/>
    </row>
    <row r="216" spans="1:11" ht="15.75">
      <c r="A216" s="318"/>
      <c r="B216" s="260"/>
      <c r="C216" s="342"/>
      <c r="D216" s="364"/>
      <c r="E216" s="365" t="s">
        <v>528</v>
      </c>
      <c r="F216" s="272"/>
      <c r="G216" s="272"/>
      <c r="H216" s="260"/>
      <c r="I216" s="275"/>
      <c r="J216" s="357"/>
      <c r="K216" s="274"/>
    </row>
    <row r="217" spans="1:11">
      <c r="A217" s="318"/>
      <c r="B217" s="260"/>
      <c r="C217" s="304" t="s">
        <v>476</v>
      </c>
      <c r="D217" s="326" t="s">
        <v>552</v>
      </c>
      <c r="E217" s="277"/>
      <c r="F217" s="272"/>
      <c r="G217" s="272"/>
      <c r="H217" s="260"/>
      <c r="I217" s="275"/>
      <c r="J217" s="358"/>
      <c r="K217" s="274"/>
    </row>
    <row r="218" spans="1:11">
      <c r="A218" s="318"/>
      <c r="B218" s="260"/>
      <c r="C218" s="342"/>
      <c r="D218" s="326"/>
      <c r="E218" s="325" t="s">
        <v>596</v>
      </c>
      <c r="F218" s="272"/>
      <c r="G218" s="272"/>
      <c r="H218" s="260"/>
      <c r="I218" s="275"/>
      <c r="J218" s="358">
        <v>36414000</v>
      </c>
      <c r="K218" s="274"/>
    </row>
    <row r="219" spans="1:11">
      <c r="A219" s="318"/>
      <c r="B219" s="260"/>
      <c r="C219" s="342"/>
      <c r="D219" s="326"/>
      <c r="E219" s="325" t="s">
        <v>529</v>
      </c>
      <c r="F219" s="272"/>
      <c r="G219" s="272"/>
      <c r="H219" s="260"/>
      <c r="I219" s="275"/>
      <c r="J219" s="358">
        <v>0</v>
      </c>
      <c r="K219" s="274"/>
    </row>
    <row r="220" spans="1:11">
      <c r="A220" s="315"/>
      <c r="B220" s="260"/>
      <c r="C220" s="342"/>
      <c r="D220" s="316"/>
      <c r="E220" s="277"/>
      <c r="F220" s="272"/>
      <c r="G220" s="272"/>
      <c r="H220" s="260"/>
      <c r="I220" s="275"/>
      <c r="J220" s="366"/>
      <c r="K220" s="274"/>
    </row>
    <row r="221" spans="1:11">
      <c r="A221" s="318" t="s">
        <v>553</v>
      </c>
      <c r="B221" s="260"/>
      <c r="C221" s="342"/>
      <c r="D221" s="316" t="s">
        <v>548</v>
      </c>
      <c r="E221" s="277"/>
      <c r="F221" s="272"/>
      <c r="G221" s="272"/>
      <c r="H221" s="260"/>
      <c r="I221" s="275"/>
      <c r="J221" s="358"/>
      <c r="K221" s="274"/>
    </row>
    <row r="222" spans="1:11">
      <c r="A222" s="318"/>
      <c r="B222" s="260"/>
      <c r="C222" s="304" t="s">
        <v>476</v>
      </c>
      <c r="D222" s="326" t="s">
        <v>554</v>
      </c>
      <c r="E222" s="277"/>
      <c r="F222" s="272"/>
      <c r="G222" s="272"/>
      <c r="H222" s="260"/>
      <c r="I222" s="275"/>
      <c r="J222" s="358">
        <v>0</v>
      </c>
      <c r="K222" s="274"/>
    </row>
    <row r="223" spans="1:11">
      <c r="A223" s="318"/>
      <c r="B223" s="260"/>
      <c r="C223" s="304" t="s">
        <v>476</v>
      </c>
      <c r="D223" s="326" t="s">
        <v>555</v>
      </c>
      <c r="E223" s="277"/>
      <c r="F223" s="272"/>
      <c r="G223" s="272"/>
      <c r="H223" s="260"/>
      <c r="I223" s="275"/>
      <c r="J223" s="358">
        <v>0</v>
      </c>
      <c r="K223" s="274"/>
    </row>
    <row r="224" spans="1:11">
      <c r="A224" s="336"/>
      <c r="B224" s="260"/>
      <c r="C224" s="362">
        <v>18</v>
      </c>
      <c r="D224" s="363" t="s">
        <v>80</v>
      </c>
      <c r="E224" s="277"/>
      <c r="F224" s="272"/>
      <c r="G224" s="272"/>
      <c r="H224" s="260"/>
      <c r="I224" s="275"/>
      <c r="J224" s="357">
        <v>0</v>
      </c>
      <c r="K224" s="274"/>
    </row>
    <row r="225" spans="1:11">
      <c r="A225" s="336"/>
      <c r="B225" s="260"/>
      <c r="C225" s="362">
        <v>19</v>
      </c>
      <c r="D225" s="363" t="s">
        <v>81</v>
      </c>
      <c r="E225" s="277"/>
      <c r="F225" s="272"/>
      <c r="G225" s="272"/>
      <c r="H225" s="260"/>
      <c r="I225" s="275"/>
      <c r="J225" s="357">
        <v>0</v>
      </c>
      <c r="K225" s="274"/>
    </row>
    <row r="226" spans="1:11">
      <c r="A226" s="336"/>
      <c r="B226" s="260"/>
      <c r="C226" s="362">
        <v>20</v>
      </c>
      <c r="D226" s="363" t="s">
        <v>82</v>
      </c>
      <c r="E226" s="277"/>
      <c r="F226" s="272"/>
      <c r="G226" s="272"/>
      <c r="H226" s="260"/>
      <c r="I226" s="275"/>
      <c r="J226" s="357"/>
      <c r="K226" s="274"/>
    </row>
    <row r="227" spans="1:11">
      <c r="A227" s="336"/>
      <c r="B227" s="260"/>
      <c r="C227" s="362">
        <v>21</v>
      </c>
      <c r="D227" s="363" t="s">
        <v>86</v>
      </c>
      <c r="E227" s="277"/>
      <c r="F227" s="272"/>
      <c r="G227" s="272"/>
      <c r="H227" s="260"/>
      <c r="I227" s="275"/>
      <c r="J227" s="357">
        <v>0</v>
      </c>
      <c r="K227" s="274"/>
    </row>
    <row r="228" spans="1:11">
      <c r="A228" s="270"/>
      <c r="B228" s="260"/>
      <c r="C228" s="342"/>
      <c r="D228" s="277"/>
      <c r="E228" s="277"/>
      <c r="F228" s="272"/>
      <c r="G228" s="272"/>
      <c r="H228" s="260"/>
      <c r="I228" s="275"/>
      <c r="J228" s="357"/>
      <c r="K228" s="274"/>
    </row>
    <row r="229" spans="1:11">
      <c r="A229" s="336"/>
      <c r="B229" s="260"/>
      <c r="C229" s="362">
        <v>22</v>
      </c>
      <c r="D229" s="363" t="s">
        <v>89</v>
      </c>
      <c r="E229" s="277"/>
      <c r="F229" s="272"/>
      <c r="G229" s="272"/>
      <c r="H229" s="260"/>
      <c r="I229" s="275"/>
      <c r="J229" s="357">
        <v>53858812</v>
      </c>
      <c r="K229" s="274"/>
    </row>
    <row r="230" spans="1:11">
      <c r="A230" s="336"/>
      <c r="B230" s="260"/>
      <c r="C230" s="362">
        <v>23</v>
      </c>
      <c r="D230" s="363" t="s">
        <v>90</v>
      </c>
      <c r="E230" s="277"/>
      <c r="F230" s="272"/>
      <c r="G230" s="272"/>
      <c r="H230" s="260"/>
      <c r="I230" s="275"/>
      <c r="J230" s="357">
        <v>100000</v>
      </c>
      <c r="K230" s="274"/>
    </row>
    <row r="231" spans="1:11">
      <c r="A231" s="336"/>
      <c r="B231" s="260"/>
      <c r="C231" s="362">
        <v>24</v>
      </c>
      <c r="D231" s="363" t="s">
        <v>91</v>
      </c>
      <c r="E231" s="277"/>
      <c r="F231" s="272"/>
      <c r="G231" s="272"/>
      <c r="H231" s="260"/>
      <c r="I231" s="275"/>
      <c r="J231" s="357"/>
      <c r="K231" s="274"/>
    </row>
    <row r="232" spans="1:11">
      <c r="A232" s="336"/>
      <c r="B232" s="260"/>
      <c r="C232" s="362">
        <v>25</v>
      </c>
      <c r="D232" s="363" t="s">
        <v>92</v>
      </c>
      <c r="E232" s="277"/>
      <c r="F232" s="272"/>
      <c r="G232" s="272"/>
      <c r="H232" s="260"/>
      <c r="I232" s="275"/>
      <c r="J232" s="357"/>
      <c r="K232" s="274"/>
    </row>
    <row r="233" spans="1:11">
      <c r="A233" s="336"/>
      <c r="B233" s="260"/>
      <c r="C233" s="362">
        <v>26</v>
      </c>
      <c r="D233" s="363" t="s">
        <v>93</v>
      </c>
      <c r="E233" s="277"/>
      <c r="F233" s="272"/>
      <c r="G233" s="272"/>
      <c r="H233" s="260"/>
      <c r="I233" s="275"/>
      <c r="J233" s="357"/>
      <c r="K233" s="274"/>
    </row>
    <row r="234" spans="1:11">
      <c r="A234" s="315" t="s">
        <v>556</v>
      </c>
      <c r="B234" s="260"/>
      <c r="C234" s="342"/>
      <c r="D234" s="316" t="s">
        <v>94</v>
      </c>
      <c r="E234" s="277"/>
      <c r="F234" s="272"/>
      <c r="G234" s="272"/>
      <c r="H234" s="260"/>
      <c r="I234" s="275"/>
      <c r="J234" s="357">
        <f>J235+J236</f>
        <v>54652426</v>
      </c>
      <c r="K234" s="274"/>
    </row>
    <row r="235" spans="1:11">
      <c r="A235" s="318" t="s">
        <v>557</v>
      </c>
      <c r="B235" s="260"/>
      <c r="C235" s="342"/>
      <c r="D235" s="316" t="s">
        <v>95</v>
      </c>
      <c r="E235" s="277"/>
      <c r="F235" s="272"/>
      <c r="G235" s="272"/>
      <c r="H235" s="260"/>
      <c r="I235" s="275"/>
      <c r="J235" s="278">
        <v>4288880</v>
      </c>
      <c r="K235" s="274"/>
    </row>
    <row r="236" spans="1:11">
      <c r="A236" s="315" t="s">
        <v>558</v>
      </c>
      <c r="B236" s="260"/>
      <c r="C236" s="342"/>
      <c r="D236" s="316" t="s">
        <v>93</v>
      </c>
      <c r="E236" s="277"/>
      <c r="F236" s="272"/>
      <c r="G236" s="272"/>
      <c r="H236" s="260"/>
      <c r="I236" s="275"/>
      <c r="J236" s="278">
        <v>50363546</v>
      </c>
      <c r="K236" s="274"/>
    </row>
    <row r="237" spans="1:11">
      <c r="A237" s="336"/>
      <c r="B237" s="260"/>
      <c r="C237" s="362">
        <v>27</v>
      </c>
      <c r="D237" s="363" t="s">
        <v>96</v>
      </c>
      <c r="E237" s="277"/>
      <c r="F237" s="272"/>
      <c r="G237" s="272"/>
      <c r="H237" s="260"/>
      <c r="I237" s="275"/>
      <c r="J237" s="357">
        <v>16978676</v>
      </c>
      <c r="K237" s="274"/>
    </row>
    <row r="238" spans="1:11">
      <c r="A238" s="336"/>
      <c r="B238" s="260"/>
      <c r="C238" s="362">
        <v>28</v>
      </c>
      <c r="D238" s="363" t="s">
        <v>97</v>
      </c>
      <c r="E238" s="277"/>
      <c r="F238" s="272"/>
      <c r="G238" s="272"/>
      <c r="H238" s="260"/>
      <c r="I238" s="275"/>
      <c r="J238" s="357">
        <v>4475431</v>
      </c>
      <c r="K238" s="274"/>
    </row>
    <row r="239" spans="1:11">
      <c r="A239" s="270"/>
      <c r="B239" s="260"/>
      <c r="C239" s="342"/>
      <c r="D239" s="277"/>
      <c r="E239" s="277"/>
      <c r="F239" s="272"/>
      <c r="G239" s="272"/>
      <c r="H239" s="260"/>
      <c r="I239" s="275"/>
      <c r="J239" s="357"/>
      <c r="K239" s="274"/>
    </row>
    <row r="240" spans="1:11" ht="15">
      <c r="A240" s="270"/>
      <c r="B240" s="408"/>
      <c r="C240" s="409"/>
      <c r="D240" s="439" t="s">
        <v>559</v>
      </c>
      <c r="E240" s="410"/>
      <c r="F240" s="440"/>
      <c r="G240" s="440"/>
      <c r="H240" s="441"/>
      <c r="I240" s="412"/>
      <c r="J240" s="413"/>
      <c r="K240" s="414"/>
    </row>
    <row r="241" spans="1:14" ht="15">
      <c r="A241" s="270"/>
      <c r="B241" s="408"/>
      <c r="C241" s="409"/>
      <c r="D241" s="415" t="s">
        <v>560</v>
      </c>
      <c r="E241" s="416"/>
      <c r="F241" s="417"/>
      <c r="G241" s="411"/>
      <c r="H241" s="408"/>
      <c r="I241" s="412"/>
      <c r="J241" s="413">
        <f>J242+J243+J244+J245+J246+J247</f>
        <v>119714114</v>
      </c>
      <c r="K241" s="418"/>
    </row>
    <row r="242" spans="1:14" ht="15">
      <c r="A242" s="270"/>
      <c r="B242" s="408"/>
      <c r="C242" s="419" t="s">
        <v>561</v>
      </c>
      <c r="D242" s="410" t="s">
        <v>629</v>
      </c>
      <c r="E242" s="410"/>
      <c r="F242" s="411"/>
      <c r="G242" s="411"/>
      <c r="H242" s="408" t="s">
        <v>644</v>
      </c>
      <c r="I242" s="412"/>
      <c r="J242" s="420">
        <v>53479994</v>
      </c>
      <c r="K242" s="418"/>
    </row>
    <row r="243" spans="1:14" ht="15">
      <c r="A243" s="270"/>
      <c r="B243" s="408"/>
      <c r="C243" s="419" t="s">
        <v>561</v>
      </c>
      <c r="D243" s="410" t="s">
        <v>627</v>
      </c>
      <c r="E243" s="410"/>
      <c r="F243" s="411"/>
      <c r="G243" s="411"/>
      <c r="H243" s="408"/>
      <c r="I243" s="412"/>
      <c r="J243" s="420">
        <v>11485040</v>
      </c>
      <c r="K243" s="418"/>
    </row>
    <row r="244" spans="1:14" ht="15">
      <c r="A244" s="270"/>
      <c r="B244" s="408"/>
      <c r="C244" s="419" t="s">
        <v>561</v>
      </c>
      <c r="D244" s="410" t="s">
        <v>630</v>
      </c>
      <c r="E244" s="410"/>
      <c r="F244" s="411"/>
      <c r="G244" s="411"/>
      <c r="H244" s="408"/>
      <c r="I244" s="412"/>
      <c r="J244" s="420">
        <v>504856</v>
      </c>
      <c r="K244" s="418"/>
      <c r="N244" s="384"/>
    </row>
    <row r="245" spans="1:14" ht="15">
      <c r="A245" s="270"/>
      <c r="B245" s="408"/>
      <c r="C245" s="419" t="s">
        <v>561</v>
      </c>
      <c r="D245" s="410" t="s">
        <v>643</v>
      </c>
      <c r="E245" s="410"/>
      <c r="F245" s="411"/>
      <c r="G245" s="411"/>
      <c r="H245" s="408"/>
      <c r="I245" s="412"/>
      <c r="J245" s="420">
        <v>20080444</v>
      </c>
      <c r="K245" s="418"/>
    </row>
    <row r="246" spans="1:14" ht="15">
      <c r="A246" s="270"/>
      <c r="B246" s="408"/>
      <c r="C246" s="419" t="s">
        <v>561</v>
      </c>
      <c r="D246" s="410" t="s">
        <v>642</v>
      </c>
      <c r="E246" s="410"/>
      <c r="F246" s="411"/>
      <c r="G246" s="411"/>
      <c r="H246" s="408"/>
      <c r="I246" s="412"/>
      <c r="J246" s="420">
        <v>19190400</v>
      </c>
      <c r="K246" s="418"/>
      <c r="N246" s="384"/>
    </row>
    <row r="247" spans="1:14" ht="15">
      <c r="A247" s="270"/>
      <c r="B247" s="408"/>
      <c r="C247" s="419" t="s">
        <v>561</v>
      </c>
      <c r="D247" s="410" t="s">
        <v>588</v>
      </c>
      <c r="E247" s="410"/>
      <c r="F247" s="411"/>
      <c r="G247" s="411"/>
      <c r="H247" s="408"/>
      <c r="I247" s="412"/>
      <c r="J247" s="420">
        <v>14973380</v>
      </c>
      <c r="K247" s="418"/>
    </row>
    <row r="248" spans="1:14" ht="15">
      <c r="A248" s="270"/>
      <c r="B248" s="408"/>
      <c r="C248" s="419" t="s">
        <v>561</v>
      </c>
      <c r="D248" s="410" t="s">
        <v>562</v>
      </c>
      <c r="E248" s="410"/>
      <c r="F248" s="411"/>
      <c r="G248" s="411"/>
      <c r="H248" s="408"/>
      <c r="I248" s="412"/>
      <c r="J248" s="420">
        <v>0</v>
      </c>
      <c r="K248" s="421"/>
    </row>
    <row r="249" spans="1:14" ht="15">
      <c r="A249" s="270"/>
      <c r="B249" s="408"/>
      <c r="C249" s="419" t="s">
        <v>561</v>
      </c>
      <c r="D249" s="422" t="s">
        <v>628</v>
      </c>
      <c r="E249" s="423"/>
      <c r="F249" s="408"/>
      <c r="G249" s="408"/>
      <c r="H249" s="424"/>
      <c r="I249" s="408"/>
      <c r="J249" s="420">
        <v>169600</v>
      </c>
      <c r="K249" s="418"/>
    </row>
    <row r="250" spans="1:14" ht="15">
      <c r="A250" s="270"/>
      <c r="B250" s="408"/>
      <c r="C250" s="419"/>
      <c r="D250" s="422"/>
      <c r="E250" s="423"/>
      <c r="F250" s="408"/>
      <c r="G250" s="408"/>
      <c r="H250" s="424"/>
      <c r="I250" s="408"/>
      <c r="J250" s="420"/>
      <c r="K250" s="418"/>
    </row>
    <row r="251" spans="1:14" ht="15">
      <c r="A251" s="270"/>
      <c r="B251" s="408"/>
      <c r="C251" s="419"/>
      <c r="D251" s="425" t="s">
        <v>563</v>
      </c>
      <c r="E251" s="416"/>
      <c r="F251" s="426"/>
      <c r="G251" s="408"/>
      <c r="H251" s="424"/>
      <c r="I251" s="408"/>
      <c r="J251" s="413">
        <f>J252+J253+J254+J255+J256+J257</f>
        <v>-114374249</v>
      </c>
      <c r="K251" s="418"/>
    </row>
    <row r="252" spans="1:14" ht="15">
      <c r="A252" s="270"/>
      <c r="B252" s="408"/>
      <c r="C252" s="419" t="s">
        <v>561</v>
      </c>
      <c r="D252" s="427" t="s">
        <v>591</v>
      </c>
      <c r="E252" s="423"/>
      <c r="F252" s="408"/>
      <c r="G252" s="408"/>
      <c r="H252" s="408"/>
      <c r="I252" s="408"/>
      <c r="J252" s="420">
        <v>-71961749</v>
      </c>
      <c r="K252" s="418"/>
    </row>
    <row r="253" spans="1:14" ht="15">
      <c r="A253" s="270"/>
      <c r="B253" s="408"/>
      <c r="C253" s="419" t="s">
        <v>561</v>
      </c>
      <c r="D253" s="427" t="s">
        <v>564</v>
      </c>
      <c r="E253" s="423"/>
      <c r="F253" s="408"/>
      <c r="G253" s="408"/>
      <c r="H253" s="408"/>
      <c r="I253" s="408"/>
      <c r="J253" s="420">
        <v>-25489477</v>
      </c>
      <c r="K253" s="418"/>
    </row>
    <row r="254" spans="1:14" ht="15">
      <c r="A254" s="270"/>
      <c r="B254" s="408"/>
      <c r="C254" s="419" t="s">
        <v>561</v>
      </c>
      <c r="D254" s="427" t="s">
        <v>589</v>
      </c>
      <c r="E254" s="423"/>
      <c r="F254" s="408"/>
      <c r="G254" s="408"/>
      <c r="H254" s="408"/>
      <c r="I254" s="408"/>
      <c r="J254" s="420">
        <v>-11678157</v>
      </c>
      <c r="K254" s="418"/>
    </row>
    <row r="255" spans="1:14" ht="15">
      <c r="A255" s="270"/>
      <c r="B255" s="408"/>
      <c r="C255" s="419" t="s">
        <v>561</v>
      </c>
      <c r="D255" s="427" t="s">
        <v>590</v>
      </c>
      <c r="E255" s="423"/>
      <c r="F255" s="408"/>
      <c r="G255" s="408"/>
      <c r="H255" s="408"/>
      <c r="I255" s="408"/>
      <c r="J255" s="420">
        <v>-1943228</v>
      </c>
      <c r="K255" s="418"/>
    </row>
    <row r="256" spans="1:14" ht="15">
      <c r="A256" s="270"/>
      <c r="B256" s="408"/>
      <c r="C256" s="419" t="s">
        <v>561</v>
      </c>
      <c r="D256" s="427" t="s">
        <v>565</v>
      </c>
      <c r="E256" s="423"/>
      <c r="F256" s="408"/>
      <c r="G256" s="408"/>
      <c r="H256" s="408"/>
      <c r="I256" s="408"/>
      <c r="J256" s="420">
        <v>-2996265</v>
      </c>
      <c r="K256" s="418"/>
    </row>
    <row r="257" spans="1:11" ht="15">
      <c r="A257" s="270"/>
      <c r="B257" s="408"/>
      <c r="C257" s="419" t="s">
        <v>561</v>
      </c>
      <c r="D257" s="427" t="s">
        <v>566</v>
      </c>
      <c r="E257" s="423"/>
      <c r="F257" s="408"/>
      <c r="G257" s="408"/>
      <c r="H257" s="408"/>
      <c r="I257" s="408"/>
      <c r="J257" s="420">
        <v>-305373</v>
      </c>
      <c r="K257" s="418"/>
    </row>
    <row r="258" spans="1:11" ht="15">
      <c r="A258" s="270"/>
      <c r="B258" s="408"/>
      <c r="C258" s="419"/>
      <c r="D258" s="422"/>
      <c r="E258" s="423"/>
      <c r="F258" s="408"/>
      <c r="G258" s="408"/>
      <c r="H258" s="424"/>
      <c r="I258" s="408"/>
      <c r="J258" s="420"/>
      <c r="K258" s="418"/>
    </row>
    <row r="259" spans="1:11" ht="15">
      <c r="A259" s="270"/>
      <c r="B259" s="408"/>
      <c r="C259" s="428">
        <v>10</v>
      </c>
      <c r="D259" s="422" t="s">
        <v>567</v>
      </c>
      <c r="E259" s="423"/>
      <c r="F259" s="408"/>
      <c r="G259" s="408"/>
      <c r="H259" s="424"/>
      <c r="I259" s="408"/>
      <c r="J259" s="429"/>
      <c r="K259" s="418"/>
    </row>
    <row r="260" spans="1:11" ht="15">
      <c r="A260" s="336"/>
      <c r="B260" s="424"/>
      <c r="C260" s="430"/>
      <c r="D260" s="431" t="s">
        <v>561</v>
      </c>
      <c r="E260" s="432" t="s">
        <v>568</v>
      </c>
      <c r="F260" s="424"/>
      <c r="G260" s="424"/>
      <c r="H260" s="424"/>
      <c r="I260" s="430"/>
      <c r="J260" s="413">
        <f>J241+J249+J251</f>
        <v>5509465</v>
      </c>
      <c r="K260" s="418"/>
    </row>
    <row r="261" spans="1:11" ht="15">
      <c r="A261" s="336"/>
      <c r="B261" s="424"/>
      <c r="C261" s="430"/>
      <c r="D261" s="431" t="s">
        <v>561</v>
      </c>
      <c r="E261" s="424" t="s">
        <v>569</v>
      </c>
      <c r="F261" s="424"/>
      <c r="G261" s="424"/>
      <c r="H261" s="424"/>
      <c r="I261" s="430"/>
      <c r="J261" s="433"/>
      <c r="K261" s="418"/>
    </row>
    <row r="262" spans="1:11" ht="14.25">
      <c r="A262" s="336"/>
      <c r="B262" s="424"/>
      <c r="C262" s="430"/>
      <c r="D262" s="431" t="s">
        <v>561</v>
      </c>
      <c r="E262" s="424" t="s">
        <v>570</v>
      </c>
      <c r="F262" s="424"/>
      <c r="G262" s="424"/>
      <c r="H262" s="424"/>
      <c r="I262" s="430"/>
      <c r="J262" s="434">
        <v>1384098</v>
      </c>
      <c r="K262" s="435"/>
    </row>
    <row r="263" spans="1:11" ht="15">
      <c r="A263" s="336"/>
      <c r="B263" s="424"/>
      <c r="C263" s="430"/>
      <c r="D263" s="431" t="s">
        <v>561</v>
      </c>
      <c r="E263" s="424" t="s">
        <v>571</v>
      </c>
      <c r="F263" s="424"/>
      <c r="G263" s="424"/>
      <c r="H263" s="424"/>
      <c r="I263" s="430"/>
      <c r="J263" s="434">
        <f>SUM(J260:J262)</f>
        <v>6893563</v>
      </c>
      <c r="K263" s="436"/>
    </row>
    <row r="264" spans="1:11" ht="15">
      <c r="A264" s="336"/>
      <c r="B264" s="424"/>
      <c r="C264" s="430"/>
      <c r="D264" s="431" t="s">
        <v>561</v>
      </c>
      <c r="E264" s="437" t="s">
        <v>572</v>
      </c>
      <c r="F264" s="424"/>
      <c r="G264" s="424"/>
      <c r="H264" s="424"/>
      <c r="I264" s="430"/>
      <c r="J264" s="433">
        <f>J263*15%</f>
        <v>1034034.45</v>
      </c>
      <c r="K264" s="436"/>
    </row>
    <row r="265" spans="1:11" ht="15">
      <c r="A265" s="336"/>
      <c r="B265" s="424"/>
      <c r="C265" s="430"/>
      <c r="D265" s="431" t="s">
        <v>561</v>
      </c>
      <c r="E265" s="437" t="s">
        <v>631</v>
      </c>
      <c r="F265" s="438"/>
      <c r="G265" s="438"/>
      <c r="H265" s="438"/>
      <c r="I265" s="438"/>
      <c r="J265" s="433">
        <f>J260-J264</f>
        <v>4475430.55</v>
      </c>
      <c r="K265" s="436"/>
    </row>
    <row r="266" spans="1:11" ht="15">
      <c r="A266" s="336"/>
      <c r="B266" s="424"/>
      <c r="C266" s="430"/>
      <c r="D266" s="438"/>
      <c r="E266" s="438"/>
      <c r="F266" s="438"/>
      <c r="G266" s="438"/>
      <c r="H266" s="438"/>
      <c r="I266" s="438"/>
      <c r="J266" s="438"/>
      <c r="K266" s="436"/>
    </row>
    <row r="267" spans="1:11" ht="13.5">
      <c r="A267" s="336"/>
      <c r="B267" s="326"/>
      <c r="C267" s="304"/>
      <c r="D267" s="368"/>
      <c r="E267" s="369"/>
      <c r="F267" s="369"/>
      <c r="G267" s="369"/>
      <c r="H267" s="369"/>
      <c r="I267" s="369"/>
      <c r="J267" s="371"/>
      <c r="K267" s="370"/>
    </row>
    <row r="268" spans="1:11" ht="18">
      <c r="A268" s="270"/>
      <c r="B268" s="487" t="s">
        <v>25</v>
      </c>
      <c r="C268" s="487"/>
      <c r="D268" s="372" t="s">
        <v>573</v>
      </c>
      <c r="E268" s="260"/>
      <c r="F268" s="260"/>
      <c r="G268" s="260"/>
      <c r="H268" s="260"/>
      <c r="I268" s="260"/>
      <c r="J268" s="278"/>
      <c r="K268" s="274"/>
    </row>
    <row r="269" spans="1:11">
      <c r="A269" s="270"/>
      <c r="B269" s="260"/>
      <c r="C269" s="275"/>
      <c r="D269" s="260"/>
      <c r="E269" s="260"/>
      <c r="F269" s="260"/>
      <c r="G269" s="260"/>
      <c r="H269" s="260"/>
      <c r="I269" s="260"/>
      <c r="J269" s="278"/>
      <c r="K269" s="274"/>
    </row>
    <row r="270" spans="1:11">
      <c r="A270" s="270"/>
      <c r="B270" s="260"/>
      <c r="C270" s="324"/>
      <c r="D270" s="260" t="s">
        <v>574</v>
      </c>
      <c r="E270" s="260"/>
      <c r="F270" s="260"/>
      <c r="G270" s="260"/>
      <c r="H270" s="260"/>
      <c r="I270" s="260"/>
      <c r="J270" s="278"/>
      <c r="K270" s="274"/>
    </row>
    <row r="271" spans="1:11">
      <c r="A271" s="270"/>
      <c r="B271" s="260"/>
      <c r="C271" s="373" t="s">
        <v>575</v>
      </c>
      <c r="D271" s="260"/>
      <c r="E271" s="260"/>
      <c r="F271" s="260"/>
      <c r="G271" s="260"/>
      <c r="H271" s="260"/>
      <c r="I271" s="260"/>
      <c r="J271" s="278"/>
      <c r="K271" s="274"/>
    </row>
    <row r="272" spans="1:11">
      <c r="A272" s="270"/>
      <c r="B272" s="260"/>
      <c r="C272" s="275"/>
      <c r="D272" s="260" t="s">
        <v>576</v>
      </c>
      <c r="E272" s="260"/>
      <c r="F272" s="260"/>
      <c r="G272" s="260"/>
      <c r="H272" s="260"/>
      <c r="I272" s="260"/>
      <c r="J272" s="278"/>
      <c r="K272" s="274"/>
    </row>
    <row r="273" spans="1:12">
      <c r="A273" s="270"/>
      <c r="B273" s="260"/>
      <c r="C273" s="373" t="s">
        <v>577</v>
      </c>
      <c r="D273" s="260"/>
      <c r="E273" s="260"/>
      <c r="F273" s="260"/>
      <c r="G273" s="260"/>
      <c r="H273" s="260"/>
      <c r="I273" s="260"/>
      <c r="J273" s="278"/>
      <c r="K273" s="274"/>
    </row>
    <row r="274" spans="1:12">
      <c r="A274" s="270"/>
      <c r="B274" s="260"/>
      <c r="C274" s="373"/>
      <c r="D274" s="260" t="s">
        <v>578</v>
      </c>
      <c r="E274" s="260"/>
      <c r="F274" s="260"/>
      <c r="G274" s="260"/>
      <c r="H274" s="260"/>
      <c r="I274" s="260"/>
      <c r="J274" s="278"/>
      <c r="K274" s="274"/>
    </row>
    <row r="275" spans="1:12">
      <c r="A275" s="270"/>
      <c r="B275" s="260"/>
      <c r="C275" s="373"/>
      <c r="D275" s="260" t="s">
        <v>579</v>
      </c>
      <c r="E275" s="260"/>
      <c r="F275" s="260"/>
      <c r="G275" s="260"/>
      <c r="H275" s="260"/>
      <c r="I275" s="260"/>
      <c r="J275" s="278"/>
      <c r="K275" s="274"/>
    </row>
    <row r="276" spans="1:12">
      <c r="A276" s="270"/>
      <c r="B276" s="260"/>
      <c r="C276" s="373"/>
      <c r="D276" s="260" t="s">
        <v>580</v>
      </c>
      <c r="E276" s="260"/>
      <c r="F276" s="260"/>
      <c r="G276" s="260"/>
      <c r="H276" s="260"/>
      <c r="I276" s="260"/>
      <c r="J276" s="278"/>
      <c r="K276" s="274"/>
    </row>
    <row r="277" spans="1:12">
      <c r="A277" s="270"/>
      <c r="B277" s="260"/>
      <c r="C277" s="373"/>
      <c r="D277" s="260" t="s">
        <v>581</v>
      </c>
      <c r="E277" s="260"/>
      <c r="F277" s="260"/>
      <c r="G277" s="260"/>
      <c r="H277" s="260"/>
      <c r="I277" s="260"/>
      <c r="J277" s="278"/>
      <c r="K277" s="274"/>
    </row>
    <row r="278" spans="1:12">
      <c r="A278" s="270"/>
      <c r="B278" s="260"/>
      <c r="C278" s="275"/>
      <c r="D278" s="260"/>
      <c r="E278" s="260"/>
      <c r="F278" s="260"/>
      <c r="G278" s="260"/>
      <c r="H278" s="260"/>
      <c r="I278" s="260"/>
      <c r="J278" s="278"/>
      <c r="K278" s="385"/>
    </row>
    <row r="279" spans="1:12">
      <c r="A279" s="374"/>
      <c r="B279" s="375"/>
      <c r="C279" s="375"/>
      <c r="D279" s="375"/>
      <c r="E279" s="375"/>
      <c r="F279" s="260"/>
      <c r="G279" s="260"/>
      <c r="H279" s="376" t="s">
        <v>582</v>
      </c>
      <c r="I279" s="376"/>
      <c r="J279" s="376"/>
      <c r="K279" s="386"/>
      <c r="L279" s="387"/>
    </row>
    <row r="280" spans="1:12" ht="15">
      <c r="A280" s="377"/>
      <c r="B280" s="378"/>
      <c r="C280" s="378"/>
      <c r="D280" s="378"/>
      <c r="E280" s="378"/>
      <c r="F280" s="260"/>
      <c r="G280" s="260"/>
      <c r="H280" s="379" t="s">
        <v>607</v>
      </c>
      <c r="I280" s="379"/>
      <c r="J280" s="379"/>
      <c r="K280" s="386"/>
      <c r="L280" s="387"/>
    </row>
    <row r="281" spans="1:12" ht="13.5" thickBot="1">
      <c r="A281" s="380"/>
      <c r="B281" s="381"/>
      <c r="C281" s="381"/>
      <c r="D281" s="381"/>
      <c r="E281" s="381"/>
      <c r="F281" s="381"/>
      <c r="G281" s="381"/>
      <c r="H281" s="381"/>
      <c r="I281" s="381"/>
      <c r="J281" s="382"/>
      <c r="K281" s="385"/>
    </row>
    <row r="282" spans="1:12">
      <c r="K282" s="388"/>
    </row>
  </sheetData>
  <mergeCells count="31">
    <mergeCell ref="D60:E60"/>
    <mergeCell ref="G68:H68"/>
    <mergeCell ref="G65:H65"/>
    <mergeCell ref="G66:H66"/>
    <mergeCell ref="G67:H67"/>
    <mergeCell ref="G60:H60"/>
    <mergeCell ref="D61:E61"/>
    <mergeCell ref="G61:H61"/>
    <mergeCell ref="D62:E62"/>
    <mergeCell ref="G62:H62"/>
    <mergeCell ref="A2:K2"/>
    <mergeCell ref="B51:C51"/>
    <mergeCell ref="C58:C59"/>
    <mergeCell ref="D58:E59"/>
    <mergeCell ref="F58:F59"/>
    <mergeCell ref="G58:H59"/>
    <mergeCell ref="C80:C81"/>
    <mergeCell ref="D80:H81"/>
    <mergeCell ref="D77:E77"/>
    <mergeCell ref="G77:H77"/>
    <mergeCell ref="D64:E64"/>
    <mergeCell ref="G64:H64"/>
    <mergeCell ref="D82:H82"/>
    <mergeCell ref="B268:C268"/>
    <mergeCell ref="D84:H84"/>
    <mergeCell ref="D85:J85"/>
    <mergeCell ref="C158:C159"/>
    <mergeCell ref="D158:D159"/>
    <mergeCell ref="E158:G158"/>
    <mergeCell ref="H158:J158"/>
    <mergeCell ref="D83:H83"/>
  </mergeCells>
  <pageMargins left="0.7" right="0.7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B1:M60"/>
  <sheetViews>
    <sheetView workbookViewId="0">
      <selection activeCell="P22" sqref="P22"/>
    </sheetView>
  </sheetViews>
  <sheetFormatPr defaultRowHeight="12.75"/>
  <cols>
    <col min="1" max="1" width="2.28515625" style="6" customWidth="1"/>
    <col min="2" max="2" width="3.42578125" style="2" customWidth="1"/>
    <col min="3" max="3" width="3.28515625" style="2" customWidth="1"/>
    <col min="4" max="4" width="3.42578125" style="2" customWidth="1"/>
    <col min="5" max="5" width="55.42578125" style="6" customWidth="1"/>
    <col min="6" max="6" width="15.5703125" style="6" customWidth="1"/>
    <col min="7" max="7" width="17" style="132" customWidth="1"/>
    <col min="8" max="8" width="1.7109375" style="19" hidden="1" customWidth="1"/>
    <col min="9" max="9" width="0.7109375" style="6" customWidth="1"/>
    <col min="10" max="11" width="9.140625" style="6"/>
    <col min="12" max="12" width="11.7109375" style="6" bestFit="1" customWidth="1"/>
    <col min="13" max="13" width="10.7109375" style="6" bestFit="1" customWidth="1"/>
    <col min="14" max="16384" width="9.140625" style="6"/>
  </cols>
  <sheetData>
    <row r="1" spans="2:13" s="17" customFormat="1" ht="18" customHeight="1">
      <c r="B1" s="463" t="s">
        <v>198</v>
      </c>
      <c r="C1" s="463"/>
      <c r="D1" s="463"/>
      <c r="E1" s="463"/>
      <c r="F1" s="463"/>
      <c r="G1" s="463"/>
      <c r="H1" s="463"/>
    </row>
    <row r="2" spans="2:13" ht="6.75" customHeight="1"/>
    <row r="3" spans="2:13" s="133" customFormat="1" ht="21" customHeight="1">
      <c r="B3" s="134" t="s">
        <v>2</v>
      </c>
      <c r="C3" s="460" t="s">
        <v>7</v>
      </c>
      <c r="D3" s="461"/>
      <c r="E3" s="462"/>
      <c r="F3" s="205">
        <v>2022</v>
      </c>
      <c r="G3" s="135" t="s">
        <v>632</v>
      </c>
      <c r="H3" s="136">
        <v>2014</v>
      </c>
    </row>
    <row r="4" spans="2:13" s="17" customFormat="1" ht="12.75" customHeight="1">
      <c r="B4" s="27"/>
      <c r="C4" s="457" t="s">
        <v>60</v>
      </c>
      <c r="D4" s="458"/>
      <c r="E4" s="459"/>
      <c r="F4" s="207"/>
      <c r="G4" s="139"/>
      <c r="H4" s="26"/>
    </row>
    <row r="5" spans="2:13" s="17" customFormat="1" ht="12.75" customHeight="1">
      <c r="B5" s="27"/>
      <c r="C5" s="47" t="s">
        <v>83</v>
      </c>
      <c r="D5" s="138" t="s">
        <v>8</v>
      </c>
      <c r="E5" s="48"/>
      <c r="F5" s="210">
        <f>F6+F7</f>
        <v>1406225</v>
      </c>
      <c r="G5" s="140">
        <f>G6+G7</f>
        <v>150930</v>
      </c>
      <c r="H5" s="88">
        <f>H6+H7</f>
        <v>215844</v>
      </c>
      <c r="L5" s="156"/>
    </row>
    <row r="6" spans="2:13" s="17" customFormat="1" ht="12.75" customHeight="1">
      <c r="B6" s="27"/>
      <c r="C6" s="141"/>
      <c r="D6" s="39">
        <v>1</v>
      </c>
      <c r="E6" s="12" t="s">
        <v>9</v>
      </c>
      <c r="F6" s="209">
        <v>1048688</v>
      </c>
      <c r="G6" s="142">
        <v>78670</v>
      </c>
      <c r="H6" s="26">
        <v>196209</v>
      </c>
    </row>
    <row r="7" spans="2:13" s="17" customFormat="1" ht="12.75" customHeight="1">
      <c r="B7" s="27"/>
      <c r="C7" s="141"/>
      <c r="D7" s="39">
        <v>2</v>
      </c>
      <c r="E7" s="12" t="s">
        <v>10</v>
      </c>
      <c r="F7" s="209">
        <v>357537</v>
      </c>
      <c r="G7" s="142">
        <v>72260</v>
      </c>
      <c r="H7" s="26">
        <v>19635</v>
      </c>
    </row>
    <row r="8" spans="2:13" s="17" customFormat="1" ht="12.75" customHeight="1">
      <c r="B8" s="27"/>
      <c r="C8" s="47" t="s">
        <v>83</v>
      </c>
      <c r="D8" s="138" t="s">
        <v>26</v>
      </c>
      <c r="E8" s="12"/>
      <c r="F8" s="12"/>
      <c r="G8" s="142"/>
      <c r="H8" s="26"/>
    </row>
    <row r="9" spans="2:13" s="17" customFormat="1" ht="12.75" customHeight="1">
      <c r="B9" s="27"/>
      <c r="C9" s="141"/>
      <c r="D9" s="39">
        <v>1</v>
      </c>
      <c r="E9" s="12" t="s">
        <v>28</v>
      </c>
      <c r="F9" s="12"/>
      <c r="G9" s="142"/>
      <c r="H9" s="26"/>
    </row>
    <row r="10" spans="2:13" s="17" customFormat="1" ht="12.75" customHeight="1">
      <c r="B10" s="27"/>
      <c r="C10" s="141"/>
      <c r="D10" s="39">
        <v>2</v>
      </c>
      <c r="E10" s="12" t="s">
        <v>29</v>
      </c>
      <c r="F10" s="12"/>
      <c r="G10" s="142"/>
      <c r="H10" s="26"/>
    </row>
    <row r="11" spans="2:13" s="17" customFormat="1" ht="12.75" customHeight="1">
      <c r="B11" s="27"/>
      <c r="C11" s="141"/>
      <c r="D11" s="39">
        <v>3</v>
      </c>
      <c r="E11" s="12" t="s">
        <v>27</v>
      </c>
      <c r="F11" s="12"/>
      <c r="G11" s="142"/>
      <c r="H11" s="26"/>
    </row>
    <row r="12" spans="2:13" s="17" customFormat="1" ht="12.75" hidden="1" customHeight="1">
      <c r="B12" s="27"/>
      <c r="C12" s="141"/>
      <c r="D12" s="39"/>
      <c r="E12" s="12"/>
      <c r="F12" s="12"/>
      <c r="G12" s="142"/>
      <c r="H12" s="26"/>
    </row>
    <row r="13" spans="2:13" s="17" customFormat="1" ht="12.75" customHeight="1">
      <c r="B13" s="27"/>
      <c r="C13" s="47" t="s">
        <v>83</v>
      </c>
      <c r="D13" s="138" t="s">
        <v>30</v>
      </c>
      <c r="E13" s="12"/>
      <c r="F13" s="211">
        <f>F14+F15+F16+F17+F18</f>
        <v>22553754</v>
      </c>
      <c r="G13" s="143">
        <f>G14+G15+G16+G17+G18</f>
        <v>62401109</v>
      </c>
      <c r="H13" s="88">
        <f>H14+H15+H16+H17</f>
        <v>46146160</v>
      </c>
      <c r="L13" s="156"/>
      <c r="M13" s="156"/>
    </row>
    <row r="14" spans="2:13" s="17" customFormat="1" ht="12.75" customHeight="1">
      <c r="B14" s="27"/>
      <c r="C14" s="141"/>
      <c r="D14" s="39">
        <v>1</v>
      </c>
      <c r="E14" s="12" t="s">
        <v>31</v>
      </c>
      <c r="F14" s="209">
        <v>3602421</v>
      </c>
      <c r="G14" s="142">
        <v>20525432</v>
      </c>
      <c r="H14" s="26">
        <v>31856785</v>
      </c>
      <c r="M14" s="156"/>
    </row>
    <row r="15" spans="2:13" s="17" customFormat="1" ht="12.75" customHeight="1">
      <c r="B15" s="27"/>
      <c r="C15" s="141"/>
      <c r="D15" s="39">
        <v>2</v>
      </c>
      <c r="E15" s="12" t="s">
        <v>32</v>
      </c>
      <c r="F15" s="209">
        <v>11670000</v>
      </c>
      <c r="G15" s="142">
        <v>29885038</v>
      </c>
      <c r="H15" s="26"/>
    </row>
    <row r="16" spans="2:13" s="17" customFormat="1" ht="12.75" customHeight="1">
      <c r="B16" s="27"/>
      <c r="C16" s="141"/>
      <c r="D16" s="39">
        <v>3</v>
      </c>
      <c r="E16" s="12" t="s">
        <v>33</v>
      </c>
      <c r="F16" s="209">
        <v>211966</v>
      </c>
      <c r="G16" s="142">
        <v>3776986</v>
      </c>
      <c r="H16" s="26"/>
    </row>
    <row r="17" spans="2:13" s="17" customFormat="1" ht="12.75" customHeight="1">
      <c r="B17" s="27"/>
      <c r="C17" s="141"/>
      <c r="D17" s="39">
        <v>4</v>
      </c>
      <c r="E17" s="12" t="s">
        <v>401</v>
      </c>
      <c r="F17" s="209"/>
      <c r="G17" s="142">
        <v>0</v>
      </c>
      <c r="H17" s="26">
        <v>14289375</v>
      </c>
    </row>
    <row r="18" spans="2:13" s="17" customFormat="1" ht="12.75" customHeight="1">
      <c r="B18" s="27"/>
      <c r="C18" s="141"/>
      <c r="D18" s="144" t="s">
        <v>385</v>
      </c>
      <c r="E18" s="12" t="s">
        <v>386</v>
      </c>
      <c r="F18" s="209">
        <v>7069367</v>
      </c>
      <c r="G18" s="142">
        <v>8213653</v>
      </c>
      <c r="H18" s="26"/>
    </row>
    <row r="19" spans="2:13" s="17" customFormat="1" ht="12.75" customHeight="1">
      <c r="B19" s="27"/>
      <c r="C19" s="141"/>
      <c r="D19" s="39"/>
      <c r="E19" s="12"/>
      <c r="F19" s="12"/>
      <c r="G19" s="142"/>
      <c r="H19" s="26"/>
    </row>
    <row r="20" spans="2:13" s="17" customFormat="1" ht="12.75" customHeight="1">
      <c r="B20" s="27"/>
      <c r="C20" s="47" t="s">
        <v>83</v>
      </c>
      <c r="D20" s="138" t="s">
        <v>34</v>
      </c>
      <c r="E20" s="48"/>
      <c r="F20" s="210">
        <f>F21+F22+F23+F24</f>
        <v>160068520</v>
      </c>
      <c r="G20" s="140">
        <f>G21+G22+G24</f>
        <v>89297113</v>
      </c>
      <c r="H20" s="88">
        <f>H21+H22+H23+H24+H25+H26+H27</f>
        <v>22655108</v>
      </c>
      <c r="L20" s="156"/>
      <c r="M20" s="156"/>
    </row>
    <row r="21" spans="2:13" s="17" customFormat="1" ht="12.75" customHeight="1">
      <c r="B21" s="27"/>
      <c r="C21" s="49"/>
      <c r="D21" s="39">
        <v>1</v>
      </c>
      <c r="E21" s="12" t="s">
        <v>35</v>
      </c>
      <c r="F21" s="209">
        <v>8664566</v>
      </c>
      <c r="G21" s="142">
        <v>9182764</v>
      </c>
      <c r="H21" s="26">
        <v>926692</v>
      </c>
      <c r="L21" s="154"/>
    </row>
    <row r="22" spans="2:13" s="17" customFormat="1" ht="12.75" customHeight="1">
      <c r="B22" s="27"/>
      <c r="C22" s="49"/>
      <c r="D22" s="39">
        <v>2</v>
      </c>
      <c r="E22" s="12" t="s">
        <v>36</v>
      </c>
      <c r="F22" s="209">
        <v>151403954</v>
      </c>
      <c r="G22" s="142">
        <v>80114349</v>
      </c>
      <c r="H22" s="26">
        <v>9500000</v>
      </c>
    </row>
    <row r="23" spans="2:13" s="17" customFormat="1" ht="12.75" customHeight="1">
      <c r="B23" s="27"/>
      <c r="C23" s="49"/>
      <c r="D23" s="39">
        <v>3</v>
      </c>
      <c r="E23" s="12" t="s">
        <v>37</v>
      </c>
      <c r="F23" s="209"/>
      <c r="G23" s="142"/>
      <c r="H23" s="26"/>
    </row>
    <row r="24" spans="2:13" s="17" customFormat="1" ht="12.75" customHeight="1">
      <c r="B24" s="27"/>
      <c r="C24" s="49"/>
      <c r="D24" s="39">
        <v>4</v>
      </c>
      <c r="E24" s="12" t="s">
        <v>38</v>
      </c>
      <c r="F24" s="209"/>
      <c r="G24" s="142"/>
      <c r="H24" s="26">
        <v>12228416</v>
      </c>
    </row>
    <row r="25" spans="2:13" s="17" customFormat="1" ht="12.75" customHeight="1">
      <c r="B25" s="27"/>
      <c r="C25" s="49"/>
      <c r="D25" s="39">
        <v>5</v>
      </c>
      <c r="E25" s="12" t="s">
        <v>39</v>
      </c>
      <c r="F25" s="12"/>
      <c r="G25" s="142"/>
      <c r="H25" s="26"/>
    </row>
    <row r="26" spans="2:13" s="17" customFormat="1" ht="12.75" customHeight="1">
      <c r="B26" s="27"/>
      <c r="C26" s="49"/>
      <c r="D26" s="39">
        <v>6</v>
      </c>
      <c r="E26" s="12" t="s">
        <v>40</v>
      </c>
      <c r="F26" s="12"/>
      <c r="G26" s="142"/>
      <c r="H26" s="26"/>
    </row>
    <row r="27" spans="2:13" s="17" customFormat="1" ht="12.75" customHeight="1">
      <c r="B27" s="27"/>
      <c r="C27" s="49"/>
      <c r="D27" s="39">
        <v>7</v>
      </c>
      <c r="E27" s="12" t="s">
        <v>41</v>
      </c>
      <c r="F27" s="12"/>
      <c r="G27" s="142"/>
      <c r="H27" s="26"/>
    </row>
    <row r="28" spans="2:13" s="17" customFormat="1" ht="12.75" customHeight="1">
      <c r="B28" s="27"/>
      <c r="C28" s="49"/>
      <c r="D28" s="39"/>
      <c r="E28" s="12"/>
      <c r="F28" s="12"/>
      <c r="G28" s="142"/>
      <c r="H28" s="26"/>
    </row>
    <row r="29" spans="2:13" s="17" customFormat="1" ht="12.75" customHeight="1">
      <c r="B29" s="27"/>
      <c r="C29" s="47" t="s">
        <v>83</v>
      </c>
      <c r="D29" s="138" t="s">
        <v>42</v>
      </c>
      <c r="E29" s="48"/>
      <c r="F29" s="48"/>
      <c r="G29" s="145"/>
      <c r="H29" s="26"/>
    </row>
    <row r="30" spans="2:13" s="17" customFormat="1" ht="12.75" customHeight="1">
      <c r="B30" s="27"/>
      <c r="C30" s="47" t="s">
        <v>83</v>
      </c>
      <c r="D30" s="138" t="s">
        <v>43</v>
      </c>
      <c r="E30" s="48"/>
      <c r="F30" s="48"/>
      <c r="G30" s="145"/>
      <c r="H30" s="26"/>
    </row>
    <row r="31" spans="2:13" s="17" customFormat="1" ht="12.75" hidden="1" customHeight="1">
      <c r="B31" s="35"/>
      <c r="C31" s="141"/>
      <c r="D31" s="138"/>
      <c r="E31" s="48"/>
      <c r="F31" s="48"/>
      <c r="G31" s="145"/>
      <c r="H31" s="26"/>
    </row>
    <row r="32" spans="2:13" s="17" customFormat="1" ht="12.75" customHeight="1">
      <c r="B32" s="146" t="s">
        <v>3</v>
      </c>
      <c r="C32" s="454" t="s">
        <v>59</v>
      </c>
      <c r="D32" s="455"/>
      <c r="E32" s="456"/>
      <c r="F32" s="214">
        <f>F5+F13+F20</f>
        <v>184028499</v>
      </c>
      <c r="G32" s="147">
        <f>G20+G13+G5</f>
        <v>151849152</v>
      </c>
      <c r="H32" s="88">
        <f>H5+H8+H13+H20+H29+H30</f>
        <v>69017112</v>
      </c>
    </row>
    <row r="33" spans="2:8" s="17" customFormat="1" ht="12.75" customHeight="1">
      <c r="B33" s="27"/>
      <c r="C33" s="457" t="s">
        <v>62</v>
      </c>
      <c r="D33" s="458"/>
      <c r="E33" s="459"/>
      <c r="F33" s="207"/>
      <c r="G33" s="139"/>
      <c r="H33" s="26"/>
    </row>
    <row r="34" spans="2:8" s="17" customFormat="1" ht="12.75" customHeight="1">
      <c r="B34" s="27"/>
      <c r="C34" s="47" t="s">
        <v>83</v>
      </c>
      <c r="D34" s="138" t="s">
        <v>46</v>
      </c>
      <c r="E34" s="48"/>
      <c r="F34" s="210">
        <f>F35+F36+F37+F38+F39+F40</f>
        <v>28742353</v>
      </c>
      <c r="G34" s="140">
        <f>G35+G37+G36</f>
        <v>28742353</v>
      </c>
      <c r="H34" s="26"/>
    </row>
    <row r="35" spans="2:8" s="17" customFormat="1" ht="12.75" customHeight="1">
      <c r="B35" s="27"/>
      <c r="C35" s="49"/>
      <c r="D35" s="39">
        <v>1</v>
      </c>
      <c r="E35" s="12" t="s">
        <v>387</v>
      </c>
      <c r="F35" s="209">
        <v>28742353</v>
      </c>
      <c r="G35" s="142">
        <v>28742353</v>
      </c>
      <c r="H35" s="26"/>
    </row>
    <row r="36" spans="2:8" s="17" customFormat="1" ht="12.75" customHeight="1">
      <c r="B36" s="27"/>
      <c r="C36" s="49"/>
      <c r="D36" s="39">
        <v>2</v>
      </c>
      <c r="E36" s="12" t="s">
        <v>388</v>
      </c>
      <c r="F36" s="12"/>
      <c r="G36" s="142"/>
      <c r="H36" s="26"/>
    </row>
    <row r="37" spans="2:8" s="17" customFormat="1" ht="12.75" customHeight="1">
      <c r="B37" s="27"/>
      <c r="C37" s="49"/>
      <c r="D37" s="39">
        <v>3</v>
      </c>
      <c r="E37" s="12" t="s">
        <v>47</v>
      </c>
      <c r="F37" s="209"/>
      <c r="G37" s="142"/>
      <c r="H37" s="26"/>
    </row>
    <row r="38" spans="2:8" s="17" customFormat="1" ht="12.75" customHeight="1">
      <c r="B38" s="27"/>
      <c r="C38" s="49"/>
      <c r="D38" s="39">
        <v>4</v>
      </c>
      <c r="E38" s="12" t="s">
        <v>404</v>
      </c>
      <c r="F38" s="12"/>
      <c r="G38" s="142"/>
      <c r="H38" s="26"/>
    </row>
    <row r="39" spans="2:8" s="17" customFormat="1" ht="12.75" customHeight="1">
      <c r="B39" s="27"/>
      <c r="C39" s="49"/>
      <c r="D39" s="39">
        <v>5</v>
      </c>
      <c r="E39" s="12" t="s">
        <v>48</v>
      </c>
      <c r="F39" s="12"/>
      <c r="G39" s="142"/>
      <c r="H39" s="26"/>
    </row>
    <row r="40" spans="2:8" s="17" customFormat="1" ht="12.75" customHeight="1">
      <c r="B40" s="27"/>
      <c r="C40" s="49"/>
      <c r="D40" s="39">
        <v>6</v>
      </c>
      <c r="E40" s="12" t="s">
        <v>49</v>
      </c>
      <c r="F40" s="12"/>
      <c r="G40" s="142"/>
      <c r="H40" s="26"/>
    </row>
    <row r="41" spans="2:8" s="17" customFormat="1" ht="12.75" customHeight="1">
      <c r="B41" s="27"/>
      <c r="C41" s="49"/>
      <c r="D41" s="39"/>
      <c r="E41" s="48"/>
      <c r="F41" s="48"/>
      <c r="G41" s="145"/>
      <c r="H41" s="26"/>
    </row>
    <row r="42" spans="2:8" s="17" customFormat="1" ht="12.75" customHeight="1">
      <c r="B42" s="27"/>
      <c r="C42" s="47" t="s">
        <v>83</v>
      </c>
      <c r="D42" s="138" t="s">
        <v>50</v>
      </c>
      <c r="E42" s="148"/>
      <c r="F42" s="210">
        <f>F43+F44+F45+F46</f>
        <v>75527732</v>
      </c>
      <c r="G42" s="140">
        <f>G43+G44+G45+G46</f>
        <v>59833660</v>
      </c>
      <c r="H42" s="88">
        <f>H43+H44+H45</f>
        <v>6257651</v>
      </c>
    </row>
    <row r="43" spans="2:8" s="17" customFormat="1" ht="12.75" customHeight="1">
      <c r="B43" s="27"/>
      <c r="C43" s="141"/>
      <c r="D43" s="39">
        <v>1</v>
      </c>
      <c r="E43" s="12" t="s">
        <v>51</v>
      </c>
      <c r="F43" s="209">
        <v>68486586</v>
      </c>
      <c r="G43" s="142">
        <v>57393004</v>
      </c>
      <c r="H43" s="26">
        <v>2775036</v>
      </c>
    </row>
    <row r="44" spans="2:8" s="17" customFormat="1" ht="12.75" customHeight="1">
      <c r="B44" s="27"/>
      <c r="C44" s="141"/>
      <c r="D44" s="39">
        <v>2</v>
      </c>
      <c r="E44" s="12" t="s">
        <v>52</v>
      </c>
      <c r="F44" s="209">
        <v>6148087</v>
      </c>
      <c r="G44" s="142">
        <v>1690022</v>
      </c>
      <c r="H44" s="26">
        <v>1266078</v>
      </c>
    </row>
    <row r="45" spans="2:8" s="17" customFormat="1" ht="12.75" customHeight="1">
      <c r="B45" s="27"/>
      <c r="C45" s="141"/>
      <c r="D45" s="39">
        <v>3</v>
      </c>
      <c r="E45" s="12" t="s">
        <v>53</v>
      </c>
      <c r="F45" s="209">
        <v>893059</v>
      </c>
      <c r="G45" s="142">
        <v>750634</v>
      </c>
      <c r="H45" s="26">
        <v>2216537</v>
      </c>
    </row>
    <row r="46" spans="2:8" s="17" customFormat="1" ht="12.75" customHeight="1">
      <c r="B46" s="27"/>
      <c r="C46" s="141"/>
      <c r="D46" s="39">
        <v>4</v>
      </c>
      <c r="E46" s="12" t="s">
        <v>54</v>
      </c>
      <c r="F46" s="209"/>
      <c r="G46" s="142"/>
      <c r="H46" s="26"/>
    </row>
    <row r="47" spans="2:8" s="17" customFormat="1" ht="12.75" customHeight="1">
      <c r="B47" s="27"/>
      <c r="C47" s="47" t="s">
        <v>83</v>
      </c>
      <c r="D47" s="138" t="s">
        <v>55</v>
      </c>
      <c r="E47" s="48"/>
      <c r="F47" s="48"/>
      <c r="G47" s="145"/>
      <c r="H47" s="26"/>
    </row>
    <row r="48" spans="2:8" s="17" customFormat="1" ht="12.75" customHeight="1">
      <c r="B48" s="27"/>
      <c r="C48" s="47" t="s">
        <v>83</v>
      </c>
      <c r="D48" s="138" t="s">
        <v>56</v>
      </c>
      <c r="E48" s="48"/>
      <c r="F48" s="48"/>
      <c r="G48" s="145"/>
      <c r="H48" s="26"/>
    </row>
    <row r="49" spans="2:12" s="17" customFormat="1" ht="12.75" customHeight="1">
      <c r="B49" s="27"/>
      <c r="C49" s="141"/>
      <c r="D49" s="39">
        <v>1</v>
      </c>
      <c r="E49" s="48" t="s">
        <v>405</v>
      </c>
      <c r="F49" s="48"/>
      <c r="G49" s="145"/>
      <c r="H49" s="26"/>
    </row>
    <row r="50" spans="2:12" s="17" customFormat="1" ht="12.75" customHeight="1">
      <c r="B50" s="27"/>
      <c r="C50" s="141"/>
      <c r="D50" s="39">
        <v>2</v>
      </c>
      <c r="E50" s="12" t="s">
        <v>57</v>
      </c>
      <c r="F50" s="12"/>
      <c r="G50" s="142"/>
      <c r="H50" s="26"/>
    </row>
    <row r="51" spans="2:12" s="17" customFormat="1" ht="12.75" customHeight="1">
      <c r="B51" s="27"/>
      <c r="C51" s="141"/>
      <c r="D51" s="39">
        <v>3</v>
      </c>
      <c r="E51" s="12" t="s">
        <v>58</v>
      </c>
      <c r="F51" s="12"/>
      <c r="G51" s="142"/>
      <c r="H51" s="26"/>
    </row>
    <row r="52" spans="2:12" s="17" customFormat="1" ht="12.75" customHeight="1">
      <c r="B52" s="27"/>
      <c r="C52" s="141"/>
      <c r="D52" s="39"/>
      <c r="E52" s="48"/>
      <c r="F52" s="48"/>
      <c r="G52" s="145"/>
      <c r="H52" s="26"/>
    </row>
    <row r="53" spans="2:12" s="17" customFormat="1" ht="12.75" customHeight="1">
      <c r="B53" s="27"/>
      <c r="C53" s="47" t="s">
        <v>83</v>
      </c>
      <c r="D53" s="138" t="s">
        <v>44</v>
      </c>
      <c r="E53" s="48"/>
      <c r="F53" s="48"/>
      <c r="G53" s="145"/>
      <c r="H53" s="26"/>
    </row>
    <row r="54" spans="2:12" s="17" customFormat="1" ht="12.75" customHeight="1">
      <c r="B54" s="27"/>
      <c r="C54" s="47" t="s">
        <v>83</v>
      </c>
      <c r="D54" s="138" t="s">
        <v>45</v>
      </c>
      <c r="E54" s="48"/>
      <c r="F54" s="48"/>
      <c r="G54" s="145"/>
      <c r="H54" s="26"/>
    </row>
    <row r="55" spans="2:12" s="17" customFormat="1" ht="12.75" customHeight="1">
      <c r="B55" s="27"/>
      <c r="C55" s="454"/>
      <c r="D55" s="455"/>
      <c r="E55" s="456"/>
      <c r="F55" s="206"/>
      <c r="G55" s="147"/>
      <c r="H55" s="26"/>
    </row>
    <row r="56" spans="2:12" s="17" customFormat="1" ht="12.75" customHeight="1">
      <c r="B56" s="149" t="s">
        <v>4</v>
      </c>
      <c r="C56" s="454" t="s">
        <v>61</v>
      </c>
      <c r="D56" s="455"/>
      <c r="E56" s="456"/>
      <c r="F56" s="214">
        <f>F34+F42</f>
        <v>104270085</v>
      </c>
      <c r="G56" s="147">
        <f>G42+G34</f>
        <v>88576013</v>
      </c>
      <c r="H56" s="88">
        <f>H34+H42+H47+H48+H53+H54</f>
        <v>6257651</v>
      </c>
    </row>
    <row r="57" spans="2:12" s="17" customFormat="1" ht="21.6" customHeight="1">
      <c r="B57" s="57"/>
      <c r="C57" s="454" t="s">
        <v>76</v>
      </c>
      <c r="D57" s="455"/>
      <c r="E57" s="456"/>
      <c r="F57" s="214">
        <f>F32+F56</f>
        <v>288298584</v>
      </c>
      <c r="G57" s="147">
        <f>G56+G32</f>
        <v>240425165</v>
      </c>
      <c r="H57" s="88">
        <f>H56+H32</f>
        <v>75274763</v>
      </c>
      <c r="L57" s="156"/>
    </row>
    <row r="58" spans="2:12" s="17" customFormat="1" ht="9.75" customHeight="1">
      <c r="B58" s="51"/>
      <c r="C58" s="51"/>
      <c r="D58" s="51"/>
      <c r="E58" s="51"/>
      <c r="F58" s="51"/>
      <c r="G58" s="150"/>
      <c r="H58" s="53"/>
    </row>
    <row r="59" spans="2:12" s="17" customFormat="1" ht="15.95" customHeight="1">
      <c r="B59" s="51"/>
      <c r="C59" s="51"/>
      <c r="D59" s="51"/>
      <c r="E59" s="151" t="s">
        <v>246</v>
      </c>
      <c r="F59" s="151"/>
      <c r="G59" s="150"/>
      <c r="H59" s="53">
        <f>H57-[1]Pasivet!H54</f>
        <v>0</v>
      </c>
    </row>
    <row r="60" spans="2:12">
      <c r="E60" s="103" t="s">
        <v>597</v>
      </c>
      <c r="F60" s="103"/>
    </row>
  </sheetData>
  <mergeCells count="8">
    <mergeCell ref="C57:E57"/>
    <mergeCell ref="C4:E4"/>
    <mergeCell ref="C56:E56"/>
    <mergeCell ref="C3:E3"/>
    <mergeCell ref="B1:H1"/>
    <mergeCell ref="C32:E32"/>
    <mergeCell ref="C55:E55"/>
    <mergeCell ref="C33:E33"/>
  </mergeCells>
  <phoneticPr fontId="0" type="noConversion"/>
  <printOptions horizontalCentered="1" verticalCentered="1"/>
  <pageMargins left="0" right="0" top="0" bottom="0" header="0.24" footer="0.1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B2:N65"/>
  <sheetViews>
    <sheetView workbookViewId="0">
      <selection activeCell="Q59" sqref="Q59"/>
    </sheetView>
  </sheetViews>
  <sheetFormatPr defaultRowHeight="12.75"/>
  <cols>
    <col min="1" max="1" width="3.28515625" style="6" customWidth="1"/>
    <col min="2" max="2" width="3.7109375" style="2" customWidth="1"/>
    <col min="3" max="3" width="4" style="2" customWidth="1"/>
    <col min="4" max="4" width="3.42578125" style="2" customWidth="1"/>
    <col min="5" max="5" width="59.28515625" style="6" customWidth="1"/>
    <col min="6" max="6" width="16" style="6" customWidth="1"/>
    <col min="7" max="7" width="15.7109375" style="132" customWidth="1"/>
    <col min="8" max="8" width="12" style="19" hidden="1" customWidth="1"/>
    <col min="9" max="9" width="1.42578125" style="6" hidden="1" customWidth="1"/>
    <col min="10" max="10" width="18.5703125" style="6" hidden="1" customWidth="1"/>
    <col min="11" max="11" width="0" style="6" hidden="1" customWidth="1"/>
    <col min="12" max="12" width="14.85546875" style="6" hidden="1" customWidth="1"/>
    <col min="13" max="13" width="9.140625" style="6"/>
    <col min="14" max="14" width="17.28515625" style="6" customWidth="1"/>
    <col min="15" max="16384" width="9.140625" style="6"/>
  </cols>
  <sheetData>
    <row r="2" spans="2:14" s="17" customFormat="1" ht="6" customHeight="1">
      <c r="B2" s="1"/>
      <c r="C2" s="14"/>
      <c r="D2" s="14"/>
      <c r="E2" s="15"/>
      <c r="F2" s="15"/>
      <c r="G2" s="152"/>
      <c r="H2" s="16"/>
    </row>
    <row r="3" spans="2:14" s="17" customFormat="1" ht="18" customHeight="1">
      <c r="B3" s="463" t="s">
        <v>198</v>
      </c>
      <c r="C3" s="463"/>
      <c r="D3" s="463"/>
      <c r="E3" s="463"/>
      <c r="F3" s="463"/>
      <c r="G3" s="463"/>
      <c r="H3" s="463"/>
    </row>
    <row r="4" spans="2:14" ht="6.75" customHeight="1"/>
    <row r="5" spans="2:14" s="153" customFormat="1" ht="21" customHeight="1">
      <c r="B5" s="134" t="s">
        <v>2</v>
      </c>
      <c r="C5" s="454" t="s">
        <v>63</v>
      </c>
      <c r="D5" s="455"/>
      <c r="E5" s="456"/>
      <c r="F5" s="205">
        <v>2022</v>
      </c>
      <c r="G5" s="135" t="s">
        <v>632</v>
      </c>
      <c r="H5" s="136">
        <v>2014</v>
      </c>
    </row>
    <row r="6" spans="2:14" s="17" customFormat="1" ht="12.75" customHeight="1">
      <c r="B6" s="27"/>
      <c r="C6" s="47" t="s">
        <v>83</v>
      </c>
      <c r="D6" s="138" t="s">
        <v>64</v>
      </c>
      <c r="E6" s="48"/>
      <c r="F6" s="215">
        <f>F8+F9+F10+F12+F13+F14+F15+F16</f>
        <v>96162261</v>
      </c>
      <c r="G6" s="226">
        <f>G10+G12+G14+G15+G16</f>
        <v>55377759</v>
      </c>
      <c r="H6" s="88">
        <f>H7+H8+H9+H10+H11+H12+H13+H14+H15+H16</f>
        <v>49934288</v>
      </c>
    </row>
    <row r="7" spans="2:14" s="17" customFormat="1" ht="12.75" customHeight="1">
      <c r="B7" s="27"/>
      <c r="C7" s="141"/>
      <c r="D7" s="39">
        <v>1</v>
      </c>
      <c r="E7" s="12" t="s">
        <v>65</v>
      </c>
      <c r="F7" s="12"/>
      <c r="G7" s="225"/>
      <c r="H7" s="26"/>
    </row>
    <row r="8" spans="2:14" s="17" customFormat="1" ht="12.75" customHeight="1">
      <c r="B8" s="27"/>
      <c r="C8" s="141"/>
      <c r="D8" s="39">
        <v>2</v>
      </c>
      <c r="E8" s="12" t="s">
        <v>66</v>
      </c>
      <c r="F8" s="12"/>
      <c r="G8" s="225"/>
      <c r="H8" s="26"/>
    </row>
    <row r="9" spans="2:14" s="17" customFormat="1" ht="12.75" customHeight="1">
      <c r="B9" s="27"/>
      <c r="C9" s="141"/>
      <c r="D9" s="39">
        <v>3</v>
      </c>
      <c r="E9" s="12" t="s">
        <v>67</v>
      </c>
      <c r="F9" s="12"/>
      <c r="G9" s="225"/>
      <c r="H9" s="26"/>
    </row>
    <row r="10" spans="2:14" s="17" customFormat="1" ht="12.75" customHeight="1">
      <c r="B10" s="27"/>
      <c r="C10" s="141"/>
      <c r="D10" s="39">
        <v>4</v>
      </c>
      <c r="E10" s="12" t="s">
        <v>68</v>
      </c>
      <c r="F10" s="209">
        <v>35821212</v>
      </c>
      <c r="G10" s="225">
        <v>30776784</v>
      </c>
      <c r="H10" s="26">
        <v>6641723</v>
      </c>
      <c r="J10" s="154" t="e">
        <f>#REF!-#REF!</f>
        <v>#REF!</v>
      </c>
    </row>
    <row r="11" spans="2:14" s="17" customFormat="1" ht="12.75" customHeight="1">
      <c r="B11" s="27"/>
      <c r="C11" s="141"/>
      <c r="D11" s="39">
        <v>5</v>
      </c>
      <c r="E11" s="12" t="s">
        <v>69</v>
      </c>
      <c r="F11" s="212"/>
      <c r="G11" s="225"/>
      <c r="H11" s="26"/>
    </row>
    <row r="12" spans="2:14" s="17" customFormat="1" ht="12.75" customHeight="1">
      <c r="B12" s="27"/>
      <c r="C12" s="141"/>
      <c r="D12" s="39">
        <v>6</v>
      </c>
      <c r="E12" s="12" t="s">
        <v>70</v>
      </c>
      <c r="F12" s="212">
        <v>31727276</v>
      </c>
      <c r="G12" s="225">
        <v>19972929</v>
      </c>
      <c r="H12" s="26"/>
    </row>
    <row r="13" spans="2:14" s="17" customFormat="1" ht="12.75" customHeight="1">
      <c r="B13" s="27"/>
      <c r="C13" s="141"/>
      <c r="D13" s="39">
        <v>7</v>
      </c>
      <c r="E13" s="12" t="s">
        <v>71</v>
      </c>
      <c r="F13" s="212">
        <v>23618778</v>
      </c>
      <c r="G13" s="225"/>
      <c r="H13" s="26"/>
      <c r="N13" s="228"/>
    </row>
    <row r="14" spans="2:14" s="17" customFormat="1" ht="12.75" customHeight="1">
      <c r="B14" s="27"/>
      <c r="C14" s="141"/>
      <c r="D14" s="39">
        <v>8</v>
      </c>
      <c r="E14" s="12" t="s">
        <v>72</v>
      </c>
      <c r="F14" s="212">
        <v>1671326</v>
      </c>
      <c r="G14" s="225">
        <v>574051</v>
      </c>
      <c r="H14" s="26">
        <v>394812</v>
      </c>
      <c r="N14" s="228"/>
    </row>
    <row r="15" spans="2:14" s="17" customFormat="1" ht="12.75" customHeight="1">
      <c r="B15" s="27"/>
      <c r="C15" s="141"/>
      <c r="D15" s="39">
        <v>9</v>
      </c>
      <c r="E15" s="12" t="s">
        <v>622</v>
      </c>
      <c r="F15" s="212">
        <v>943497</v>
      </c>
      <c r="G15" s="225">
        <v>583445</v>
      </c>
      <c r="H15" s="26">
        <v>3916452</v>
      </c>
      <c r="N15" s="228"/>
    </row>
    <row r="16" spans="2:14" s="17" customFormat="1" ht="12.75" customHeight="1">
      <c r="B16" s="27"/>
      <c r="C16" s="141"/>
      <c r="D16" s="39">
        <v>10</v>
      </c>
      <c r="E16" s="12" t="s">
        <v>209</v>
      </c>
      <c r="F16" s="212">
        <v>2380172</v>
      </c>
      <c r="G16" s="225">
        <v>3470550</v>
      </c>
      <c r="H16" s="26">
        <v>38981301</v>
      </c>
      <c r="N16" s="228"/>
    </row>
    <row r="17" spans="2:14" s="17" customFormat="1" ht="12.75" customHeight="1">
      <c r="B17" s="27"/>
      <c r="C17" s="47" t="s">
        <v>83</v>
      </c>
      <c r="D17" s="138" t="s">
        <v>73</v>
      </c>
      <c r="E17" s="48"/>
      <c r="F17" s="242"/>
      <c r="G17" s="225"/>
      <c r="H17" s="26"/>
      <c r="N17" s="228"/>
    </row>
    <row r="18" spans="2:14" s="17" customFormat="1" ht="12.75" customHeight="1">
      <c r="B18" s="27"/>
      <c r="C18" s="47" t="s">
        <v>83</v>
      </c>
      <c r="D18" s="138" t="s">
        <v>74</v>
      </c>
      <c r="E18" s="12"/>
      <c r="F18" s="212"/>
      <c r="G18" s="225"/>
      <c r="H18" s="26"/>
      <c r="N18" s="228"/>
    </row>
    <row r="19" spans="2:14" s="17" customFormat="1" ht="12.75" customHeight="1">
      <c r="B19" s="27"/>
      <c r="C19" s="47" t="s">
        <v>83</v>
      </c>
      <c r="D19" s="138" t="s">
        <v>75</v>
      </c>
      <c r="E19" s="12"/>
      <c r="F19" s="12"/>
      <c r="G19" s="225"/>
      <c r="H19" s="26"/>
    </row>
    <row r="20" spans="2:14" s="17" customFormat="1" ht="15.95" customHeight="1">
      <c r="B20" s="27"/>
      <c r="C20" s="454" t="s">
        <v>87</v>
      </c>
      <c r="D20" s="455"/>
      <c r="E20" s="456"/>
      <c r="F20" s="216">
        <f>F6</f>
        <v>96162261</v>
      </c>
      <c r="G20" s="226">
        <f>G6</f>
        <v>55377759</v>
      </c>
      <c r="H20" s="88">
        <f>H6+H17+H18+H19</f>
        <v>49934288</v>
      </c>
      <c r="J20" s="155" t="e">
        <f>#REF!-#REF!</f>
        <v>#REF!</v>
      </c>
      <c r="N20" s="394"/>
    </row>
    <row r="21" spans="2:14" s="17" customFormat="1" ht="12.75" customHeight="1">
      <c r="B21" s="27"/>
      <c r="C21" s="47" t="s">
        <v>83</v>
      </c>
      <c r="D21" s="138" t="s">
        <v>78</v>
      </c>
      <c r="E21" s="148"/>
      <c r="F21" s="213">
        <f>F22+F23+F25</f>
        <v>115929790</v>
      </c>
      <c r="G21" s="226">
        <f>G22+G23+G24+G25+G27+G28</f>
        <v>102481584</v>
      </c>
      <c r="H21" s="88">
        <f>H22+H23+H24+H25+H26+H27+H28+H29</f>
        <v>0</v>
      </c>
      <c r="N21" s="154"/>
    </row>
    <row r="22" spans="2:14" s="17" customFormat="1" ht="12.75" customHeight="1">
      <c r="B22" s="27"/>
      <c r="C22" s="49"/>
      <c r="D22" s="39">
        <v>1</v>
      </c>
      <c r="E22" s="12" t="s">
        <v>389</v>
      </c>
      <c r="F22" s="209">
        <v>79515790</v>
      </c>
      <c r="G22" s="225">
        <v>79515790</v>
      </c>
      <c r="H22" s="26"/>
      <c r="J22" s="156" t="e">
        <f>#REF!-#REF!</f>
        <v>#REF!</v>
      </c>
      <c r="N22" s="154"/>
    </row>
    <row r="23" spans="2:14" s="17" customFormat="1" ht="12.75" customHeight="1">
      <c r="B23" s="27"/>
      <c r="C23" s="49"/>
      <c r="D23" s="39">
        <v>2</v>
      </c>
      <c r="E23" s="12" t="s">
        <v>66</v>
      </c>
      <c r="F23" s="209">
        <v>36414000</v>
      </c>
      <c r="G23" s="225">
        <v>22965794</v>
      </c>
      <c r="H23" s="26"/>
      <c r="J23" s="156" t="e">
        <f>#REF!-#REF!</f>
        <v>#REF!</v>
      </c>
    </row>
    <row r="24" spans="2:14" s="17" customFormat="1" ht="12.75" customHeight="1">
      <c r="B24" s="27"/>
      <c r="C24" s="49"/>
      <c r="D24" s="39">
        <v>3</v>
      </c>
      <c r="E24" s="12" t="s">
        <v>79</v>
      </c>
      <c r="F24" s="12"/>
      <c r="G24" s="225"/>
      <c r="H24" s="26"/>
      <c r="J24" s="156" t="e">
        <f>#REF!-#REF!</f>
        <v>#REF!</v>
      </c>
    </row>
    <row r="25" spans="2:14" s="17" customFormat="1" ht="12.75" customHeight="1">
      <c r="B25" s="27"/>
      <c r="C25" s="49"/>
      <c r="D25" s="39">
        <v>4</v>
      </c>
      <c r="E25" s="12" t="s">
        <v>68</v>
      </c>
      <c r="F25" s="209"/>
      <c r="G25" s="225"/>
      <c r="H25" s="26"/>
      <c r="J25" s="156" t="e">
        <f>#REF!-#REF!</f>
        <v>#REF!</v>
      </c>
    </row>
    <row r="26" spans="2:14" s="17" customFormat="1" ht="12.75" customHeight="1">
      <c r="B26" s="27"/>
      <c r="C26" s="49"/>
      <c r="D26" s="39">
        <v>5</v>
      </c>
      <c r="E26" s="12" t="s">
        <v>69</v>
      </c>
      <c r="F26" s="12"/>
      <c r="G26" s="225"/>
      <c r="H26" s="26"/>
      <c r="J26" s="156" t="e">
        <f>#REF!-#REF!</f>
        <v>#REF!</v>
      </c>
    </row>
    <row r="27" spans="2:14" s="17" customFormat="1" ht="12.75" customHeight="1">
      <c r="B27" s="27"/>
      <c r="C27" s="49"/>
      <c r="D27" s="39">
        <v>6</v>
      </c>
      <c r="E27" s="12" t="s">
        <v>390</v>
      </c>
      <c r="F27" s="212"/>
      <c r="G27" s="225"/>
      <c r="H27" s="26"/>
      <c r="J27" s="156" t="e">
        <f>#REF!-#REF!</f>
        <v>#REF!</v>
      </c>
    </row>
    <row r="28" spans="2:14" s="17" customFormat="1" ht="12.75" customHeight="1">
      <c r="B28" s="27"/>
      <c r="C28" s="49"/>
      <c r="D28" s="39">
        <v>7</v>
      </c>
      <c r="E28" s="12" t="s">
        <v>71</v>
      </c>
      <c r="F28" s="12"/>
      <c r="G28" s="225"/>
      <c r="H28" s="26"/>
      <c r="J28" s="156" t="e">
        <f>SUM(J22:J27)</f>
        <v>#REF!</v>
      </c>
      <c r="L28" s="157" t="e">
        <f>J38+J20</f>
        <v>#REF!</v>
      </c>
    </row>
    <row r="29" spans="2:14" s="17" customFormat="1" ht="12.75" customHeight="1">
      <c r="B29" s="27"/>
      <c r="C29" s="49"/>
      <c r="D29" s="39">
        <v>8</v>
      </c>
      <c r="E29" s="12" t="s">
        <v>391</v>
      </c>
      <c r="F29" s="12"/>
      <c r="G29" s="225"/>
      <c r="H29" s="26"/>
      <c r="J29" s="154" t="e">
        <f>#REF!-#REF!</f>
        <v>#REF!</v>
      </c>
    </row>
    <row r="30" spans="2:14" s="17" customFormat="1" ht="12.75" customHeight="1">
      <c r="B30" s="27"/>
      <c r="C30" s="49"/>
      <c r="D30" s="39">
        <v>9</v>
      </c>
      <c r="E30" s="12" t="s">
        <v>392</v>
      </c>
      <c r="F30" s="12"/>
      <c r="G30" s="225"/>
      <c r="H30" s="26"/>
      <c r="J30" s="154" t="e">
        <f>#REF!-#REF!</f>
        <v>#REF!</v>
      </c>
    </row>
    <row r="31" spans="2:14" s="17" customFormat="1" ht="12.75" customHeight="1">
      <c r="B31" s="27"/>
      <c r="C31" s="47" t="s">
        <v>83</v>
      </c>
      <c r="D31" s="138" t="s">
        <v>80</v>
      </c>
      <c r="E31" s="48"/>
      <c r="F31" s="48"/>
      <c r="G31" s="225"/>
      <c r="H31" s="26"/>
    </row>
    <row r="32" spans="2:14" s="17" customFormat="1" ht="12.75" customHeight="1">
      <c r="B32" s="27"/>
      <c r="C32" s="47" t="s">
        <v>83</v>
      </c>
      <c r="D32" s="138" t="s">
        <v>81</v>
      </c>
      <c r="E32" s="48"/>
      <c r="F32" s="48"/>
      <c r="G32" s="225"/>
      <c r="H32" s="26"/>
      <c r="J32" s="154" t="e">
        <f>#REF!-#REF!</f>
        <v>#REF!</v>
      </c>
    </row>
    <row r="33" spans="2:14" s="17" customFormat="1" ht="12.75" customHeight="1">
      <c r="B33" s="27"/>
      <c r="C33" s="47" t="s">
        <v>83</v>
      </c>
      <c r="D33" s="138" t="s">
        <v>82</v>
      </c>
      <c r="E33" s="48"/>
      <c r="F33" s="48"/>
      <c r="G33" s="225"/>
      <c r="H33" s="26"/>
      <c r="J33" s="156" t="e">
        <f>SUM(J28:J32)</f>
        <v>#REF!</v>
      </c>
    </row>
    <row r="34" spans="2:14" s="17" customFormat="1" ht="12.75" customHeight="1">
      <c r="B34" s="27"/>
      <c r="C34" s="141"/>
      <c r="D34" s="39">
        <v>1</v>
      </c>
      <c r="E34" s="12" t="s">
        <v>84</v>
      </c>
      <c r="F34" s="12"/>
      <c r="G34" s="225"/>
      <c r="H34" s="26"/>
      <c r="J34" s="156"/>
    </row>
    <row r="35" spans="2:14" s="17" customFormat="1" ht="12.75" customHeight="1">
      <c r="B35" s="27"/>
      <c r="C35" s="141"/>
      <c r="D35" s="39">
        <v>2</v>
      </c>
      <c r="E35" s="12" t="s">
        <v>85</v>
      </c>
      <c r="F35" s="12"/>
      <c r="G35" s="225"/>
      <c r="H35" s="26"/>
    </row>
    <row r="36" spans="2:14" s="17" customFormat="1" ht="12.75" customHeight="1">
      <c r="B36" s="27"/>
      <c r="C36" s="47" t="s">
        <v>83</v>
      </c>
      <c r="D36" s="138" t="s">
        <v>86</v>
      </c>
      <c r="E36" s="48"/>
      <c r="F36" s="48"/>
      <c r="G36" s="225"/>
      <c r="H36" s="26"/>
    </row>
    <row r="37" spans="2:14" s="17" customFormat="1" ht="12.75" customHeight="1">
      <c r="B37" s="27"/>
      <c r="C37" s="141"/>
      <c r="D37" s="138"/>
      <c r="E37" s="48"/>
      <c r="F37" s="48"/>
      <c r="G37" s="225"/>
      <c r="H37" s="26"/>
    </row>
    <row r="38" spans="2:14" s="17" customFormat="1" ht="15.95" customHeight="1">
      <c r="B38" s="27"/>
      <c r="C38" s="454" t="s">
        <v>88</v>
      </c>
      <c r="D38" s="455"/>
      <c r="E38" s="456"/>
      <c r="F38" s="217">
        <f>F21</f>
        <v>115929790</v>
      </c>
      <c r="G38" s="226">
        <f>G21</f>
        <v>102481584</v>
      </c>
      <c r="H38" s="26"/>
      <c r="J38" s="157" t="e">
        <f>#REF!-#REF!</f>
        <v>#REF!</v>
      </c>
      <c r="N38" s="154"/>
    </row>
    <row r="39" spans="2:14" s="17" customFormat="1" ht="15.95" hidden="1" customHeight="1">
      <c r="B39" s="27"/>
      <c r="C39" s="141"/>
      <c r="D39" s="138"/>
      <c r="E39" s="48"/>
      <c r="F39" s="48"/>
      <c r="G39" s="226"/>
      <c r="H39" s="26"/>
    </row>
    <row r="40" spans="2:14" s="17" customFormat="1" ht="24.75" customHeight="1">
      <c r="B40" s="27"/>
      <c r="C40" s="454" t="s">
        <v>77</v>
      </c>
      <c r="D40" s="455"/>
      <c r="E40" s="456"/>
      <c r="F40" s="217">
        <f>F38+F20</f>
        <v>212092051</v>
      </c>
      <c r="G40" s="226">
        <f>G20+G38</f>
        <v>157859343</v>
      </c>
      <c r="H40" s="88">
        <f>H20+H38</f>
        <v>49934288</v>
      </c>
      <c r="N40" s="154"/>
    </row>
    <row r="41" spans="2:14" s="17" customFormat="1" ht="12.75" customHeight="1">
      <c r="B41" s="27"/>
      <c r="C41" s="47" t="s">
        <v>83</v>
      </c>
      <c r="D41" s="138" t="s">
        <v>89</v>
      </c>
      <c r="E41" s="48"/>
      <c r="F41" s="48"/>
      <c r="G41" s="225"/>
      <c r="H41" s="26"/>
    </row>
    <row r="42" spans="2:14" s="17" customFormat="1" ht="12.75" customHeight="1">
      <c r="B42" s="27"/>
      <c r="C42" s="47" t="s">
        <v>83</v>
      </c>
      <c r="D42" s="138" t="s">
        <v>90</v>
      </c>
      <c r="E42" s="48"/>
      <c r="F42" s="210">
        <v>100000</v>
      </c>
      <c r="G42" s="226">
        <v>100000</v>
      </c>
      <c r="H42" s="88">
        <v>100000</v>
      </c>
      <c r="N42" s="228"/>
    </row>
    <row r="43" spans="2:14" s="17" customFormat="1" ht="12.75" customHeight="1">
      <c r="B43" s="27"/>
      <c r="C43" s="47" t="s">
        <v>83</v>
      </c>
      <c r="D43" s="138" t="s">
        <v>91</v>
      </c>
      <c r="E43" s="48"/>
      <c r="F43" s="48"/>
      <c r="G43" s="225"/>
      <c r="H43" s="26"/>
      <c r="N43" s="228"/>
    </row>
    <row r="44" spans="2:14" s="17" customFormat="1" ht="12.75" customHeight="1">
      <c r="B44" s="27"/>
      <c r="C44" s="47" t="s">
        <v>83</v>
      </c>
      <c r="D44" s="138" t="s">
        <v>92</v>
      </c>
      <c r="E44" s="48"/>
      <c r="F44" s="48"/>
      <c r="G44" s="225"/>
      <c r="H44" s="26"/>
      <c r="N44" s="228"/>
    </row>
    <row r="45" spans="2:14" s="17" customFormat="1" ht="12.75" customHeight="1">
      <c r="B45" s="27"/>
      <c r="C45" s="47" t="s">
        <v>83</v>
      </c>
      <c r="D45" s="138" t="s">
        <v>93</v>
      </c>
      <c r="E45" s="48"/>
      <c r="F45" s="210">
        <f>F47+F48</f>
        <v>54652426</v>
      </c>
      <c r="G45" s="226">
        <f>G47+G48</f>
        <v>53758812</v>
      </c>
      <c r="H45" s="88">
        <f>H46+H47+H48</f>
        <v>4288880</v>
      </c>
      <c r="N45" s="228"/>
    </row>
    <row r="46" spans="2:14" s="17" customFormat="1" ht="12.75" customHeight="1">
      <c r="B46" s="27"/>
      <c r="C46" s="50"/>
      <c r="D46" s="39">
        <v>1</v>
      </c>
      <c r="E46" s="12" t="s">
        <v>94</v>
      </c>
      <c r="F46" s="12"/>
      <c r="G46" s="225"/>
      <c r="H46" s="26"/>
      <c r="N46" s="228"/>
    </row>
    <row r="47" spans="2:14" s="17" customFormat="1" ht="12.75" customHeight="1">
      <c r="B47" s="27"/>
      <c r="C47" s="50"/>
      <c r="D47" s="39">
        <v>2</v>
      </c>
      <c r="E47" s="12" t="s">
        <v>95</v>
      </c>
      <c r="F47" s="209">
        <v>4288880</v>
      </c>
      <c r="G47" s="225">
        <v>4288880</v>
      </c>
      <c r="H47" s="26">
        <v>4288880</v>
      </c>
      <c r="N47" s="228"/>
    </row>
    <row r="48" spans="2:14" s="17" customFormat="1" ht="12.75" customHeight="1">
      <c r="B48" s="27"/>
      <c r="C48" s="50"/>
      <c r="D48" s="39">
        <v>3</v>
      </c>
      <c r="E48" s="12" t="s">
        <v>93</v>
      </c>
      <c r="F48" s="209">
        <v>50363546</v>
      </c>
      <c r="G48" s="225">
        <v>49469932</v>
      </c>
      <c r="H48" s="26"/>
      <c r="N48" s="228"/>
    </row>
    <row r="49" spans="2:14" s="17" customFormat="1" ht="12.75" customHeight="1">
      <c r="B49" s="27"/>
      <c r="C49" s="47" t="s">
        <v>83</v>
      </c>
      <c r="D49" s="138" t="s">
        <v>96</v>
      </c>
      <c r="E49" s="48"/>
      <c r="F49" s="210">
        <v>16978676</v>
      </c>
      <c r="G49" s="225">
        <v>17872291</v>
      </c>
      <c r="H49" s="88"/>
      <c r="N49" s="228"/>
    </row>
    <row r="50" spans="2:14" s="17" customFormat="1" ht="12.75" customHeight="1">
      <c r="B50" s="27"/>
      <c r="C50" s="47" t="s">
        <v>83</v>
      </c>
      <c r="D50" s="138" t="s">
        <v>97</v>
      </c>
      <c r="E50" s="48"/>
      <c r="F50" s="210">
        <v>4475431</v>
      </c>
      <c r="G50" s="225">
        <v>10834719</v>
      </c>
      <c r="H50" s="26">
        <v>20951595</v>
      </c>
      <c r="N50" s="228"/>
    </row>
    <row r="51" spans="2:14" s="17" customFormat="1" ht="12.75" customHeight="1">
      <c r="B51" s="27"/>
      <c r="C51" s="158"/>
      <c r="D51" s="138"/>
      <c r="E51" s="48"/>
      <c r="F51" s="48"/>
      <c r="G51" s="225"/>
      <c r="H51" s="26"/>
      <c r="N51" s="228"/>
    </row>
    <row r="52" spans="2:14" s="17" customFormat="1" ht="15.95" customHeight="1">
      <c r="B52" s="27"/>
      <c r="C52" s="454" t="s">
        <v>98</v>
      </c>
      <c r="D52" s="455"/>
      <c r="E52" s="456"/>
      <c r="F52" s="217">
        <f>F42+F45+F49+F50</f>
        <v>76206533</v>
      </c>
      <c r="G52" s="226">
        <f>G42+G45+G49+G50</f>
        <v>82565822</v>
      </c>
      <c r="H52" s="88">
        <f>H41+H42+H43+H44+H45+H49+H50</f>
        <v>25340475</v>
      </c>
      <c r="N52" s="228"/>
    </row>
    <row r="53" spans="2:14" s="17" customFormat="1" ht="15.95" customHeight="1">
      <c r="B53" s="27"/>
      <c r="C53" s="158"/>
      <c r="D53" s="138"/>
      <c r="E53" s="48"/>
      <c r="F53" s="48"/>
      <c r="G53" s="225"/>
      <c r="H53" s="26"/>
      <c r="N53" s="228"/>
    </row>
    <row r="54" spans="2:14" s="17" customFormat="1" ht="24.75" customHeight="1">
      <c r="B54" s="27"/>
      <c r="C54" s="454" t="s">
        <v>99</v>
      </c>
      <c r="D54" s="455"/>
      <c r="E54" s="456"/>
      <c r="F54" s="217">
        <f>F40+F52</f>
        <v>288298584</v>
      </c>
      <c r="G54" s="226">
        <f>G40+G52</f>
        <v>240425165</v>
      </c>
      <c r="H54" s="88">
        <f>H40+H52</f>
        <v>75274763</v>
      </c>
      <c r="N54" s="228">
        <f>Aktivet!F57-Pasivet!F54</f>
        <v>0</v>
      </c>
    </row>
    <row r="55" spans="2:14" s="17" customFormat="1" ht="15.95" customHeight="1">
      <c r="B55" s="51"/>
      <c r="C55" s="51"/>
      <c r="D55" s="52"/>
      <c r="E55" s="151" t="s">
        <v>246</v>
      </c>
      <c r="F55" s="151"/>
      <c r="G55" s="159"/>
      <c r="H55" s="53"/>
    </row>
    <row r="56" spans="2:14" s="17" customFormat="1" ht="15.95" customHeight="1">
      <c r="B56" s="51"/>
      <c r="C56" s="51"/>
      <c r="D56" s="52"/>
      <c r="E56" s="103" t="s">
        <v>597</v>
      </c>
      <c r="F56" s="103"/>
      <c r="G56" s="159"/>
      <c r="H56" s="53"/>
    </row>
    <row r="57" spans="2:14" s="17" customFormat="1" ht="15.95" customHeight="1">
      <c r="B57" s="51"/>
      <c r="C57" s="51"/>
      <c r="D57" s="52"/>
      <c r="E57" s="7"/>
      <c r="F57" s="7"/>
      <c r="G57" s="159"/>
      <c r="H57" s="53"/>
      <c r="N57" s="156"/>
    </row>
    <row r="58" spans="2:14" s="17" customFormat="1" ht="15.95" customHeight="1">
      <c r="B58" s="51"/>
      <c r="C58" s="51"/>
      <c r="D58" s="52"/>
      <c r="E58" s="7"/>
      <c r="F58" s="7"/>
      <c r="G58" s="159"/>
      <c r="H58" s="53"/>
    </row>
    <row r="59" spans="2:14" s="17" customFormat="1" ht="15.95" customHeight="1">
      <c r="B59" s="21"/>
      <c r="C59" s="21"/>
      <c r="D59" s="21"/>
      <c r="E59" s="7"/>
      <c r="F59" s="7"/>
      <c r="G59" s="159"/>
      <c r="H59" s="53"/>
    </row>
    <row r="60" spans="2:14" s="17" customFormat="1" ht="15.95" customHeight="1">
      <c r="B60" s="51"/>
      <c r="C60" s="51"/>
      <c r="D60" s="52"/>
      <c r="E60" s="7"/>
      <c r="F60" s="7"/>
      <c r="G60" s="159"/>
      <c r="H60" s="53"/>
    </row>
    <row r="61" spans="2:14" s="17" customFormat="1" ht="15.95" customHeight="1">
      <c r="B61" s="51"/>
      <c r="C61" s="51"/>
      <c r="D61" s="52"/>
      <c r="E61" s="7"/>
      <c r="F61" s="7"/>
      <c r="G61" s="159"/>
      <c r="H61" s="53"/>
    </row>
    <row r="62" spans="2:14" s="17" customFormat="1" ht="15.95" customHeight="1">
      <c r="B62" s="51"/>
      <c r="C62" s="51"/>
      <c r="D62" s="52"/>
      <c r="E62" s="7"/>
      <c r="F62" s="7"/>
      <c r="G62" s="159"/>
      <c r="H62" s="53"/>
    </row>
    <row r="63" spans="2:14" s="17" customFormat="1" ht="15.95" customHeight="1">
      <c r="B63" s="51"/>
      <c r="C63" s="51"/>
      <c r="D63" s="52"/>
      <c r="E63" s="7"/>
      <c r="F63" s="7"/>
      <c r="G63" s="159"/>
      <c r="H63" s="53"/>
    </row>
    <row r="64" spans="2:14" s="17" customFormat="1" ht="15.95" customHeight="1">
      <c r="B64" s="51"/>
      <c r="C64" s="51"/>
      <c r="D64" s="51"/>
      <c r="E64" s="51"/>
      <c r="F64" s="51"/>
      <c r="G64" s="150"/>
      <c r="H64" s="53"/>
    </row>
    <row r="65" spans="2:8">
      <c r="B65" s="54"/>
      <c r="C65" s="54"/>
      <c r="D65" s="55"/>
      <c r="E65" s="4"/>
      <c r="F65" s="4"/>
      <c r="G65" s="160"/>
      <c r="H65" s="56"/>
    </row>
  </sheetData>
  <mergeCells count="7">
    <mergeCell ref="B3:H3"/>
    <mergeCell ref="C54:E54"/>
    <mergeCell ref="C40:E40"/>
    <mergeCell ref="C20:E20"/>
    <mergeCell ref="C38:E38"/>
    <mergeCell ref="C52:E52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B1:M75"/>
  <sheetViews>
    <sheetView topLeftCell="A37" workbookViewId="0">
      <selection activeCell="M18" sqref="M18"/>
    </sheetView>
  </sheetViews>
  <sheetFormatPr defaultRowHeight="15"/>
  <cols>
    <col min="1" max="1" width="3.7109375" style="6" customWidth="1"/>
    <col min="2" max="2" width="4" style="82" customWidth="1"/>
    <col min="3" max="3" width="3.42578125" style="2" customWidth="1"/>
    <col min="4" max="4" width="2.7109375" style="2" customWidth="1"/>
    <col min="5" max="5" width="62.42578125" style="6" customWidth="1"/>
    <col min="6" max="6" width="15.5703125" style="6" customWidth="1"/>
    <col min="7" max="7" width="15.5703125" style="132" customWidth="1"/>
    <col min="8" max="8" width="11.7109375" style="19" hidden="1" customWidth="1"/>
    <col min="9" max="9" width="1.42578125" style="6" hidden="1" customWidth="1"/>
    <col min="10" max="10" width="1.42578125" style="6" customWidth="1"/>
    <col min="11" max="11" width="18" style="20" customWidth="1"/>
    <col min="12" max="12" width="9.140625" style="6"/>
    <col min="13" max="13" width="18.140625" style="6" bestFit="1" customWidth="1"/>
    <col min="14" max="16384" width="9.140625" style="6"/>
  </cols>
  <sheetData>
    <row r="1" spans="2:13" s="17" customFormat="1" ht="17.25" customHeight="1">
      <c r="B1" s="464" t="s">
        <v>100</v>
      </c>
      <c r="C1" s="464"/>
      <c r="D1" s="464"/>
      <c r="E1" s="464"/>
      <c r="F1" s="464"/>
      <c r="G1" s="464"/>
      <c r="H1" s="464"/>
      <c r="K1" s="18"/>
    </row>
    <row r="2" spans="2:13" s="17" customFormat="1" ht="17.25" customHeight="1">
      <c r="B2" s="464" t="s">
        <v>101</v>
      </c>
      <c r="C2" s="464"/>
      <c r="D2" s="464"/>
      <c r="E2" s="464"/>
      <c r="F2" s="464"/>
      <c r="G2" s="464"/>
      <c r="H2" s="464"/>
      <c r="K2" s="18"/>
    </row>
    <row r="3" spans="2:13" s="17" customFormat="1" ht="17.25" customHeight="1">
      <c r="B3" s="465" t="s">
        <v>102</v>
      </c>
      <c r="C3" s="465"/>
      <c r="D3" s="465"/>
      <c r="E3" s="465"/>
      <c r="F3" s="465"/>
      <c r="G3" s="465"/>
      <c r="H3" s="465"/>
      <c r="K3" s="18"/>
    </row>
    <row r="4" spans="2:13" ht="7.5" customHeight="1"/>
    <row r="5" spans="2:13" s="17" customFormat="1" ht="15.95" customHeight="1">
      <c r="B5" s="161" t="s">
        <v>2</v>
      </c>
      <c r="C5" s="454" t="s">
        <v>21</v>
      </c>
      <c r="D5" s="455"/>
      <c r="E5" s="456"/>
      <c r="F5" s="205">
        <v>2022</v>
      </c>
      <c r="G5" s="135" t="s">
        <v>632</v>
      </c>
      <c r="H5" s="136">
        <v>2014</v>
      </c>
      <c r="K5" s="18"/>
    </row>
    <row r="6" spans="2:13" s="17" customFormat="1" ht="12.75" customHeight="1">
      <c r="B6" s="83" t="s">
        <v>83</v>
      </c>
      <c r="C6" s="457" t="s">
        <v>103</v>
      </c>
      <c r="D6" s="458"/>
      <c r="E6" s="459"/>
      <c r="F6" s="214">
        <f>F7+F8+F9+F10</f>
        <v>119714114</v>
      </c>
      <c r="G6" s="139">
        <f>G7+G8+G9+G10</f>
        <v>186348820</v>
      </c>
      <c r="H6" s="162">
        <v>95734958</v>
      </c>
      <c r="K6" s="18"/>
    </row>
    <row r="7" spans="2:13" s="17" customFormat="1" ht="12.75" customHeight="1">
      <c r="B7" s="83" t="s">
        <v>83</v>
      </c>
      <c r="C7" s="457" t="s">
        <v>393</v>
      </c>
      <c r="D7" s="458"/>
      <c r="E7" s="459"/>
      <c r="F7" s="235">
        <v>504856</v>
      </c>
      <c r="G7" s="163">
        <v>39573693</v>
      </c>
      <c r="H7" s="162">
        <v>0</v>
      </c>
      <c r="K7" s="18"/>
    </row>
    <row r="8" spans="2:13" s="17" customFormat="1" ht="12.75" customHeight="1">
      <c r="B8" s="83" t="s">
        <v>83</v>
      </c>
      <c r="C8" s="407" t="s">
        <v>641</v>
      </c>
      <c r="D8" s="29"/>
      <c r="E8" s="30"/>
      <c r="F8" s="235">
        <v>53479994</v>
      </c>
      <c r="G8" s="163">
        <v>52774108</v>
      </c>
      <c r="H8" s="162">
        <v>0</v>
      </c>
      <c r="K8" s="245"/>
    </row>
    <row r="9" spans="2:13" s="17" customFormat="1" ht="12.75" customHeight="1">
      <c r="B9" s="83" t="s">
        <v>83</v>
      </c>
      <c r="C9" s="457" t="s">
        <v>394</v>
      </c>
      <c r="D9" s="458"/>
      <c r="E9" s="459"/>
      <c r="F9" s="235">
        <v>50755884</v>
      </c>
      <c r="G9" s="163">
        <v>77970927</v>
      </c>
      <c r="H9" s="162">
        <v>18655533</v>
      </c>
      <c r="K9" s="18"/>
    </row>
    <row r="10" spans="2:13" s="17" customFormat="1" ht="15" customHeight="1">
      <c r="B10" s="84"/>
      <c r="C10" s="457" t="s">
        <v>395</v>
      </c>
      <c r="D10" s="458"/>
      <c r="E10" s="459"/>
      <c r="F10" s="234">
        <v>14973380</v>
      </c>
      <c r="G10" s="164">
        <v>16030092</v>
      </c>
      <c r="H10" s="40"/>
      <c r="K10" s="18"/>
      <c r="M10" s="228"/>
    </row>
    <row r="11" spans="2:13" s="17" customFormat="1" ht="12.75" customHeight="1">
      <c r="B11" s="83" t="s">
        <v>83</v>
      </c>
      <c r="C11" s="137" t="s">
        <v>104</v>
      </c>
      <c r="D11" s="29"/>
      <c r="E11" s="30"/>
      <c r="F11" s="231">
        <f>F12+F13+F14+F15</f>
        <v>71961749</v>
      </c>
      <c r="G11" s="139">
        <f>G12+G13+G14+G15</f>
        <v>139851734</v>
      </c>
      <c r="H11" s="162">
        <f>H12</f>
        <v>-73030606</v>
      </c>
      <c r="K11" s="18"/>
      <c r="M11" s="228"/>
    </row>
    <row r="12" spans="2:13" s="17" customFormat="1" ht="12.75" customHeight="1">
      <c r="B12" s="84"/>
      <c r="C12" s="31"/>
      <c r="D12" s="41">
        <v>1</v>
      </c>
      <c r="E12" s="13" t="s">
        <v>104</v>
      </c>
      <c r="F12" s="232">
        <v>71961749</v>
      </c>
      <c r="G12" s="171">
        <v>139851734</v>
      </c>
      <c r="H12" s="40">
        <v>-73030606</v>
      </c>
      <c r="K12" s="18"/>
      <c r="M12" s="228"/>
    </row>
    <row r="13" spans="2:13" s="17" customFormat="1" ht="12.75" customHeight="1">
      <c r="B13" s="85"/>
      <c r="C13" s="31"/>
      <c r="D13" s="17">
        <v>2</v>
      </c>
      <c r="E13" s="42" t="s">
        <v>105</v>
      </c>
      <c r="F13" s="236"/>
      <c r="G13" s="131"/>
      <c r="H13" s="40"/>
      <c r="K13" s="233"/>
    </row>
    <row r="14" spans="2:13" s="17" customFormat="1" ht="17.25" customHeight="1">
      <c r="B14" s="85"/>
      <c r="C14" s="31"/>
      <c r="D14" s="29">
        <v>3</v>
      </c>
      <c r="E14" s="29" t="s">
        <v>396</v>
      </c>
      <c r="F14" s="237"/>
      <c r="G14" s="171"/>
      <c r="H14" s="40"/>
      <c r="K14" s="18"/>
      <c r="M14" s="156"/>
    </row>
    <row r="15" spans="2:13" s="17" customFormat="1" ht="17.25" customHeight="1">
      <c r="B15" s="85"/>
      <c r="C15" s="31"/>
      <c r="D15" s="29">
        <v>4</v>
      </c>
      <c r="E15" s="30" t="s">
        <v>397</v>
      </c>
      <c r="F15" s="234"/>
      <c r="G15" s="164"/>
      <c r="H15" s="40"/>
      <c r="K15" s="18"/>
      <c r="M15" s="228"/>
    </row>
    <row r="16" spans="2:13" s="17" customFormat="1" ht="12.75" customHeight="1">
      <c r="B16" s="83" t="s">
        <v>83</v>
      </c>
      <c r="C16" s="137" t="s">
        <v>106</v>
      </c>
      <c r="D16" s="29"/>
      <c r="E16" s="30"/>
      <c r="F16" s="214">
        <f>F17+F18</f>
        <v>13621385</v>
      </c>
      <c r="G16" s="139">
        <f>G17+G18</f>
        <v>8406963</v>
      </c>
      <c r="H16" s="162">
        <f>H17+H18</f>
        <v>-5696127</v>
      </c>
      <c r="K16" s="18"/>
    </row>
    <row r="17" spans="2:13" s="17" customFormat="1" ht="12.75" customHeight="1">
      <c r="B17" s="85"/>
      <c r="C17" s="31"/>
      <c r="D17" s="32">
        <v>1</v>
      </c>
      <c r="E17" s="12" t="s">
        <v>107</v>
      </c>
      <c r="F17" s="218">
        <v>11678157</v>
      </c>
      <c r="G17" s="165">
        <v>7177917</v>
      </c>
      <c r="H17" s="33">
        <v>-4881000</v>
      </c>
      <c r="K17" s="18"/>
      <c r="M17" s="156"/>
    </row>
    <row r="18" spans="2:13" s="17" customFormat="1" ht="12.75" customHeight="1">
      <c r="B18" s="85"/>
      <c r="C18" s="31"/>
      <c r="D18" s="32">
        <v>2</v>
      </c>
      <c r="E18" s="12" t="s">
        <v>108</v>
      </c>
      <c r="F18" s="218">
        <v>1943228</v>
      </c>
      <c r="G18" s="165">
        <v>1229046</v>
      </c>
      <c r="H18" s="33">
        <v>-815127</v>
      </c>
      <c r="K18" s="18"/>
    </row>
    <row r="19" spans="2:13" s="17" customFormat="1" ht="12.75" customHeight="1">
      <c r="B19" s="85"/>
      <c r="C19" s="31"/>
      <c r="D19" s="32"/>
      <c r="E19" s="12" t="s">
        <v>109</v>
      </c>
      <c r="F19" s="208"/>
      <c r="G19" s="165"/>
      <c r="H19" s="33"/>
      <c r="K19" s="18"/>
    </row>
    <row r="20" spans="2:13" s="17" customFormat="1" ht="6.75" customHeight="1">
      <c r="B20" s="84"/>
      <c r="C20" s="31"/>
      <c r="D20" s="29"/>
      <c r="E20" s="30"/>
      <c r="F20" s="30"/>
      <c r="G20" s="163"/>
      <c r="H20" s="26"/>
      <c r="K20" s="18"/>
    </row>
    <row r="21" spans="2:13" s="17" customFormat="1" ht="12.75" customHeight="1">
      <c r="B21" s="83" t="s">
        <v>83</v>
      </c>
      <c r="C21" s="137" t="s">
        <v>110</v>
      </c>
      <c r="D21" s="29"/>
      <c r="E21" s="30"/>
      <c r="F21" s="30"/>
      <c r="G21" s="163"/>
      <c r="H21" s="162">
        <v>0</v>
      </c>
      <c r="K21" s="18"/>
    </row>
    <row r="22" spans="2:13" s="17" customFormat="1" ht="12.75" customHeight="1">
      <c r="B22" s="83" t="s">
        <v>83</v>
      </c>
      <c r="C22" s="137" t="s">
        <v>111</v>
      </c>
      <c r="D22" s="29"/>
      <c r="E22" s="30"/>
      <c r="F22" s="214">
        <v>305373</v>
      </c>
      <c r="G22" s="147">
        <v>3402838</v>
      </c>
      <c r="H22" s="162">
        <v>-1194686</v>
      </c>
      <c r="K22" s="18"/>
    </row>
    <row r="23" spans="2:13" s="17" customFormat="1" ht="15.75" customHeight="1">
      <c r="B23" s="83" t="s">
        <v>83</v>
      </c>
      <c r="C23" s="137" t="s">
        <v>112</v>
      </c>
      <c r="D23" s="29"/>
      <c r="E23" s="30"/>
      <c r="F23" s="214">
        <v>26001173</v>
      </c>
      <c r="G23" s="147">
        <v>19637922</v>
      </c>
      <c r="H23" s="162">
        <v>-7535349</v>
      </c>
      <c r="K23" s="18"/>
    </row>
    <row r="24" spans="2:13" s="17" customFormat="1" ht="21" customHeight="1">
      <c r="B24" s="84"/>
      <c r="C24" s="31"/>
      <c r="D24" s="29"/>
      <c r="E24" s="30" t="s">
        <v>24</v>
      </c>
      <c r="F24" s="214">
        <f>F11+F16+F22+F23</f>
        <v>111889680</v>
      </c>
      <c r="G24" s="147">
        <f>G11+G16+G22+G23</f>
        <v>171299457</v>
      </c>
      <c r="H24" s="26"/>
      <c r="K24" s="392"/>
      <c r="M24" s="154"/>
    </row>
    <row r="25" spans="2:13" s="17" customFormat="1" ht="12.75" customHeight="1">
      <c r="B25" s="83" t="s">
        <v>83</v>
      </c>
      <c r="C25" s="137" t="s">
        <v>113</v>
      </c>
      <c r="D25" s="29"/>
      <c r="E25" s="30"/>
      <c r="F25" s="241">
        <f>F27+F28+F30</f>
        <v>169600</v>
      </c>
      <c r="G25" s="147">
        <f>G27+G29+G31</f>
        <v>25130</v>
      </c>
      <c r="H25" s="162">
        <v>0</v>
      </c>
      <c r="K25" s="18"/>
    </row>
    <row r="26" spans="2:13" s="17" customFormat="1" ht="12.75" customHeight="1">
      <c r="B26" s="85"/>
      <c r="C26" s="34"/>
      <c r="D26" s="468">
        <v>1</v>
      </c>
      <c r="E26" s="37" t="s">
        <v>114</v>
      </c>
      <c r="F26" s="239"/>
      <c r="G26" s="166"/>
      <c r="H26" s="466"/>
      <c r="K26" s="18"/>
      <c r="M26" s="154"/>
    </row>
    <row r="27" spans="2:13" s="17" customFormat="1" ht="12.75" customHeight="1">
      <c r="B27" s="86"/>
      <c r="C27" s="36"/>
      <c r="D27" s="469"/>
      <c r="E27" s="38" t="s">
        <v>115</v>
      </c>
      <c r="F27" s="240"/>
      <c r="G27" s="167"/>
      <c r="H27" s="467"/>
      <c r="K27" s="18"/>
    </row>
    <row r="28" spans="2:13" s="17" customFormat="1" ht="12.75" customHeight="1">
      <c r="B28" s="85"/>
      <c r="C28" s="34"/>
      <c r="D28" s="468">
        <v>2</v>
      </c>
      <c r="E28" s="37" t="s">
        <v>116</v>
      </c>
      <c r="F28" s="239"/>
      <c r="G28" s="166"/>
      <c r="H28" s="466"/>
      <c r="K28" s="18"/>
    </row>
    <row r="29" spans="2:13" s="17" customFormat="1" ht="12.75" customHeight="1">
      <c r="B29" s="86"/>
      <c r="C29" s="36"/>
      <c r="D29" s="469"/>
      <c r="E29" s="38" t="s">
        <v>119</v>
      </c>
      <c r="F29" s="240"/>
      <c r="G29" s="167"/>
      <c r="H29" s="467"/>
      <c r="K29" s="18"/>
      <c r="M29" s="156"/>
    </row>
    <row r="30" spans="2:13" s="17" customFormat="1" ht="12.75" customHeight="1">
      <c r="B30" s="85"/>
      <c r="C30" s="34"/>
      <c r="D30" s="468">
        <v>3</v>
      </c>
      <c r="E30" s="37" t="s">
        <v>117</v>
      </c>
      <c r="F30" s="239">
        <v>169600</v>
      </c>
      <c r="G30" s="166"/>
      <c r="H30" s="466"/>
      <c r="K30" s="18"/>
      <c r="M30" s="156"/>
    </row>
    <row r="31" spans="2:13" s="17" customFormat="1" ht="12.75" customHeight="1">
      <c r="B31" s="86"/>
      <c r="C31" s="36"/>
      <c r="D31" s="469"/>
      <c r="E31" s="38" t="s">
        <v>118</v>
      </c>
      <c r="F31" s="240"/>
      <c r="G31" s="167">
        <v>25130</v>
      </c>
      <c r="H31" s="467"/>
      <c r="K31" s="18"/>
      <c r="M31" s="156"/>
    </row>
    <row r="32" spans="2:13" s="17" customFormat="1" ht="9.75" customHeight="1">
      <c r="B32" s="84"/>
      <c r="C32" s="31"/>
      <c r="D32" s="29"/>
      <c r="E32" s="30"/>
      <c r="F32" s="30"/>
      <c r="G32" s="163"/>
      <c r="H32" s="26"/>
      <c r="K32" s="18"/>
    </row>
    <row r="33" spans="2:13" s="17" customFormat="1" ht="12.75" customHeight="1">
      <c r="B33" s="473" t="s">
        <v>83</v>
      </c>
      <c r="C33" s="168" t="s">
        <v>120</v>
      </c>
      <c r="D33" s="43"/>
      <c r="E33" s="44"/>
      <c r="F33" s="44"/>
      <c r="G33" s="164"/>
      <c r="H33" s="475">
        <v>0</v>
      </c>
      <c r="K33" s="18"/>
    </row>
    <row r="34" spans="2:13" s="17" customFormat="1" ht="12.75" customHeight="1">
      <c r="B34" s="474"/>
      <c r="C34" s="169" t="s">
        <v>121</v>
      </c>
      <c r="D34" s="45"/>
      <c r="E34" s="46"/>
      <c r="F34" s="46"/>
      <c r="G34" s="170"/>
      <c r="H34" s="476"/>
      <c r="K34" s="18"/>
      <c r="M34" s="17" t="s">
        <v>614</v>
      </c>
    </row>
    <row r="35" spans="2:13" s="17" customFormat="1" ht="9" customHeight="1">
      <c r="B35" s="84"/>
      <c r="C35" s="31"/>
      <c r="D35" s="29"/>
      <c r="E35" s="30"/>
      <c r="F35" s="30"/>
      <c r="G35" s="163"/>
      <c r="H35" s="26"/>
      <c r="K35" s="18"/>
    </row>
    <row r="36" spans="2:13" s="17" customFormat="1" ht="12.75" customHeight="1">
      <c r="B36" s="83" t="s">
        <v>83</v>
      </c>
      <c r="C36" s="137" t="s">
        <v>122</v>
      </c>
      <c r="D36" s="29"/>
      <c r="E36" s="30"/>
      <c r="F36" s="231">
        <f>F38+F39</f>
        <v>2484569</v>
      </c>
      <c r="G36" s="139">
        <f>G37+G39</f>
        <v>1965362</v>
      </c>
      <c r="H36" s="162">
        <f>H37</f>
        <v>-2203916</v>
      </c>
      <c r="K36" s="18"/>
    </row>
    <row r="37" spans="2:13" s="17" customFormat="1" ht="12.75" customHeight="1">
      <c r="B37" s="85"/>
      <c r="C37" s="34"/>
      <c r="D37" s="468">
        <v>1</v>
      </c>
      <c r="E37" s="37" t="s">
        <v>123</v>
      </c>
      <c r="F37" s="239"/>
      <c r="G37" s="470">
        <v>1556186</v>
      </c>
      <c r="H37" s="466">
        <v>-2203916</v>
      </c>
      <c r="K37" s="18"/>
    </row>
    <row r="38" spans="2:13" s="17" customFormat="1" ht="12.75" customHeight="1">
      <c r="B38" s="86"/>
      <c r="C38" s="36"/>
      <c r="D38" s="469"/>
      <c r="E38" s="38" t="s">
        <v>124</v>
      </c>
      <c r="F38" s="240">
        <v>2203014</v>
      </c>
      <c r="G38" s="471"/>
      <c r="H38" s="467"/>
      <c r="K38" s="18"/>
    </row>
    <row r="39" spans="2:13" s="17" customFormat="1" ht="12.75" customHeight="1">
      <c r="B39" s="84"/>
      <c r="C39" s="31"/>
      <c r="D39" s="39">
        <v>2</v>
      </c>
      <c r="E39" s="13" t="s">
        <v>621</v>
      </c>
      <c r="F39" s="406">
        <v>281555</v>
      </c>
      <c r="G39" s="171">
        <v>409176</v>
      </c>
      <c r="H39" s="26"/>
      <c r="K39" s="18"/>
    </row>
    <row r="40" spans="2:13" s="17" customFormat="1" ht="7.5" customHeight="1">
      <c r="B40" s="84"/>
      <c r="C40" s="31"/>
      <c r="D40" s="29"/>
      <c r="E40" s="30"/>
      <c r="F40" s="30"/>
      <c r="G40" s="163"/>
      <c r="H40" s="26"/>
      <c r="K40" s="18"/>
    </row>
    <row r="41" spans="2:13" s="17" customFormat="1" ht="12.75" customHeight="1">
      <c r="B41" s="83" t="s">
        <v>83</v>
      </c>
      <c r="C41" s="137" t="s">
        <v>125</v>
      </c>
      <c r="D41" s="29"/>
      <c r="E41" s="30"/>
      <c r="F41" s="30"/>
      <c r="G41" s="163"/>
      <c r="H41" s="162">
        <v>0</v>
      </c>
      <c r="K41" s="18"/>
      <c r="M41" s="17" t="s">
        <v>613</v>
      </c>
    </row>
    <row r="42" spans="2:13" s="17" customFormat="1" ht="8.25" customHeight="1">
      <c r="B42" s="84"/>
      <c r="C42" s="137"/>
      <c r="D42" s="29"/>
      <c r="E42" s="30"/>
      <c r="F42" s="30"/>
      <c r="G42" s="163"/>
      <c r="H42" s="26"/>
      <c r="K42" s="18"/>
    </row>
    <row r="43" spans="2:13" s="17" customFormat="1" ht="26.25" customHeight="1">
      <c r="B43" s="83" t="s">
        <v>83</v>
      </c>
      <c r="C43" s="137" t="s">
        <v>126</v>
      </c>
      <c r="D43" s="29"/>
      <c r="E43" s="30"/>
      <c r="F43" s="214">
        <f>F6-F11-F16-F22-F23+F25-F36</f>
        <v>5509465</v>
      </c>
      <c r="G43" s="147">
        <f>G6-G11-G16-G22-G23+G25-G36</f>
        <v>13109131</v>
      </c>
      <c r="H43" s="162">
        <f>H6+H9+H11+H16+H22+H23+H36</f>
        <v>24729807</v>
      </c>
      <c r="K43" s="392"/>
    </row>
    <row r="44" spans="2:13" s="17" customFormat="1" ht="8.25" customHeight="1">
      <c r="B44" s="84"/>
      <c r="C44" s="31"/>
      <c r="D44" s="29"/>
      <c r="E44" s="30"/>
      <c r="F44" s="30"/>
      <c r="G44" s="163"/>
      <c r="H44" s="26"/>
      <c r="K44" s="18"/>
    </row>
    <row r="45" spans="2:13" s="17" customFormat="1" ht="12.75" customHeight="1">
      <c r="B45" s="83" t="s">
        <v>83</v>
      </c>
      <c r="C45" s="137" t="s">
        <v>127</v>
      </c>
      <c r="D45" s="29"/>
      <c r="E45" s="30"/>
      <c r="F45" s="30"/>
      <c r="G45" s="163"/>
      <c r="H45" s="162">
        <f>H46</f>
        <v>-3778212</v>
      </c>
      <c r="K45" s="18"/>
    </row>
    <row r="46" spans="2:13" s="17" customFormat="1" ht="12.75" customHeight="1">
      <c r="B46" s="84"/>
      <c r="C46" s="31"/>
      <c r="D46" s="39">
        <v>1</v>
      </c>
      <c r="E46" s="13" t="s">
        <v>128</v>
      </c>
      <c r="F46" s="219">
        <v>1034034</v>
      </c>
      <c r="G46" s="171">
        <v>2274412</v>
      </c>
      <c r="H46" s="28">
        <v>-3778212</v>
      </c>
      <c r="K46" s="18"/>
    </row>
    <row r="47" spans="2:13" s="17" customFormat="1" ht="12.75" customHeight="1">
      <c r="B47" s="84"/>
      <c r="C47" s="31"/>
      <c r="D47" s="39">
        <v>2</v>
      </c>
      <c r="E47" s="13" t="s">
        <v>129</v>
      </c>
      <c r="F47" s="13"/>
      <c r="G47" s="171"/>
      <c r="H47" s="26"/>
      <c r="K47" s="18"/>
    </row>
    <row r="48" spans="2:13" s="17" customFormat="1" ht="12.75" customHeight="1">
      <c r="B48" s="84"/>
      <c r="C48" s="31"/>
      <c r="D48" s="39">
        <v>3</v>
      </c>
      <c r="E48" s="13" t="s">
        <v>130</v>
      </c>
      <c r="F48" s="13"/>
      <c r="G48" s="171"/>
      <c r="H48" s="26"/>
      <c r="K48" s="18"/>
    </row>
    <row r="49" spans="2:11" s="17" customFormat="1" ht="9" customHeight="1">
      <c r="B49" s="84"/>
      <c r="C49" s="31"/>
      <c r="D49" s="29"/>
      <c r="E49" s="30"/>
      <c r="F49" s="30"/>
      <c r="G49" s="163"/>
      <c r="H49" s="26"/>
      <c r="K49" s="18"/>
    </row>
    <row r="50" spans="2:11" s="17" customFormat="1" ht="12.75" customHeight="1">
      <c r="B50" s="83" t="s">
        <v>83</v>
      </c>
      <c r="C50" s="137" t="s">
        <v>131</v>
      </c>
      <c r="D50" s="29"/>
      <c r="E50" s="30"/>
      <c r="F50" s="214">
        <f>F43-F46</f>
        <v>4475431</v>
      </c>
      <c r="G50" s="147">
        <f>G43-G46</f>
        <v>10834719</v>
      </c>
      <c r="H50" s="162">
        <f>H43+H45</f>
        <v>20951595</v>
      </c>
      <c r="K50" s="18"/>
    </row>
    <row r="51" spans="2:11" s="17" customFormat="1" ht="8.25" customHeight="1">
      <c r="B51" s="84"/>
      <c r="C51" s="31"/>
      <c r="D51" s="29"/>
      <c r="E51" s="30"/>
      <c r="F51" s="30"/>
      <c r="G51" s="163"/>
      <c r="H51" s="26"/>
      <c r="K51" s="18"/>
    </row>
    <row r="52" spans="2:11" s="17" customFormat="1" ht="12.75" customHeight="1">
      <c r="B52" s="83" t="s">
        <v>83</v>
      </c>
      <c r="C52" s="137" t="s">
        <v>132</v>
      </c>
      <c r="D52" s="29"/>
      <c r="E52" s="30"/>
      <c r="F52" s="30"/>
      <c r="G52" s="163"/>
      <c r="H52" s="162">
        <v>0</v>
      </c>
      <c r="K52" s="18"/>
    </row>
    <row r="53" spans="2:11" s="17" customFormat="1" ht="12.75" customHeight="1">
      <c r="B53" s="84"/>
      <c r="C53" s="31"/>
      <c r="D53" s="29"/>
      <c r="E53" s="13" t="s">
        <v>133</v>
      </c>
      <c r="F53" s="13"/>
      <c r="G53" s="171"/>
      <c r="H53" s="26"/>
      <c r="K53" s="18"/>
    </row>
    <row r="54" spans="2:11" s="17" customFormat="1" ht="12.75" customHeight="1">
      <c r="B54" s="84"/>
      <c r="C54" s="31"/>
      <c r="D54" s="29"/>
      <c r="E54" s="13" t="s">
        <v>134</v>
      </c>
      <c r="F54" s="13"/>
      <c r="G54" s="171"/>
      <c r="H54" s="26"/>
      <c r="K54" s="18"/>
    </row>
    <row r="55" spans="2:11" ht="12.75" customHeight="1"/>
    <row r="56" spans="2:11" ht="15.75" hidden="1" customHeight="1">
      <c r="B56" s="464" t="s">
        <v>135</v>
      </c>
      <c r="C56" s="464"/>
      <c r="D56" s="464"/>
      <c r="E56" s="464"/>
      <c r="F56" s="464"/>
      <c r="G56" s="464"/>
      <c r="H56" s="464"/>
    </row>
    <row r="57" spans="2:11" ht="6.75" hidden="1" customHeight="1">
      <c r="E57" s="2"/>
      <c r="F57" s="2"/>
      <c r="G57" s="172"/>
    </row>
    <row r="58" spans="2:11" ht="12.75" hidden="1" customHeight="1">
      <c r="B58" s="83" t="s">
        <v>2</v>
      </c>
      <c r="C58" s="472" t="s">
        <v>21</v>
      </c>
      <c r="D58" s="472"/>
      <c r="E58" s="472"/>
      <c r="F58" s="149"/>
      <c r="G58" s="173"/>
      <c r="H58" s="174">
        <v>2014</v>
      </c>
    </row>
    <row r="59" spans="2:11" ht="12.75" hidden="1" customHeight="1">
      <c r="B59" s="83" t="s">
        <v>83</v>
      </c>
      <c r="C59" s="10" t="s">
        <v>131</v>
      </c>
      <c r="D59" s="9"/>
      <c r="E59" s="8"/>
      <c r="F59" s="8"/>
      <c r="G59" s="175"/>
      <c r="H59" s="162">
        <v>0</v>
      </c>
    </row>
    <row r="60" spans="2:11" ht="7.5" hidden="1" customHeight="1">
      <c r="B60" s="87"/>
      <c r="C60" s="10"/>
      <c r="D60" s="9"/>
      <c r="E60" s="8"/>
      <c r="F60" s="8"/>
      <c r="G60" s="175"/>
      <c r="H60" s="11"/>
    </row>
    <row r="61" spans="2:11" ht="12.75" hidden="1" customHeight="1">
      <c r="B61" s="83"/>
      <c r="C61" s="10" t="s">
        <v>136</v>
      </c>
      <c r="D61" s="9"/>
      <c r="E61" s="8"/>
      <c r="F61" s="8"/>
      <c r="G61" s="175"/>
      <c r="H61" s="162">
        <v>0</v>
      </c>
    </row>
    <row r="62" spans="2:11" ht="12.75" hidden="1" customHeight="1">
      <c r="B62" s="87"/>
      <c r="C62" s="10" t="s">
        <v>137</v>
      </c>
      <c r="D62" s="9"/>
      <c r="E62" s="8"/>
      <c r="F62" s="8"/>
      <c r="G62" s="175"/>
      <c r="H62" s="162">
        <v>0</v>
      </c>
    </row>
    <row r="63" spans="2:11" ht="12.75" hidden="1" customHeight="1">
      <c r="B63" s="87"/>
      <c r="C63" s="10" t="s">
        <v>138</v>
      </c>
      <c r="D63" s="9"/>
      <c r="E63" s="8"/>
      <c r="F63" s="8"/>
      <c r="G63" s="175"/>
      <c r="H63" s="162">
        <v>0</v>
      </c>
    </row>
    <row r="64" spans="2:11" ht="12.75" hidden="1" customHeight="1">
      <c r="B64" s="87"/>
      <c r="C64" s="10" t="s">
        <v>139</v>
      </c>
      <c r="D64" s="9"/>
      <c r="E64" s="8"/>
      <c r="F64" s="8"/>
      <c r="G64" s="175"/>
      <c r="H64" s="162">
        <v>0</v>
      </c>
    </row>
    <row r="65" spans="2:8" ht="12.75" hidden="1" customHeight="1">
      <c r="B65" s="87"/>
      <c r="C65" s="10" t="s">
        <v>140</v>
      </c>
      <c r="D65" s="9"/>
      <c r="E65" s="8"/>
      <c r="F65" s="8"/>
      <c r="G65" s="175"/>
      <c r="H65" s="162">
        <v>0</v>
      </c>
    </row>
    <row r="66" spans="2:8" ht="12.75" hidden="1" customHeight="1">
      <c r="B66" s="83" t="s">
        <v>83</v>
      </c>
      <c r="C66" s="10" t="s">
        <v>141</v>
      </c>
      <c r="D66" s="9"/>
      <c r="E66" s="8"/>
      <c r="F66" s="8"/>
      <c r="G66" s="175"/>
      <c r="H66" s="162">
        <v>0</v>
      </c>
    </row>
    <row r="67" spans="2:8" ht="6.75" hidden="1" customHeight="1">
      <c r="B67" s="87"/>
      <c r="C67" s="10"/>
      <c r="D67" s="9"/>
      <c r="E67" s="8"/>
      <c r="F67" s="8"/>
      <c r="G67" s="175"/>
      <c r="H67" s="11"/>
    </row>
    <row r="68" spans="2:8" ht="12.75" hidden="1" customHeight="1">
      <c r="B68" s="83" t="s">
        <v>83</v>
      </c>
      <c r="C68" s="10" t="s">
        <v>142</v>
      </c>
      <c r="D68" s="9"/>
      <c r="E68" s="8"/>
      <c r="F68" s="8"/>
      <c r="G68" s="175"/>
      <c r="H68" s="162">
        <v>0</v>
      </c>
    </row>
    <row r="69" spans="2:8" ht="6" hidden="1" customHeight="1">
      <c r="B69" s="87"/>
      <c r="C69" s="10"/>
      <c r="D69" s="9"/>
      <c r="E69" s="8"/>
      <c r="F69" s="8"/>
      <c r="G69" s="175"/>
      <c r="H69" s="11"/>
    </row>
    <row r="70" spans="2:8" ht="12.75" hidden="1" customHeight="1">
      <c r="B70" s="83" t="s">
        <v>83</v>
      </c>
      <c r="C70" s="10" t="s">
        <v>143</v>
      </c>
      <c r="D70" s="9"/>
      <c r="E70" s="8"/>
      <c r="F70" s="8"/>
      <c r="G70" s="175"/>
      <c r="H70" s="162">
        <v>0</v>
      </c>
    </row>
    <row r="71" spans="2:8" ht="12.75" hidden="1" customHeight="1">
      <c r="B71" s="87"/>
      <c r="C71" s="10"/>
      <c r="D71" s="9"/>
      <c r="E71" s="13" t="s">
        <v>133</v>
      </c>
      <c r="F71" s="13"/>
      <c r="G71" s="171"/>
      <c r="H71" s="11"/>
    </row>
    <row r="72" spans="2:8" ht="12.75" hidden="1" customHeight="1">
      <c r="B72" s="87"/>
      <c r="C72" s="10"/>
      <c r="D72" s="9"/>
      <c r="E72" s="13" t="s">
        <v>134</v>
      </c>
      <c r="F72" s="13"/>
      <c r="G72" s="171"/>
      <c r="H72" s="11"/>
    </row>
    <row r="73" spans="2:8">
      <c r="E73" s="397" t="s">
        <v>246</v>
      </c>
      <c r="F73" s="151"/>
    </row>
    <row r="74" spans="2:8">
      <c r="E74" s="103" t="s">
        <v>598</v>
      </c>
      <c r="F74" s="103"/>
    </row>
    <row r="75" spans="2:8">
      <c r="F75" s="396"/>
    </row>
  </sheetData>
  <mergeCells count="21">
    <mergeCell ref="C58:E58"/>
    <mergeCell ref="H28:H29"/>
    <mergeCell ref="D30:D31"/>
    <mergeCell ref="H30:H31"/>
    <mergeCell ref="B33:B34"/>
    <mergeCell ref="H33:H34"/>
    <mergeCell ref="D37:D38"/>
    <mergeCell ref="C9:E9"/>
    <mergeCell ref="C5:E5"/>
    <mergeCell ref="H26:H27"/>
    <mergeCell ref="D28:D29"/>
    <mergeCell ref="B56:H56"/>
    <mergeCell ref="H37:H38"/>
    <mergeCell ref="C10:E10"/>
    <mergeCell ref="G37:G38"/>
    <mergeCell ref="D26:D27"/>
    <mergeCell ref="B1:H1"/>
    <mergeCell ref="B2:H2"/>
    <mergeCell ref="B3:H3"/>
    <mergeCell ref="C6:E6"/>
    <mergeCell ref="C7:E7"/>
  </mergeCells>
  <phoneticPr fontId="0" type="noConversion"/>
  <printOptions horizontalCentered="1" verticalCentered="1"/>
  <pageMargins left="0" right="0" top="0" bottom="0" header="0.24" footer="0.17"/>
  <pageSetup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B2:I48"/>
  <sheetViews>
    <sheetView workbookViewId="0">
      <selection activeCell="I35" sqref="I35"/>
    </sheetView>
  </sheetViews>
  <sheetFormatPr defaultRowHeight="12.75"/>
  <cols>
    <col min="1" max="1" width="1.7109375" style="6" customWidth="1"/>
    <col min="2" max="3" width="3.7109375" style="2" customWidth="1"/>
    <col min="4" max="4" width="59.42578125" style="6" customWidth="1"/>
    <col min="5" max="5" width="17.140625" style="6" customWidth="1"/>
    <col min="6" max="6" width="15.85546875" style="19" customWidth="1"/>
    <col min="7" max="7" width="10.7109375" style="6" bestFit="1" customWidth="1"/>
    <col min="8" max="8" width="14.42578125" style="6" bestFit="1" customWidth="1"/>
    <col min="9" max="9" width="11.7109375" style="6" bestFit="1" customWidth="1"/>
    <col min="10" max="16384" width="9.140625" style="6"/>
  </cols>
  <sheetData>
    <row r="2" spans="2:6" ht="18">
      <c r="B2" s="477" t="s">
        <v>144</v>
      </c>
      <c r="C2" s="477"/>
      <c r="D2" s="477"/>
      <c r="E2" s="477"/>
      <c r="F2" s="477"/>
    </row>
    <row r="3" spans="2:6" ht="18.75">
      <c r="B3" s="478" t="s">
        <v>170</v>
      </c>
      <c r="C3" s="478"/>
      <c r="D3" s="478"/>
      <c r="E3" s="478"/>
      <c r="F3" s="478"/>
    </row>
    <row r="5" spans="2:6" s="17" customFormat="1" ht="15">
      <c r="B5" s="25"/>
      <c r="C5" s="176"/>
      <c r="D5" s="148"/>
      <c r="E5" s="206">
        <v>2022</v>
      </c>
      <c r="F5" s="177">
        <v>2021</v>
      </c>
    </row>
    <row r="6" spans="2:6" s="17" customFormat="1" ht="15.75" customHeight="1">
      <c r="B6" s="24" t="s">
        <v>83</v>
      </c>
      <c r="C6" s="176" t="s">
        <v>145</v>
      </c>
      <c r="D6" s="12"/>
      <c r="E6" s="212"/>
      <c r="F6" s="178"/>
    </row>
    <row r="7" spans="2:6" s="17" customFormat="1" ht="15.75" customHeight="1">
      <c r="B7" s="27"/>
      <c r="C7" s="176"/>
      <c r="D7" s="12" t="s">
        <v>171</v>
      </c>
      <c r="E7" s="212">
        <f>Pasivet!F50</f>
        <v>4475431</v>
      </c>
      <c r="F7" s="178">
        <v>10834719</v>
      </c>
    </row>
    <row r="8" spans="2:6" s="17" customFormat="1" ht="15.75" customHeight="1">
      <c r="B8" s="27"/>
      <c r="C8" s="176"/>
      <c r="D8" s="12" t="s">
        <v>172</v>
      </c>
      <c r="E8" s="212"/>
      <c r="F8" s="178"/>
    </row>
    <row r="9" spans="2:6" s="17" customFormat="1" ht="15.75" customHeight="1">
      <c r="B9" s="27"/>
      <c r="C9" s="176"/>
      <c r="D9" s="12" t="s">
        <v>173</v>
      </c>
      <c r="E9" s="212"/>
      <c r="F9" s="178"/>
    </row>
    <row r="10" spans="2:6" s="17" customFormat="1" ht="15.75" customHeight="1">
      <c r="B10" s="27"/>
      <c r="C10" s="176"/>
      <c r="D10" s="12" t="s">
        <v>174</v>
      </c>
      <c r="E10" s="212"/>
      <c r="F10" s="178"/>
    </row>
    <row r="11" spans="2:6" s="17" customFormat="1" ht="15.75" customHeight="1">
      <c r="B11" s="27"/>
      <c r="C11" s="176"/>
      <c r="D11" s="12" t="s">
        <v>111</v>
      </c>
      <c r="E11" s="212">
        <f>'PASH 1'!F22</f>
        <v>305373</v>
      </c>
      <c r="F11" s="178">
        <v>3402838</v>
      </c>
    </row>
    <row r="12" spans="2:6" s="17" customFormat="1" ht="15.75" customHeight="1">
      <c r="B12" s="27"/>
      <c r="C12" s="176"/>
      <c r="D12" s="12" t="s">
        <v>110</v>
      </c>
      <c r="E12" s="212"/>
      <c r="F12" s="178"/>
    </row>
    <row r="13" spans="2:6" s="17" customFormat="1" ht="15.75" customHeight="1">
      <c r="B13" s="27"/>
      <c r="C13" s="176"/>
      <c r="D13" s="12" t="s">
        <v>175</v>
      </c>
      <c r="E13" s="212"/>
      <c r="F13" s="178"/>
    </row>
    <row r="14" spans="2:6" s="17" customFormat="1" ht="15.75" customHeight="1">
      <c r="B14" s="27"/>
      <c r="C14" s="176"/>
      <c r="D14" s="12" t="s">
        <v>176</v>
      </c>
      <c r="E14" s="212"/>
      <c r="F14" s="178"/>
    </row>
    <row r="15" spans="2:6" s="17" customFormat="1" ht="15.75" customHeight="1">
      <c r="B15" s="27"/>
      <c r="C15" s="176"/>
      <c r="D15" s="12" t="s">
        <v>177</v>
      </c>
      <c r="E15" s="212"/>
      <c r="F15" s="178"/>
    </row>
    <row r="16" spans="2:6" s="17" customFormat="1" ht="15.75" customHeight="1">
      <c r="B16" s="27"/>
      <c r="C16" s="176"/>
      <c r="D16" s="12" t="s">
        <v>178</v>
      </c>
      <c r="E16" s="212">
        <f>Aktivet!G13-Aktivet!F13</f>
        <v>39847355</v>
      </c>
      <c r="F16" s="178">
        <v>103496981</v>
      </c>
    </row>
    <row r="17" spans="2:6" s="17" customFormat="1" ht="15.75" customHeight="1">
      <c r="B17" s="27"/>
      <c r="C17" s="176"/>
      <c r="D17" s="12" t="s">
        <v>179</v>
      </c>
      <c r="E17" s="212">
        <f>Aktivet!G20-Aktivet!F20</f>
        <v>-70771407</v>
      </c>
      <c r="F17" s="178">
        <v>-334072</v>
      </c>
    </row>
    <row r="18" spans="2:6" s="17" customFormat="1" ht="15.75" customHeight="1">
      <c r="B18" s="27"/>
      <c r="C18" s="176"/>
      <c r="D18" s="12" t="s">
        <v>180</v>
      </c>
      <c r="E18" s="212">
        <v>40784502</v>
      </c>
      <c r="F18" s="178">
        <v>-117646344</v>
      </c>
    </row>
    <row r="19" spans="2:6" s="17" customFormat="1" ht="15.75" customHeight="1">
      <c r="B19" s="27"/>
      <c r="C19" s="176"/>
      <c r="D19" s="12" t="s">
        <v>181</v>
      </c>
      <c r="E19" s="212"/>
      <c r="F19" s="178"/>
    </row>
    <row r="20" spans="2:6" s="179" customFormat="1" ht="15.75" customHeight="1">
      <c r="B20" s="180"/>
      <c r="C20" s="181" t="s">
        <v>147</v>
      </c>
      <c r="D20" s="182"/>
      <c r="E20" s="222">
        <f>SUM(E7:E19)</f>
        <v>14641254</v>
      </c>
      <c r="F20" s="183">
        <f>SUM(F7:F19)</f>
        <v>-245878</v>
      </c>
    </row>
    <row r="21" spans="2:6" s="17" customFormat="1" ht="15.75" customHeight="1">
      <c r="B21" s="24" t="s">
        <v>83</v>
      </c>
      <c r="C21" s="176" t="s">
        <v>148</v>
      </c>
      <c r="D21" s="12"/>
      <c r="E21" s="12"/>
      <c r="F21" s="178"/>
    </row>
    <row r="22" spans="2:6" s="17" customFormat="1" ht="15.75" customHeight="1">
      <c r="B22" s="27"/>
      <c r="C22" s="176"/>
      <c r="D22" s="12" t="s">
        <v>149</v>
      </c>
      <c r="E22" s="209"/>
      <c r="F22" s="178"/>
    </row>
    <row r="23" spans="2:6" s="17" customFormat="1" ht="15.75" customHeight="1">
      <c r="B23" s="27"/>
      <c r="C23" s="176"/>
      <c r="D23" s="12" t="s">
        <v>150</v>
      </c>
      <c r="E23" s="209"/>
      <c r="F23" s="178"/>
    </row>
    <row r="24" spans="2:6" s="17" customFormat="1" ht="15.75" customHeight="1">
      <c r="B24" s="27"/>
      <c r="C24" s="176"/>
      <c r="D24" s="12" t="s">
        <v>151</v>
      </c>
      <c r="E24" s="209">
        <v>-15663575</v>
      </c>
      <c r="F24" s="178">
        <v>-3000</v>
      </c>
    </row>
    <row r="25" spans="2:6" s="17" customFormat="1" ht="15.75" customHeight="1">
      <c r="B25" s="27"/>
      <c r="C25" s="176"/>
      <c r="D25" s="12" t="s">
        <v>152</v>
      </c>
      <c r="E25" s="212"/>
      <c r="F25" s="178"/>
    </row>
    <row r="26" spans="2:6" s="17" customFormat="1" ht="15.75" customHeight="1">
      <c r="B26" s="27"/>
      <c r="C26" s="176"/>
      <c r="D26" s="12" t="s">
        <v>153</v>
      </c>
      <c r="E26" s="12"/>
      <c r="F26" s="178"/>
    </row>
    <row r="27" spans="2:6" s="17" customFormat="1" ht="15.75" customHeight="1">
      <c r="B27" s="27"/>
      <c r="C27" s="176"/>
      <c r="D27" s="12" t="s">
        <v>154</v>
      </c>
      <c r="E27" s="12"/>
      <c r="F27" s="178"/>
    </row>
    <row r="28" spans="2:6" s="17" customFormat="1" ht="15.75" customHeight="1">
      <c r="B28" s="27"/>
      <c r="C28" s="176"/>
      <c r="D28" s="12" t="s">
        <v>155</v>
      </c>
      <c r="E28" s="12"/>
      <c r="F28" s="178"/>
    </row>
    <row r="29" spans="2:6" s="17" customFormat="1" ht="15.75" customHeight="1">
      <c r="B29" s="27"/>
      <c r="C29" s="176" t="s">
        <v>156</v>
      </c>
      <c r="D29" s="12"/>
      <c r="E29" s="221">
        <f>SUM(E20:E28)</f>
        <v>-1022321</v>
      </c>
      <c r="F29" s="184">
        <f>SUM(F20:F28)</f>
        <v>-248878</v>
      </c>
    </row>
    <row r="30" spans="2:6" s="17" customFormat="1" ht="15.75" customHeight="1">
      <c r="B30" s="24" t="s">
        <v>83</v>
      </c>
      <c r="C30" s="176" t="s">
        <v>157</v>
      </c>
      <c r="D30" s="12"/>
      <c r="E30" s="395"/>
      <c r="F30" s="178"/>
    </row>
    <row r="31" spans="2:6" s="17" customFormat="1" ht="15.75" customHeight="1">
      <c r="B31" s="27"/>
      <c r="C31" s="176"/>
      <c r="D31" s="12" t="s">
        <v>158</v>
      </c>
      <c r="E31" s="12"/>
      <c r="F31" s="178"/>
    </row>
    <row r="32" spans="2:6" s="17" customFormat="1" ht="15.75" customHeight="1">
      <c r="B32" s="27"/>
      <c r="C32" s="176"/>
      <c r="D32" s="12" t="s">
        <v>159</v>
      </c>
      <c r="E32" s="12"/>
      <c r="F32" s="178"/>
    </row>
    <row r="33" spans="2:9" s="17" customFormat="1" ht="15.75" customHeight="1">
      <c r="B33" s="27"/>
      <c r="C33" s="176"/>
      <c r="D33" s="12" t="s">
        <v>160</v>
      </c>
      <c r="E33" s="212"/>
      <c r="F33" s="178"/>
    </row>
    <row r="34" spans="2:9" s="17" customFormat="1" ht="15.75" customHeight="1">
      <c r="B34" s="27"/>
      <c r="C34" s="176"/>
      <c r="D34" s="12" t="s">
        <v>161</v>
      </c>
      <c r="E34" s="212">
        <v>2277616</v>
      </c>
      <c r="F34" s="178"/>
      <c r="H34" s="154"/>
      <c r="I34" s="154"/>
    </row>
    <row r="35" spans="2:9" s="17" customFormat="1" ht="15.75" customHeight="1">
      <c r="B35" s="27"/>
      <c r="C35" s="176"/>
      <c r="D35" s="12" t="s">
        <v>162</v>
      </c>
      <c r="E35" s="12"/>
      <c r="F35" s="178"/>
    </row>
    <row r="36" spans="2:9" s="17" customFormat="1" ht="15.75" customHeight="1">
      <c r="B36" s="27"/>
      <c r="C36" s="176"/>
      <c r="D36" s="12" t="s">
        <v>163</v>
      </c>
      <c r="E36" s="12"/>
      <c r="F36" s="178"/>
    </row>
    <row r="37" spans="2:9" s="17" customFormat="1" ht="15.75" customHeight="1">
      <c r="B37" s="27"/>
      <c r="C37" s="176"/>
      <c r="D37" s="12" t="s">
        <v>164</v>
      </c>
      <c r="E37" s="209"/>
      <c r="F37" s="178"/>
    </row>
    <row r="38" spans="2:9" s="17" customFormat="1" ht="15.75" customHeight="1">
      <c r="B38" s="27"/>
      <c r="C38" s="176"/>
      <c r="D38" s="12" t="s">
        <v>165</v>
      </c>
      <c r="E38" s="212"/>
      <c r="F38" s="178"/>
    </row>
    <row r="39" spans="2:9" s="17" customFormat="1" ht="15.75" customHeight="1">
      <c r="B39" s="27"/>
      <c r="C39" s="176"/>
      <c r="D39" s="12" t="s">
        <v>146</v>
      </c>
      <c r="E39" s="12"/>
      <c r="F39" s="178"/>
    </row>
    <row r="40" spans="2:9" s="17" customFormat="1" ht="15.75" customHeight="1">
      <c r="B40" s="27"/>
      <c r="C40" s="176"/>
      <c r="D40" s="12" t="s">
        <v>166</v>
      </c>
      <c r="E40" s="12"/>
      <c r="F40" s="178"/>
      <c r="H40" s="154"/>
    </row>
    <row r="41" spans="2:9" s="17" customFormat="1" ht="15.75" customHeight="1">
      <c r="B41" s="27"/>
      <c r="C41" s="176" t="s">
        <v>167</v>
      </c>
      <c r="D41" s="12"/>
      <c r="E41" s="220">
        <f>SUM(E29:E40)</f>
        <v>1255295</v>
      </c>
      <c r="F41" s="184">
        <f>SUM(F29:F40)</f>
        <v>-248878</v>
      </c>
      <c r="G41" s="156"/>
      <c r="H41" s="154"/>
    </row>
    <row r="42" spans="2:9" s="17" customFormat="1" ht="15.75" customHeight="1">
      <c r="B42" s="27"/>
      <c r="C42" s="176"/>
      <c r="D42" s="12"/>
      <c r="E42" s="12"/>
      <c r="F42" s="178"/>
      <c r="H42" s="154"/>
    </row>
    <row r="43" spans="2:9" s="17" customFormat="1" ht="15.75" customHeight="1">
      <c r="B43" s="27"/>
      <c r="C43" s="176" t="s">
        <v>406</v>
      </c>
      <c r="D43" s="12"/>
      <c r="E43" s="220">
        <v>1255295</v>
      </c>
      <c r="F43" s="178">
        <v>-248878</v>
      </c>
      <c r="H43" s="154"/>
    </row>
    <row r="44" spans="2:9" s="17" customFormat="1" ht="15.75" customHeight="1">
      <c r="B44" s="27"/>
      <c r="C44" s="176" t="s">
        <v>168</v>
      </c>
      <c r="D44" s="12"/>
      <c r="E44" s="220">
        <v>150930</v>
      </c>
      <c r="F44" s="147">
        <v>399808</v>
      </c>
      <c r="H44" s="154"/>
    </row>
    <row r="45" spans="2:9" s="17" customFormat="1" ht="15.75" customHeight="1">
      <c r="B45" s="27"/>
      <c r="C45" s="176"/>
      <c r="D45" s="12" t="s">
        <v>169</v>
      </c>
      <c r="E45" s="12"/>
      <c r="F45" s="178"/>
    </row>
    <row r="46" spans="2:9" s="17" customFormat="1" ht="15.75" customHeight="1">
      <c r="B46" s="27"/>
      <c r="C46" s="176" t="s">
        <v>402</v>
      </c>
      <c r="D46" s="12"/>
      <c r="E46" s="211">
        <f>E43+E44</f>
        <v>1406225</v>
      </c>
      <c r="F46" s="140">
        <f>SUM(F43:F45)</f>
        <v>150930</v>
      </c>
    </row>
    <row r="47" spans="2:9">
      <c r="D47" s="151" t="s">
        <v>246</v>
      </c>
      <c r="E47" s="151"/>
    </row>
    <row r="48" spans="2:9">
      <c r="D48" s="103" t="s">
        <v>599</v>
      </c>
      <c r="E48" s="103"/>
    </row>
  </sheetData>
  <mergeCells count="2">
    <mergeCell ref="B2:F2"/>
    <mergeCell ref="B3:F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Q45"/>
  <sheetViews>
    <sheetView topLeftCell="A28" workbookViewId="0">
      <selection activeCell="P45" sqref="P45"/>
    </sheetView>
  </sheetViews>
  <sheetFormatPr defaultRowHeight="15.75"/>
  <cols>
    <col min="1" max="1" width="2.42578125" style="22" bestFit="1" customWidth="1"/>
    <col min="2" max="2" width="61.28515625" style="23" customWidth="1"/>
    <col min="3" max="3" width="10.7109375" style="23" customWidth="1"/>
    <col min="4" max="4" width="4.28515625" style="23" customWidth="1"/>
    <col min="5" max="6" width="3.42578125" style="23" bestFit="1" customWidth="1"/>
    <col min="7" max="7" width="11.28515625" style="23" customWidth="1"/>
    <col min="8" max="8" width="12" style="23" customWidth="1"/>
    <col min="9" max="9" width="13.42578125" style="23" bestFit="1" customWidth="1"/>
    <col min="10" max="10" width="13.5703125" style="23" customWidth="1"/>
    <col min="11" max="12" width="3.42578125" style="23" bestFit="1" customWidth="1"/>
    <col min="13" max="13" width="15.28515625" style="23" customWidth="1"/>
    <col min="14" max="14" width="2.42578125" style="22" customWidth="1"/>
    <col min="15" max="16" width="9.140625" style="22"/>
    <col min="17" max="17" width="16" style="22" bestFit="1" customWidth="1"/>
    <col min="18" max="16384" width="9.140625" style="22"/>
  </cols>
  <sheetData>
    <row r="1" spans="1:13" ht="18.75">
      <c r="B1" s="479" t="s">
        <v>196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3" ht="9.75" customHeight="1"/>
    <row r="3" spans="1:13" ht="126" customHeight="1">
      <c r="A3" s="120"/>
      <c r="B3" s="121"/>
      <c r="C3" s="122" t="s">
        <v>195</v>
      </c>
      <c r="D3" s="123" t="s">
        <v>91</v>
      </c>
      <c r="E3" s="123" t="s">
        <v>194</v>
      </c>
      <c r="F3" s="123" t="s">
        <v>193</v>
      </c>
      <c r="G3" s="123" t="s">
        <v>192</v>
      </c>
      <c r="H3" s="123" t="s">
        <v>93</v>
      </c>
      <c r="I3" s="123" t="s">
        <v>191</v>
      </c>
      <c r="J3" s="123" t="s">
        <v>171</v>
      </c>
      <c r="K3" s="123" t="s">
        <v>24</v>
      </c>
      <c r="L3" s="123" t="s">
        <v>190</v>
      </c>
      <c r="M3" s="123" t="s">
        <v>24</v>
      </c>
    </row>
    <row r="4" spans="1:13" ht="32.25" hidden="1" customHeight="1">
      <c r="A4" s="124" t="s">
        <v>83</v>
      </c>
      <c r="B4" s="125" t="s">
        <v>211</v>
      </c>
      <c r="C4" s="185">
        <v>100000</v>
      </c>
      <c r="D4" s="126"/>
      <c r="E4" s="126"/>
      <c r="F4" s="126"/>
      <c r="G4" s="185">
        <v>3385630</v>
      </c>
      <c r="H4" s="185"/>
      <c r="I4" s="185">
        <v>903250</v>
      </c>
      <c r="J4" s="126"/>
      <c r="K4" s="126"/>
      <c r="L4" s="126"/>
      <c r="M4" s="127">
        <f>C4+G4+I4</f>
        <v>4388880</v>
      </c>
    </row>
    <row r="5" spans="1:13" hidden="1">
      <c r="A5" s="120"/>
      <c r="B5" s="128" t="s">
        <v>189</v>
      </c>
      <c r="C5" s="129"/>
      <c r="D5" s="129"/>
      <c r="E5" s="129"/>
      <c r="F5" s="129"/>
      <c r="G5" s="129"/>
      <c r="H5" s="129"/>
      <c r="I5" s="185">
        <v>-903250</v>
      </c>
      <c r="J5" s="129"/>
      <c r="K5" s="129"/>
      <c r="L5" s="129"/>
      <c r="M5" s="130">
        <f>I5</f>
        <v>-903250</v>
      </c>
    </row>
    <row r="6" spans="1:13" hidden="1">
      <c r="A6" s="124" t="s">
        <v>83</v>
      </c>
      <c r="B6" s="125" t="s">
        <v>210</v>
      </c>
      <c r="C6" s="185">
        <v>100000</v>
      </c>
      <c r="D6" s="126"/>
      <c r="E6" s="126"/>
      <c r="F6" s="126"/>
      <c r="G6" s="185">
        <v>3385630</v>
      </c>
      <c r="H6" s="185"/>
      <c r="I6" s="185"/>
      <c r="J6" s="126"/>
      <c r="K6" s="126"/>
      <c r="L6" s="126"/>
      <c r="M6" s="127"/>
    </row>
    <row r="7" spans="1:13" hidden="1">
      <c r="A7" s="120"/>
      <c r="B7" s="125" t="s">
        <v>185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</row>
    <row r="8" spans="1:13" hidden="1">
      <c r="A8" s="120"/>
      <c r="B8" s="128" t="s">
        <v>187</v>
      </c>
      <c r="C8" s="129"/>
      <c r="D8" s="129"/>
      <c r="E8" s="129"/>
      <c r="F8" s="129"/>
      <c r="G8" s="186">
        <v>903250</v>
      </c>
      <c r="H8" s="129"/>
      <c r="I8" s="129">
        <v>20951595</v>
      </c>
      <c r="J8" s="129"/>
      <c r="K8" s="129"/>
      <c r="L8" s="129"/>
      <c r="M8" s="130">
        <f>G8+I8</f>
        <v>21854845</v>
      </c>
    </row>
    <row r="9" spans="1:13" hidden="1">
      <c r="A9" s="120"/>
      <c r="B9" s="125" t="s">
        <v>186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</row>
    <row r="10" spans="1:13" hidden="1">
      <c r="A10" s="120"/>
      <c r="B10" s="125" t="s">
        <v>188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</row>
    <row r="11" spans="1:13" hidden="1">
      <c r="A11" s="120"/>
      <c r="B11" s="125" t="s">
        <v>184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</row>
    <row r="12" spans="1:13" ht="18.75" hidden="1" customHeight="1">
      <c r="A12" s="120"/>
      <c r="B12" s="128" t="s">
        <v>183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</row>
    <row r="13" spans="1:13" hidden="1">
      <c r="A13" s="120"/>
      <c r="B13" s="128" t="s">
        <v>166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</row>
    <row r="14" spans="1:13" hidden="1">
      <c r="A14" s="120"/>
      <c r="B14" s="125" t="s">
        <v>182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</row>
    <row r="15" spans="1:13" hidden="1">
      <c r="A15" s="120"/>
      <c r="B15" s="125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</row>
    <row r="16" spans="1:13">
      <c r="A16" s="124" t="s">
        <v>83</v>
      </c>
      <c r="B16" s="125" t="s">
        <v>636</v>
      </c>
      <c r="C16" s="185">
        <v>100000</v>
      </c>
      <c r="D16" s="185"/>
      <c r="E16" s="185"/>
      <c r="F16" s="185"/>
      <c r="G16" s="185">
        <v>4288880</v>
      </c>
      <c r="H16" s="185">
        <v>48529285</v>
      </c>
      <c r="I16" s="185">
        <v>11095228</v>
      </c>
      <c r="J16" s="185">
        <v>7717710</v>
      </c>
      <c r="K16" s="185"/>
      <c r="L16" s="185"/>
      <c r="M16" s="185">
        <f>C16+G16+H16+I16+J16</f>
        <v>71731103</v>
      </c>
    </row>
    <row r="17" spans="1:17">
      <c r="A17" s="120"/>
      <c r="B17" s="128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85"/>
    </row>
    <row r="18" spans="1:17">
      <c r="A18" s="124" t="s">
        <v>83</v>
      </c>
      <c r="B18" s="125" t="s">
        <v>623</v>
      </c>
      <c r="C18" s="185">
        <v>100000</v>
      </c>
      <c r="D18" s="185"/>
      <c r="E18" s="185"/>
      <c r="F18" s="185"/>
      <c r="G18" s="185">
        <v>4288880</v>
      </c>
      <c r="H18" s="185">
        <f>H16</f>
        <v>48529285</v>
      </c>
      <c r="I18" s="185">
        <f>I16</f>
        <v>11095228</v>
      </c>
      <c r="J18" s="185">
        <f>J16</f>
        <v>7717710</v>
      </c>
      <c r="K18" s="185"/>
      <c r="L18" s="185"/>
      <c r="M18" s="185">
        <f>C18+G18+H18+I18+J18</f>
        <v>71731103</v>
      </c>
    </row>
    <row r="19" spans="1:17">
      <c r="A19" s="120"/>
      <c r="B19" s="125" t="s">
        <v>188</v>
      </c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</row>
    <row r="20" spans="1:17">
      <c r="A20" s="120"/>
      <c r="B20" s="128" t="s">
        <v>187</v>
      </c>
      <c r="C20" s="129"/>
      <c r="D20" s="129"/>
      <c r="E20" s="129"/>
      <c r="F20" s="129"/>
      <c r="G20" s="129"/>
      <c r="H20" s="129"/>
      <c r="I20" s="129"/>
      <c r="J20" s="185">
        <v>10834719</v>
      </c>
      <c r="K20" s="129"/>
      <c r="L20" s="129"/>
      <c r="M20" s="185">
        <f>J20</f>
        <v>10834719</v>
      </c>
    </row>
    <row r="21" spans="1:17">
      <c r="A21" s="120"/>
      <c r="B21" s="125" t="s">
        <v>186</v>
      </c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</row>
    <row r="22" spans="1:17">
      <c r="A22" s="120"/>
      <c r="B22" s="125" t="s">
        <v>185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</row>
    <row r="23" spans="1:17" ht="18" customHeight="1">
      <c r="A23" s="120"/>
      <c r="B23" s="125" t="s">
        <v>184</v>
      </c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</row>
    <row r="24" spans="1:17">
      <c r="A24" s="120"/>
      <c r="B24" s="128" t="s">
        <v>183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</row>
    <row r="25" spans="1:17">
      <c r="A25" s="120"/>
      <c r="B25" s="128" t="s">
        <v>166</v>
      </c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</row>
    <row r="26" spans="1:17" ht="18" customHeight="1">
      <c r="A26" s="120"/>
      <c r="B26" s="125" t="s">
        <v>182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</row>
    <row r="27" spans="1:17">
      <c r="A27" s="124" t="s">
        <v>83</v>
      </c>
      <c r="B27" s="125" t="s">
        <v>637</v>
      </c>
      <c r="C27" s="185">
        <v>100000</v>
      </c>
      <c r="D27" s="126"/>
      <c r="E27" s="126"/>
      <c r="F27" s="126"/>
      <c r="G27" s="127">
        <v>4288880</v>
      </c>
      <c r="H27" s="243">
        <v>49469932</v>
      </c>
      <c r="I27" s="127">
        <v>17872291</v>
      </c>
      <c r="J27" s="127">
        <v>10834719</v>
      </c>
      <c r="K27" s="126"/>
      <c r="L27" s="126"/>
      <c r="M27" s="127">
        <f>C27+G27+H27+I27+J27</f>
        <v>82565822</v>
      </c>
    </row>
    <row r="28" spans="1:17" ht="18.75" customHeight="1">
      <c r="A28" s="124" t="s">
        <v>83</v>
      </c>
      <c r="B28" s="125" t="s">
        <v>638</v>
      </c>
      <c r="C28" s="185">
        <v>100000</v>
      </c>
      <c r="D28" s="185"/>
      <c r="E28" s="185"/>
      <c r="F28" s="185"/>
      <c r="G28" s="185">
        <v>4288880</v>
      </c>
      <c r="H28" s="185">
        <f>H27</f>
        <v>49469932</v>
      </c>
      <c r="I28" s="185">
        <f>I27</f>
        <v>17872291</v>
      </c>
      <c r="J28" s="185">
        <f>J27</f>
        <v>10834719</v>
      </c>
      <c r="K28" s="185"/>
      <c r="L28" s="185"/>
      <c r="M28" s="127">
        <f>C28+G28+H28+I28+J28</f>
        <v>82565822</v>
      </c>
      <c r="Q28" s="227"/>
    </row>
    <row r="29" spans="1:17">
      <c r="A29" s="120"/>
      <c r="B29" s="125" t="s">
        <v>188</v>
      </c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</row>
    <row r="30" spans="1:17">
      <c r="A30" s="120"/>
      <c r="B30" s="128" t="s">
        <v>187</v>
      </c>
      <c r="C30" s="129"/>
      <c r="D30" s="129"/>
      <c r="E30" s="129"/>
      <c r="F30" s="129"/>
      <c r="G30" s="129"/>
      <c r="H30" s="129"/>
      <c r="I30" s="186"/>
      <c r="J30" s="127">
        <v>4475431</v>
      </c>
      <c r="K30" s="129"/>
      <c r="L30" s="129"/>
      <c r="M30" s="185">
        <f>I30+J30</f>
        <v>4475431</v>
      </c>
    </row>
    <row r="31" spans="1:17">
      <c r="A31" s="120"/>
      <c r="B31" s="125" t="s">
        <v>186</v>
      </c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</row>
    <row r="32" spans="1:17">
      <c r="A32" s="120"/>
      <c r="B32" s="125" t="s">
        <v>185</v>
      </c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</row>
    <row r="33" spans="1:13">
      <c r="A33" s="120"/>
      <c r="B33" s="125" t="s">
        <v>184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</row>
    <row r="34" spans="1:13">
      <c r="A34" s="120"/>
      <c r="B34" s="128" t="s">
        <v>183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</row>
    <row r="35" spans="1:13">
      <c r="A35" s="120"/>
      <c r="B35" s="128" t="s">
        <v>166</v>
      </c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</row>
    <row r="36" spans="1:13" ht="16.5" customHeight="1">
      <c r="A36" s="120"/>
      <c r="B36" s="125" t="s">
        <v>182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</row>
    <row r="37" spans="1:13">
      <c r="A37" s="124" t="s">
        <v>83</v>
      </c>
      <c r="B37" s="125" t="s">
        <v>645</v>
      </c>
      <c r="C37" s="185">
        <v>100000</v>
      </c>
      <c r="D37" s="126"/>
      <c r="E37" s="126"/>
      <c r="F37" s="126"/>
      <c r="G37" s="127">
        <f>SUM(G28:G36)</f>
        <v>4288880</v>
      </c>
      <c r="H37" s="127">
        <v>50363546</v>
      </c>
      <c r="I37" s="127">
        <v>16978676</v>
      </c>
      <c r="J37" s="127">
        <f>J30</f>
        <v>4475431</v>
      </c>
      <c r="K37" s="126"/>
      <c r="L37" s="126"/>
      <c r="M37" s="127">
        <f>SUM(C37:L37)</f>
        <v>76206533</v>
      </c>
    </row>
    <row r="38" spans="1:13" s="223" customFormat="1">
      <c r="B38" s="151" t="s">
        <v>246</v>
      </c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</row>
    <row r="39" spans="1:13">
      <c r="B39" s="103" t="s">
        <v>598</v>
      </c>
      <c r="M39" s="244"/>
    </row>
    <row r="40" spans="1:13">
      <c r="M40" s="244"/>
    </row>
    <row r="41" spans="1:13">
      <c r="M41" s="244"/>
    </row>
    <row r="45" spans="1:13">
      <c r="B45" s="244"/>
      <c r="J45" s="244"/>
    </row>
  </sheetData>
  <mergeCells count="1">
    <mergeCell ref="B1:M1"/>
  </mergeCells>
  <printOptions horizontalCentered="1"/>
  <pageMargins left="0" right="0" top="0.19685039370078741" bottom="0" header="0.31496062992125984" footer="0.31496062992125984"/>
  <pageSetup scale="85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L111"/>
  <sheetViews>
    <sheetView topLeftCell="A43" workbookViewId="0">
      <selection activeCell="O99" sqref="O99"/>
    </sheetView>
  </sheetViews>
  <sheetFormatPr defaultRowHeight="12.75"/>
  <cols>
    <col min="1" max="1" width="5" customWidth="1"/>
    <col min="3" max="3" width="30.28515625" customWidth="1"/>
    <col min="4" max="4" width="12.7109375" customWidth="1"/>
    <col min="5" max="5" width="11.5703125" customWidth="1"/>
    <col min="6" max="6" width="14.42578125" style="199" customWidth="1"/>
    <col min="7" max="7" width="11.85546875" customWidth="1"/>
    <col min="8" max="8" width="9.85546875" hidden="1" customWidth="1"/>
    <col min="10" max="10" width="10.7109375" bestFit="1" customWidth="1"/>
    <col min="12" max="12" width="10.7109375" bestFit="1" customWidth="1"/>
  </cols>
  <sheetData>
    <row r="1" spans="1:8">
      <c r="A1" s="89"/>
      <c r="B1" s="89"/>
      <c r="C1" s="89"/>
      <c r="D1" s="89"/>
      <c r="E1" s="89"/>
      <c r="F1" s="187"/>
      <c r="G1" s="89"/>
      <c r="H1" s="89"/>
    </row>
    <row r="2" spans="1:8">
      <c r="A2" s="89"/>
      <c r="B2" s="90" t="s">
        <v>212</v>
      </c>
      <c r="C2" s="90"/>
      <c r="D2" s="90"/>
      <c r="E2" s="90"/>
      <c r="F2" s="188"/>
      <c r="G2" s="90"/>
      <c r="H2" s="90"/>
    </row>
    <row r="3" spans="1:8">
      <c r="A3" s="89"/>
      <c r="B3" s="90" t="s">
        <v>213</v>
      </c>
      <c r="C3" s="90"/>
      <c r="D3" s="90"/>
      <c r="E3" s="90"/>
      <c r="F3" s="188"/>
      <c r="G3" s="90"/>
      <c r="H3" s="90"/>
    </row>
    <row r="4" spans="1:8">
      <c r="A4" s="89"/>
      <c r="B4" s="90"/>
      <c r="C4" s="90"/>
      <c r="D4" s="90"/>
      <c r="E4" s="90"/>
      <c r="F4" s="480" t="s">
        <v>214</v>
      </c>
      <c r="G4" s="480"/>
      <c r="H4" s="90"/>
    </row>
    <row r="5" spans="1:8">
      <c r="A5" s="89"/>
      <c r="B5" s="90"/>
      <c r="C5" s="90"/>
      <c r="D5" s="90"/>
      <c r="E5" s="90"/>
      <c r="F5" s="188"/>
      <c r="G5" s="90"/>
      <c r="H5" s="90"/>
    </row>
    <row r="6" spans="1:8">
      <c r="A6" s="89"/>
      <c r="B6" s="90"/>
      <c r="C6" s="90"/>
      <c r="D6" s="90"/>
      <c r="E6" s="90"/>
      <c r="F6" s="481" t="s">
        <v>215</v>
      </c>
      <c r="G6" s="481"/>
      <c r="H6" s="90"/>
    </row>
    <row r="7" spans="1:8">
      <c r="A7" s="91" t="s">
        <v>216</v>
      </c>
      <c r="B7" s="92"/>
      <c r="C7" s="92"/>
      <c r="D7" s="92"/>
      <c r="E7" s="92"/>
      <c r="F7" s="189"/>
      <c r="G7" s="92"/>
      <c r="H7" s="93"/>
    </row>
    <row r="8" spans="1:8">
      <c r="A8" s="94"/>
      <c r="B8" s="91" t="s">
        <v>217</v>
      </c>
      <c r="C8" s="92"/>
      <c r="D8" s="95" t="s">
        <v>218</v>
      </c>
      <c r="E8" s="95" t="s">
        <v>219</v>
      </c>
      <c r="F8" s="190" t="s">
        <v>646</v>
      </c>
      <c r="G8" s="96" t="s">
        <v>647</v>
      </c>
      <c r="H8" s="96" t="s">
        <v>220</v>
      </c>
    </row>
    <row r="9" spans="1:8">
      <c r="A9" s="97">
        <v>1</v>
      </c>
      <c r="B9" s="91" t="s">
        <v>221</v>
      </c>
      <c r="C9" s="98"/>
      <c r="D9" s="99">
        <v>70</v>
      </c>
      <c r="E9" s="100">
        <v>11100</v>
      </c>
      <c r="F9" s="191"/>
      <c r="G9" s="229"/>
      <c r="H9" s="192">
        <f>H11+H12</f>
        <v>95735</v>
      </c>
    </row>
    <row r="10" spans="1:8">
      <c r="A10" s="94" t="s">
        <v>222</v>
      </c>
      <c r="B10" s="101" t="s">
        <v>223</v>
      </c>
      <c r="C10" s="98"/>
      <c r="D10" s="102" t="s">
        <v>224</v>
      </c>
      <c r="E10" s="100">
        <v>11101</v>
      </c>
      <c r="F10" s="193">
        <v>85046</v>
      </c>
      <c r="G10" s="230">
        <v>130745</v>
      </c>
      <c r="H10" s="100"/>
    </row>
    <row r="11" spans="1:8">
      <c r="A11" s="94" t="s">
        <v>225</v>
      </c>
      <c r="B11" s="101" t="s">
        <v>226</v>
      </c>
      <c r="C11" s="98"/>
      <c r="D11" s="100">
        <v>704</v>
      </c>
      <c r="E11" s="100">
        <v>11102</v>
      </c>
      <c r="F11" s="193">
        <v>19190</v>
      </c>
      <c r="G11" s="230">
        <v>39573</v>
      </c>
      <c r="H11" s="194">
        <v>31164</v>
      </c>
    </row>
    <row r="12" spans="1:8">
      <c r="A12" s="94" t="s">
        <v>227</v>
      </c>
      <c r="B12" s="101" t="s">
        <v>228</v>
      </c>
      <c r="C12" s="98"/>
      <c r="D12" s="100">
        <v>705</v>
      </c>
      <c r="E12" s="100">
        <v>11103</v>
      </c>
      <c r="F12" s="193">
        <v>505</v>
      </c>
      <c r="G12" s="230"/>
      <c r="H12" s="194">
        <v>64571</v>
      </c>
    </row>
    <row r="13" spans="1:8">
      <c r="A13" s="97">
        <v>2</v>
      </c>
      <c r="B13" s="91" t="s">
        <v>229</v>
      </c>
      <c r="C13" s="98"/>
      <c r="D13" s="100">
        <v>708</v>
      </c>
      <c r="E13" s="100">
        <v>11104</v>
      </c>
      <c r="F13" s="193"/>
      <c r="G13" s="229"/>
      <c r="H13" s="192">
        <f>H14+H15+H16</f>
        <v>18560</v>
      </c>
    </row>
    <row r="14" spans="1:8">
      <c r="A14" s="94" t="s">
        <v>222</v>
      </c>
      <c r="B14" s="101" t="s">
        <v>230</v>
      </c>
      <c r="C14" s="98"/>
      <c r="D14" s="100">
        <v>7081</v>
      </c>
      <c r="E14" s="100">
        <v>111041</v>
      </c>
      <c r="F14" s="193">
        <v>14973</v>
      </c>
      <c r="G14" s="230">
        <v>16030</v>
      </c>
      <c r="H14" s="194">
        <v>8820</v>
      </c>
    </row>
    <row r="15" spans="1:8">
      <c r="A15" s="94" t="s">
        <v>231</v>
      </c>
      <c r="B15" s="101" t="s">
        <v>232</v>
      </c>
      <c r="C15" s="98"/>
      <c r="D15" s="100">
        <v>7082</v>
      </c>
      <c r="E15" s="100">
        <v>111042</v>
      </c>
      <c r="F15" s="193"/>
      <c r="G15" s="194"/>
      <c r="H15" s="194"/>
    </row>
    <row r="16" spans="1:8">
      <c r="A16" s="94" t="s">
        <v>233</v>
      </c>
      <c r="B16" s="101" t="s">
        <v>234</v>
      </c>
      <c r="C16" s="98"/>
      <c r="D16" s="100">
        <v>7083</v>
      </c>
      <c r="E16" s="100">
        <v>111043</v>
      </c>
      <c r="F16" s="193"/>
      <c r="G16" s="100"/>
      <c r="H16" s="100">
        <v>9740</v>
      </c>
    </row>
    <row r="17" spans="1:8">
      <c r="A17" s="97">
        <v>3</v>
      </c>
      <c r="B17" s="91" t="s">
        <v>235</v>
      </c>
      <c r="C17" s="98"/>
      <c r="D17" s="99">
        <v>71</v>
      </c>
      <c r="E17" s="100">
        <v>11201</v>
      </c>
      <c r="F17" s="193"/>
      <c r="G17" s="100"/>
      <c r="H17" s="100"/>
    </row>
    <row r="18" spans="1:8">
      <c r="A18" s="94"/>
      <c r="B18" s="101" t="s">
        <v>236</v>
      </c>
      <c r="C18" s="98"/>
      <c r="D18" s="100"/>
      <c r="E18" s="100"/>
      <c r="F18" s="193"/>
      <c r="G18" s="100"/>
      <c r="H18" s="100"/>
    </row>
    <row r="19" spans="1:8">
      <c r="A19" s="94"/>
      <c r="B19" s="101" t="s">
        <v>237</v>
      </c>
      <c r="C19" s="98"/>
      <c r="D19" s="100"/>
      <c r="E19" s="100">
        <v>112011</v>
      </c>
      <c r="F19" s="193"/>
      <c r="G19" s="100"/>
      <c r="H19" s="100"/>
    </row>
    <row r="20" spans="1:8">
      <c r="A20" s="94"/>
      <c r="B20" s="101" t="s">
        <v>238</v>
      </c>
      <c r="C20" s="98"/>
      <c r="D20" s="100"/>
      <c r="E20" s="100">
        <v>112012</v>
      </c>
      <c r="F20" s="193"/>
      <c r="G20" s="100"/>
      <c r="H20" s="100"/>
    </row>
    <row r="21" spans="1:8">
      <c r="A21" s="97">
        <v>4</v>
      </c>
      <c r="B21" s="91" t="s">
        <v>239</v>
      </c>
      <c r="C21" s="98"/>
      <c r="D21" s="99">
        <v>72</v>
      </c>
      <c r="E21" s="100">
        <v>11300</v>
      </c>
      <c r="F21" s="193"/>
      <c r="G21" s="100"/>
      <c r="H21" s="100"/>
    </row>
    <row r="22" spans="1:8">
      <c r="A22" s="94"/>
      <c r="B22" s="101" t="s">
        <v>240</v>
      </c>
      <c r="C22" s="98"/>
      <c r="D22" s="99"/>
      <c r="E22" s="100">
        <v>11301</v>
      </c>
      <c r="F22" s="193"/>
      <c r="G22" s="100"/>
      <c r="H22" s="100"/>
    </row>
    <row r="23" spans="1:8">
      <c r="A23" s="97">
        <v>5</v>
      </c>
      <c r="B23" s="91" t="s">
        <v>241</v>
      </c>
      <c r="C23" s="98"/>
      <c r="D23" s="99">
        <v>73</v>
      </c>
      <c r="E23" s="100">
        <v>11400</v>
      </c>
      <c r="F23" s="193"/>
      <c r="G23" s="100"/>
      <c r="H23" s="100"/>
    </row>
    <row r="24" spans="1:8">
      <c r="A24" s="97">
        <v>6</v>
      </c>
      <c r="B24" s="91" t="s">
        <v>242</v>
      </c>
      <c r="C24" s="98"/>
      <c r="D24" s="99">
        <v>75</v>
      </c>
      <c r="E24" s="100">
        <v>11500</v>
      </c>
      <c r="F24" s="193"/>
      <c r="G24" s="194"/>
      <c r="H24" s="194"/>
    </row>
    <row r="25" spans="1:8">
      <c r="A25" s="97">
        <v>7</v>
      </c>
      <c r="B25" s="91" t="s">
        <v>243</v>
      </c>
      <c r="C25" s="98"/>
      <c r="D25" s="99">
        <v>77</v>
      </c>
      <c r="E25" s="100">
        <v>11600</v>
      </c>
      <c r="F25" s="193"/>
      <c r="G25" s="192"/>
      <c r="H25" s="192">
        <v>95</v>
      </c>
    </row>
    <row r="26" spans="1:8">
      <c r="A26" s="97" t="s">
        <v>244</v>
      </c>
      <c r="B26" s="91" t="s">
        <v>245</v>
      </c>
      <c r="C26" s="98"/>
      <c r="D26" s="100"/>
      <c r="E26" s="100">
        <v>11800</v>
      </c>
      <c r="F26" s="197">
        <f>SUM(F10:F25)</f>
        <v>119714</v>
      </c>
      <c r="G26" s="192">
        <f>SUM(G9:G25)</f>
        <v>186348</v>
      </c>
      <c r="H26" s="192">
        <f>H9+H13+H17+H21+H23+H24+H25</f>
        <v>114390</v>
      </c>
    </row>
    <row r="27" spans="1:8">
      <c r="A27" s="89"/>
      <c r="B27" s="89"/>
      <c r="C27" s="89"/>
      <c r="D27" s="89"/>
      <c r="E27" s="89"/>
      <c r="F27" s="187"/>
      <c r="G27" s="89"/>
      <c r="H27" s="89"/>
    </row>
    <row r="28" spans="1:8">
      <c r="A28" s="89"/>
      <c r="B28" s="89"/>
      <c r="C28" s="89"/>
      <c r="D28" s="89"/>
      <c r="E28" s="89"/>
      <c r="F28" s="187"/>
      <c r="G28" s="89"/>
      <c r="H28" s="89"/>
    </row>
    <row r="29" spans="1:8">
      <c r="A29" s="89"/>
      <c r="B29" s="89"/>
      <c r="C29" s="89"/>
      <c r="D29" s="89"/>
      <c r="E29" s="89"/>
      <c r="F29" s="187"/>
      <c r="G29" s="89"/>
      <c r="H29" s="89"/>
    </row>
    <row r="30" spans="1:8">
      <c r="A30" s="89"/>
      <c r="B30" s="89"/>
      <c r="C30" s="89"/>
      <c r="D30" s="89"/>
      <c r="E30" s="89" t="s">
        <v>246</v>
      </c>
      <c r="F30" s="187"/>
      <c r="G30" s="89"/>
      <c r="H30" s="89"/>
    </row>
    <row r="31" spans="1:8">
      <c r="A31" s="89"/>
      <c r="B31" s="89"/>
      <c r="C31" s="89"/>
      <c r="D31" s="89"/>
      <c r="E31" s="103" t="s">
        <v>599</v>
      </c>
      <c r="F31" s="195"/>
      <c r="G31" s="89"/>
      <c r="H31" s="89"/>
    </row>
    <row r="32" spans="1:8">
      <c r="A32" s="89"/>
      <c r="B32" s="89"/>
      <c r="C32" s="89"/>
      <c r="D32" s="89"/>
      <c r="E32" s="89"/>
      <c r="F32" s="187"/>
      <c r="G32" s="89"/>
      <c r="H32" s="89"/>
    </row>
    <row r="33" spans="1:8">
      <c r="A33" s="89"/>
      <c r="B33" s="89"/>
      <c r="C33" s="89"/>
      <c r="D33" s="89"/>
      <c r="E33" s="89"/>
      <c r="F33" s="187"/>
      <c r="G33" s="89"/>
      <c r="H33" s="89"/>
    </row>
    <row r="34" spans="1:8">
      <c r="A34" s="89"/>
      <c r="B34" s="89"/>
      <c r="C34" s="89"/>
      <c r="D34" s="89"/>
      <c r="E34" s="89"/>
      <c r="F34" s="187"/>
      <c r="G34" s="89"/>
      <c r="H34" s="89"/>
    </row>
    <row r="35" spans="1:8">
      <c r="A35" s="89"/>
      <c r="B35" s="89"/>
      <c r="C35" s="89"/>
      <c r="D35" s="89"/>
      <c r="E35" s="89"/>
      <c r="F35" s="187"/>
      <c r="G35" s="89"/>
      <c r="H35" s="89"/>
    </row>
    <row r="36" spans="1:8">
      <c r="A36" s="89"/>
      <c r="B36" s="89"/>
      <c r="C36" s="89"/>
      <c r="D36" s="89"/>
      <c r="E36" s="89"/>
      <c r="F36" s="187"/>
      <c r="G36" s="89"/>
      <c r="H36" s="89"/>
    </row>
    <row r="37" spans="1:8">
      <c r="A37" s="89"/>
      <c r="B37" s="89"/>
      <c r="C37" s="89"/>
      <c r="D37" s="89"/>
      <c r="E37" s="89"/>
      <c r="F37" s="187"/>
      <c r="G37" s="89"/>
      <c r="H37" s="89"/>
    </row>
    <row r="38" spans="1:8">
      <c r="A38" s="89"/>
      <c r="B38" s="89"/>
      <c r="C38" s="89"/>
      <c r="D38" s="89"/>
      <c r="E38" s="89"/>
      <c r="F38" s="187"/>
      <c r="G38" s="89"/>
      <c r="H38" s="89"/>
    </row>
    <row r="39" spans="1:8">
      <c r="A39" s="89"/>
      <c r="B39" s="89"/>
      <c r="C39" s="89"/>
      <c r="D39" s="89"/>
      <c r="E39" s="89"/>
      <c r="F39" s="187"/>
      <c r="G39" s="89"/>
      <c r="H39" s="89"/>
    </row>
    <row r="40" spans="1:8">
      <c r="A40" s="89"/>
      <c r="B40" s="89"/>
      <c r="C40" s="89"/>
      <c r="D40" s="89"/>
      <c r="E40" s="89"/>
      <c r="F40" s="187"/>
      <c r="G40" s="89"/>
      <c r="H40" s="89"/>
    </row>
    <row r="41" spans="1:8">
      <c r="A41" s="89"/>
      <c r="B41" s="89"/>
      <c r="C41" s="89"/>
      <c r="D41" s="89"/>
      <c r="E41" s="89"/>
      <c r="F41" s="187"/>
      <c r="G41" s="89"/>
      <c r="H41" s="89"/>
    </row>
    <row r="42" spans="1:8">
      <c r="A42" s="89"/>
      <c r="B42" s="89"/>
      <c r="C42" s="89"/>
      <c r="D42" s="89"/>
      <c r="E42" s="89"/>
      <c r="F42" s="187"/>
      <c r="G42" s="89"/>
      <c r="H42" s="89"/>
    </row>
    <row r="43" spans="1:8">
      <c r="A43" s="89"/>
      <c r="B43" s="89"/>
      <c r="C43" s="89"/>
      <c r="D43" s="89"/>
      <c r="E43" s="89"/>
      <c r="F43" s="187"/>
      <c r="G43" s="89"/>
      <c r="H43" s="89"/>
    </row>
    <row r="44" spans="1:8">
      <c r="A44" s="89"/>
      <c r="B44" s="89"/>
      <c r="C44" s="89"/>
      <c r="D44" s="89"/>
      <c r="E44" s="89"/>
      <c r="F44" s="187"/>
      <c r="G44" s="89"/>
      <c r="H44" s="89"/>
    </row>
    <row r="45" spans="1:8">
      <c r="A45" s="89"/>
      <c r="B45" s="89"/>
      <c r="C45" s="89"/>
      <c r="D45" s="89"/>
      <c r="E45" s="89"/>
      <c r="F45" s="187"/>
      <c r="G45" s="89"/>
      <c r="H45" s="89"/>
    </row>
    <row r="46" spans="1:8">
      <c r="A46" s="89"/>
      <c r="B46" s="89"/>
      <c r="C46" s="89"/>
      <c r="D46" s="89"/>
      <c r="E46" s="89"/>
      <c r="F46" s="187"/>
      <c r="G46" s="89"/>
      <c r="H46" s="89"/>
    </row>
    <row r="47" spans="1:8">
      <c r="A47" s="89"/>
      <c r="B47" s="89"/>
      <c r="C47" s="89"/>
      <c r="D47" s="89"/>
      <c r="E47" s="89"/>
      <c r="F47" s="187"/>
      <c r="G47" s="89"/>
      <c r="H47" s="89"/>
    </row>
    <row r="48" spans="1:8">
      <c r="A48" s="89"/>
      <c r="B48" s="89"/>
      <c r="C48" s="89"/>
      <c r="D48" s="89"/>
      <c r="E48" s="89"/>
      <c r="F48" s="187"/>
      <c r="G48" s="89"/>
      <c r="H48" s="89"/>
    </row>
    <row r="49" spans="1:8">
      <c r="A49" s="89"/>
      <c r="B49" s="89"/>
      <c r="C49" s="89"/>
      <c r="D49" s="89"/>
      <c r="E49" s="89"/>
      <c r="F49" s="187"/>
      <c r="G49" s="89"/>
      <c r="H49" s="89"/>
    </row>
    <row r="50" spans="1:8">
      <c r="A50" s="89"/>
      <c r="B50" s="89"/>
      <c r="C50" s="89"/>
      <c r="D50" s="89"/>
      <c r="E50" s="89"/>
      <c r="F50" s="187"/>
      <c r="G50" s="89"/>
      <c r="H50" s="89"/>
    </row>
    <row r="51" spans="1:8">
      <c r="A51" s="89"/>
      <c r="B51" s="89"/>
      <c r="C51" s="89"/>
      <c r="D51" s="89"/>
      <c r="E51" s="89"/>
      <c r="F51" s="187"/>
      <c r="G51" s="89"/>
      <c r="H51" s="89"/>
    </row>
    <row r="52" spans="1:8">
      <c r="A52" s="89"/>
      <c r="B52" s="89"/>
      <c r="C52" s="89"/>
      <c r="D52" s="89"/>
      <c r="E52" s="89"/>
      <c r="F52" s="187"/>
      <c r="G52" s="89"/>
      <c r="H52" s="89"/>
    </row>
    <row r="53" spans="1:8">
      <c r="A53" s="89"/>
      <c r="B53" s="89"/>
      <c r="C53" s="89"/>
      <c r="D53" s="89"/>
      <c r="E53" s="89"/>
      <c r="F53" s="187"/>
      <c r="G53" s="89"/>
      <c r="H53" s="89"/>
    </row>
    <row r="54" spans="1:8">
      <c r="A54" s="89"/>
      <c r="B54" s="89"/>
      <c r="C54" s="89"/>
      <c r="D54" s="89"/>
      <c r="E54" s="89"/>
      <c r="F54" s="187"/>
      <c r="G54" s="89"/>
      <c r="H54" s="89"/>
    </row>
    <row r="55" spans="1:8">
      <c r="A55" s="89"/>
      <c r="B55" s="89"/>
      <c r="C55" s="89"/>
      <c r="D55" s="89"/>
      <c r="E55" s="89"/>
      <c r="F55" s="187"/>
      <c r="G55" s="89"/>
      <c r="H55" s="89"/>
    </row>
    <row r="56" spans="1:8">
      <c r="A56" s="89"/>
      <c r="B56" s="89"/>
      <c r="C56" s="89"/>
      <c r="D56" s="89"/>
      <c r="E56" s="89"/>
      <c r="F56" s="187"/>
      <c r="G56" s="89"/>
      <c r="H56" s="89"/>
    </row>
    <row r="57" spans="1:8">
      <c r="A57" s="89"/>
      <c r="B57" s="89"/>
      <c r="C57" s="89"/>
      <c r="D57" s="89"/>
      <c r="E57" s="89"/>
      <c r="F57" s="187"/>
      <c r="G57" s="89"/>
      <c r="H57" s="89"/>
    </row>
    <row r="58" spans="1:8">
      <c r="A58" s="89"/>
      <c r="B58" s="89"/>
      <c r="C58" s="89"/>
      <c r="D58" s="89"/>
      <c r="E58" s="89"/>
      <c r="F58" s="187"/>
      <c r="G58" s="89"/>
      <c r="H58" s="89"/>
    </row>
    <row r="59" spans="1:8">
      <c r="A59" s="89"/>
      <c r="B59" s="89"/>
      <c r="C59" s="89"/>
      <c r="D59" s="89"/>
      <c r="E59" s="89"/>
      <c r="F59" s="187"/>
      <c r="G59" s="89"/>
      <c r="H59" s="89"/>
    </row>
    <row r="60" spans="1:8">
      <c r="A60" s="89"/>
      <c r="B60" s="89"/>
      <c r="C60" s="89"/>
      <c r="D60" s="89"/>
      <c r="E60" s="89"/>
      <c r="F60" s="187"/>
      <c r="G60" s="89"/>
      <c r="H60" s="89"/>
    </row>
    <row r="61" spans="1:8">
      <c r="A61" s="89"/>
      <c r="B61" s="90" t="s">
        <v>212</v>
      </c>
      <c r="C61" s="90"/>
      <c r="D61" s="90"/>
      <c r="E61" s="90"/>
      <c r="F61" s="188"/>
      <c r="G61" s="90"/>
      <c r="H61" s="89"/>
    </row>
    <row r="62" spans="1:8">
      <c r="A62" s="89"/>
      <c r="B62" s="90" t="s">
        <v>398</v>
      </c>
      <c r="C62" s="90"/>
      <c r="D62" s="90"/>
      <c r="E62" s="90"/>
      <c r="F62" s="188"/>
      <c r="G62" s="90"/>
      <c r="H62" s="89"/>
    </row>
    <row r="63" spans="1:8">
      <c r="A63" s="89"/>
      <c r="B63" s="90"/>
      <c r="C63" s="90"/>
      <c r="D63" s="90"/>
      <c r="E63" s="90"/>
      <c r="F63" s="480" t="s">
        <v>247</v>
      </c>
      <c r="G63" s="480"/>
      <c r="H63" s="89"/>
    </row>
    <row r="64" spans="1:8">
      <c r="A64" s="89"/>
      <c r="B64" s="90"/>
      <c r="C64" s="90"/>
      <c r="D64" s="90"/>
      <c r="E64" s="90"/>
      <c r="F64" s="481" t="s">
        <v>215</v>
      </c>
      <c r="G64" s="481"/>
      <c r="H64" s="89"/>
    </row>
    <row r="65" spans="1:8">
      <c r="A65" s="91" t="s">
        <v>248</v>
      </c>
      <c r="B65" s="92"/>
      <c r="C65" s="98"/>
      <c r="D65" s="98"/>
      <c r="E65" s="98"/>
      <c r="F65" s="196"/>
      <c r="G65" s="98"/>
      <c r="H65" s="104"/>
    </row>
    <row r="66" spans="1:8">
      <c r="A66" s="94"/>
      <c r="B66" s="91" t="s">
        <v>249</v>
      </c>
      <c r="C66" s="92"/>
      <c r="D66" s="95" t="s">
        <v>218</v>
      </c>
      <c r="E66" s="95" t="s">
        <v>219</v>
      </c>
      <c r="F66" s="190" t="s">
        <v>646</v>
      </c>
      <c r="G66" s="96" t="s">
        <v>615</v>
      </c>
      <c r="H66" s="96" t="s">
        <v>220</v>
      </c>
    </row>
    <row r="67" spans="1:8">
      <c r="A67" s="97">
        <v>1</v>
      </c>
      <c r="B67" s="91" t="s">
        <v>250</v>
      </c>
      <c r="C67" s="98"/>
      <c r="D67" s="99">
        <v>60</v>
      </c>
      <c r="E67" s="100">
        <v>12100</v>
      </c>
      <c r="F67" s="197">
        <f>F68+F69+F70+F71+F72</f>
        <v>71962</v>
      </c>
      <c r="G67" s="192">
        <f>G68</f>
        <v>139852</v>
      </c>
      <c r="H67" s="192">
        <f>H68+H69+H70+H71+H72</f>
        <v>73031</v>
      </c>
    </row>
    <row r="68" spans="1:8">
      <c r="A68" s="94" t="s">
        <v>251</v>
      </c>
      <c r="B68" s="101" t="s">
        <v>252</v>
      </c>
      <c r="C68" s="98"/>
      <c r="D68" s="100" t="s">
        <v>253</v>
      </c>
      <c r="E68" s="100">
        <v>12101</v>
      </c>
      <c r="F68" s="193">
        <v>71962</v>
      </c>
      <c r="G68" s="194">
        <v>139852</v>
      </c>
      <c r="H68" s="194">
        <v>10632</v>
      </c>
    </row>
    <row r="69" spans="1:8">
      <c r="A69" s="94" t="s">
        <v>225</v>
      </c>
      <c r="B69" s="101" t="s">
        <v>254</v>
      </c>
      <c r="C69" s="98"/>
      <c r="D69" s="100"/>
      <c r="E69" s="100">
        <v>12102</v>
      </c>
      <c r="F69" s="193"/>
      <c r="G69" s="194"/>
      <c r="H69" s="194"/>
    </row>
    <row r="70" spans="1:8">
      <c r="A70" s="94" t="s">
        <v>227</v>
      </c>
      <c r="B70" s="101" t="s">
        <v>255</v>
      </c>
      <c r="C70" s="98"/>
      <c r="D70" s="100" t="s">
        <v>256</v>
      </c>
      <c r="E70" s="100">
        <v>12103</v>
      </c>
      <c r="F70" s="193"/>
      <c r="G70" s="194"/>
      <c r="H70" s="194">
        <v>62399</v>
      </c>
    </row>
    <row r="71" spans="1:8">
      <c r="A71" s="94" t="s">
        <v>257</v>
      </c>
      <c r="B71" s="101" t="s">
        <v>258</v>
      </c>
      <c r="C71" s="98"/>
      <c r="D71" s="100"/>
      <c r="E71" s="100">
        <v>12104</v>
      </c>
      <c r="F71" s="193"/>
      <c r="G71" s="194"/>
      <c r="H71" s="194"/>
    </row>
    <row r="72" spans="1:8">
      <c r="A72" s="94" t="s">
        <v>259</v>
      </c>
      <c r="B72" s="101" t="s">
        <v>260</v>
      </c>
      <c r="C72" s="98"/>
      <c r="D72" s="100" t="s">
        <v>261</v>
      </c>
      <c r="E72" s="100">
        <v>12105</v>
      </c>
      <c r="F72" s="193"/>
      <c r="G72" s="194"/>
      <c r="H72" s="194"/>
    </row>
    <row r="73" spans="1:8">
      <c r="A73" s="97">
        <v>2</v>
      </c>
      <c r="B73" s="91" t="s">
        <v>262</v>
      </c>
      <c r="C73" s="98"/>
      <c r="D73" s="99">
        <v>64</v>
      </c>
      <c r="E73" s="100">
        <v>12200</v>
      </c>
      <c r="F73" s="197">
        <f>F74+F75</f>
        <v>13621</v>
      </c>
      <c r="G73" s="192">
        <f>G74+G75</f>
        <v>8407</v>
      </c>
      <c r="H73" s="192">
        <f>H74+H75</f>
        <v>5696</v>
      </c>
    </row>
    <row r="74" spans="1:8">
      <c r="A74" s="94" t="s">
        <v>263</v>
      </c>
      <c r="B74" s="101" t="s">
        <v>264</v>
      </c>
      <c r="C74" s="98"/>
      <c r="D74" s="100">
        <v>641</v>
      </c>
      <c r="E74" s="100">
        <v>12201</v>
      </c>
      <c r="F74" s="193">
        <v>11678</v>
      </c>
      <c r="G74" s="194">
        <v>7178</v>
      </c>
      <c r="H74" s="194">
        <v>4881</v>
      </c>
    </row>
    <row r="75" spans="1:8">
      <c r="A75" s="94" t="s">
        <v>265</v>
      </c>
      <c r="B75" s="101" t="s">
        <v>266</v>
      </c>
      <c r="C75" s="98"/>
      <c r="D75" s="100">
        <v>644</v>
      </c>
      <c r="E75" s="100">
        <v>12202</v>
      </c>
      <c r="F75" s="193">
        <v>1943</v>
      </c>
      <c r="G75" s="194">
        <v>1229</v>
      </c>
      <c r="H75" s="194">
        <v>815</v>
      </c>
    </row>
    <row r="76" spans="1:8">
      <c r="A76" s="97">
        <v>3</v>
      </c>
      <c r="B76" s="91" t="s">
        <v>267</v>
      </c>
      <c r="C76" s="98"/>
      <c r="D76" s="99">
        <v>68</v>
      </c>
      <c r="E76" s="100">
        <v>12300</v>
      </c>
      <c r="F76" s="197">
        <v>305</v>
      </c>
      <c r="G76" s="192">
        <v>3402</v>
      </c>
      <c r="H76" s="192">
        <v>1195</v>
      </c>
    </row>
    <row r="77" spans="1:8">
      <c r="A77" s="97">
        <v>4</v>
      </c>
      <c r="B77" s="91" t="s">
        <v>268</v>
      </c>
      <c r="C77" s="98"/>
      <c r="D77" s="99">
        <v>61</v>
      </c>
      <c r="E77" s="100">
        <v>12400</v>
      </c>
      <c r="F77" s="197">
        <f>F78+F79+F80+F81+F82+F83+F84+F85+F86+F87+F88+F89+F91+F92</f>
        <v>22969</v>
      </c>
      <c r="G77" s="192">
        <f>G79+G81+G82+G83+G84+G86+G87+G88+G92</f>
        <v>19638</v>
      </c>
      <c r="H77" s="192">
        <f>H79+H80+H81+H82+H83+H84+H85+H86+H87+H88+H89+H90+H91+H92</f>
        <v>8707</v>
      </c>
    </row>
    <row r="78" spans="1:8">
      <c r="A78" s="94" t="s">
        <v>222</v>
      </c>
      <c r="B78" s="101" t="s">
        <v>269</v>
      </c>
      <c r="C78" s="98"/>
      <c r="D78" s="100"/>
      <c r="E78" s="100">
        <v>12401</v>
      </c>
      <c r="F78" s="193"/>
      <c r="G78" s="194"/>
      <c r="H78" s="194"/>
    </row>
    <row r="79" spans="1:8">
      <c r="A79" s="94" t="s">
        <v>231</v>
      </c>
      <c r="B79" s="101" t="s">
        <v>270</v>
      </c>
      <c r="C79" s="98"/>
      <c r="D79" s="100">
        <v>611</v>
      </c>
      <c r="E79" s="100">
        <v>12402</v>
      </c>
      <c r="F79" s="193">
        <v>8409</v>
      </c>
      <c r="G79" s="194">
        <v>1766</v>
      </c>
      <c r="H79" s="194">
        <v>294</v>
      </c>
    </row>
    <row r="80" spans="1:8">
      <c r="A80" s="94" t="s">
        <v>233</v>
      </c>
      <c r="B80" s="101" t="s">
        <v>271</v>
      </c>
      <c r="C80" s="98"/>
      <c r="D80" s="100">
        <v>613</v>
      </c>
      <c r="E80" s="100">
        <v>12403</v>
      </c>
      <c r="F80" s="193"/>
      <c r="G80" s="194"/>
      <c r="H80" s="194"/>
    </row>
    <row r="81" spans="1:12">
      <c r="A81" s="94" t="s">
        <v>272</v>
      </c>
      <c r="B81" s="101" t="s">
        <v>273</v>
      </c>
      <c r="C81" s="98"/>
      <c r="D81" s="100">
        <v>615</v>
      </c>
      <c r="E81" s="100">
        <v>12404</v>
      </c>
      <c r="F81" s="193">
        <v>3012</v>
      </c>
      <c r="G81" s="194">
        <v>1209</v>
      </c>
      <c r="H81" s="194">
        <v>397</v>
      </c>
    </row>
    <row r="82" spans="1:12">
      <c r="A82" s="94" t="s">
        <v>274</v>
      </c>
      <c r="B82" s="101" t="s">
        <v>275</v>
      </c>
      <c r="C82" s="98"/>
      <c r="D82" s="100">
        <v>616</v>
      </c>
      <c r="E82" s="100">
        <v>12405</v>
      </c>
      <c r="F82" s="193">
        <v>216</v>
      </c>
      <c r="G82" s="194">
        <v>240</v>
      </c>
      <c r="H82" s="194">
        <v>358</v>
      </c>
    </row>
    <row r="83" spans="1:12">
      <c r="A83" s="94" t="s">
        <v>276</v>
      </c>
      <c r="B83" s="101" t="s">
        <v>616</v>
      </c>
      <c r="C83" s="98"/>
      <c r="D83" s="100">
        <v>617</v>
      </c>
      <c r="E83" s="100">
        <v>12406</v>
      </c>
      <c r="F83" s="193"/>
      <c r="G83" s="194">
        <v>2225</v>
      </c>
      <c r="H83" s="194"/>
    </row>
    <row r="84" spans="1:12">
      <c r="A84" s="94" t="s">
        <v>277</v>
      </c>
      <c r="B84" s="101" t="s">
        <v>278</v>
      </c>
      <c r="C84" s="98"/>
      <c r="D84" s="100">
        <v>618</v>
      </c>
      <c r="E84" s="100">
        <v>12407</v>
      </c>
      <c r="F84" s="193">
        <v>10409</v>
      </c>
      <c r="G84" s="194">
        <v>13018</v>
      </c>
      <c r="H84" s="194">
        <f>3418+2204</f>
        <v>5622</v>
      </c>
      <c r="L84" s="384"/>
    </row>
    <row r="85" spans="1:12">
      <c r="A85" s="94" t="s">
        <v>279</v>
      </c>
      <c r="B85" s="101" t="s">
        <v>280</v>
      </c>
      <c r="C85" s="98"/>
      <c r="D85" s="100">
        <v>623</v>
      </c>
      <c r="E85" s="100">
        <v>12408</v>
      </c>
      <c r="F85" s="193"/>
      <c r="G85" s="194"/>
      <c r="H85" s="194">
        <v>1952</v>
      </c>
    </row>
    <row r="86" spans="1:12">
      <c r="A86" s="94" t="s">
        <v>281</v>
      </c>
      <c r="B86" s="101" t="s">
        <v>282</v>
      </c>
      <c r="C86" s="98"/>
      <c r="D86" s="100">
        <v>624</v>
      </c>
      <c r="E86" s="100">
        <v>12409</v>
      </c>
      <c r="F86" s="193"/>
      <c r="G86" s="194"/>
      <c r="H86" s="194"/>
    </row>
    <row r="87" spans="1:12">
      <c r="A87" s="94" t="s">
        <v>283</v>
      </c>
      <c r="B87" s="101" t="s">
        <v>284</v>
      </c>
      <c r="C87" s="98"/>
      <c r="D87" s="100">
        <v>625</v>
      </c>
      <c r="E87" s="100">
        <v>12410</v>
      </c>
      <c r="F87" s="193">
        <v>165</v>
      </c>
      <c r="G87" s="194">
        <v>252</v>
      </c>
      <c r="H87" s="194"/>
    </row>
    <row r="88" spans="1:12">
      <c r="A88" s="94" t="s">
        <v>285</v>
      </c>
      <c r="B88" s="101" t="s">
        <v>286</v>
      </c>
      <c r="C88" s="98"/>
      <c r="D88" s="100">
        <v>626</v>
      </c>
      <c r="E88" s="100">
        <v>12411</v>
      </c>
      <c r="F88" s="193">
        <v>246</v>
      </c>
      <c r="G88" s="194">
        <v>216</v>
      </c>
      <c r="H88" s="194">
        <v>21</v>
      </c>
    </row>
    <row r="89" spans="1:12">
      <c r="A89" s="94" t="s">
        <v>287</v>
      </c>
      <c r="B89" s="101" t="s">
        <v>288</v>
      </c>
      <c r="C89" s="98"/>
      <c r="D89" s="100">
        <v>627</v>
      </c>
      <c r="E89" s="100">
        <v>12412</v>
      </c>
      <c r="F89" s="193"/>
      <c r="G89" s="194"/>
      <c r="H89" s="194"/>
    </row>
    <row r="90" spans="1:12">
      <c r="A90" s="94"/>
      <c r="B90" s="101" t="s">
        <v>289</v>
      </c>
      <c r="C90" s="98"/>
      <c r="D90" s="100">
        <v>6271</v>
      </c>
      <c r="E90" s="100">
        <v>124121</v>
      </c>
      <c r="F90" s="193"/>
      <c r="G90" s="194"/>
      <c r="H90" s="194"/>
    </row>
    <row r="91" spans="1:12">
      <c r="A91" s="94"/>
      <c r="B91" s="482" t="s">
        <v>399</v>
      </c>
      <c r="C91" s="483"/>
      <c r="D91" s="100">
        <v>0</v>
      </c>
      <c r="E91" s="100">
        <v>124122</v>
      </c>
      <c r="F91" s="193"/>
      <c r="G91" s="194"/>
      <c r="H91" s="194"/>
    </row>
    <row r="92" spans="1:12">
      <c r="A92" s="94" t="s">
        <v>290</v>
      </c>
      <c r="B92" s="101" t="s">
        <v>291</v>
      </c>
      <c r="C92" s="98"/>
      <c r="D92" s="100">
        <v>628</v>
      </c>
      <c r="E92" s="100">
        <v>12413</v>
      </c>
      <c r="F92" s="193">
        <v>512</v>
      </c>
      <c r="G92" s="194">
        <v>712</v>
      </c>
      <c r="H92" s="194">
        <v>63</v>
      </c>
    </row>
    <row r="93" spans="1:12">
      <c r="A93" s="97">
        <v>5</v>
      </c>
      <c r="B93" s="91" t="s">
        <v>292</v>
      </c>
      <c r="C93" s="98"/>
      <c r="D93" s="99">
        <v>63</v>
      </c>
      <c r="E93" s="100">
        <v>12500</v>
      </c>
      <c r="F93" s="197">
        <f>F94+F95+F96+F97</f>
        <v>3032</v>
      </c>
      <c r="G93" s="192">
        <f>G94+G95+G96+G97</f>
        <v>637</v>
      </c>
      <c r="H93" s="192">
        <f>H94+H95+H96+H97</f>
        <v>927</v>
      </c>
    </row>
    <row r="94" spans="1:12">
      <c r="A94" s="94" t="s">
        <v>222</v>
      </c>
      <c r="B94" s="101" t="s">
        <v>293</v>
      </c>
      <c r="C94" s="98"/>
      <c r="D94" s="100">
        <v>632</v>
      </c>
      <c r="E94" s="100">
        <v>12501</v>
      </c>
      <c r="F94" s="193"/>
      <c r="G94" s="194"/>
      <c r="H94" s="194"/>
    </row>
    <row r="95" spans="1:12">
      <c r="A95" s="94" t="s">
        <v>231</v>
      </c>
      <c r="B95" s="101" t="s">
        <v>294</v>
      </c>
      <c r="C95" s="98"/>
      <c r="D95" s="100">
        <v>633</v>
      </c>
      <c r="E95" s="100">
        <v>12502</v>
      </c>
      <c r="F95" s="193"/>
      <c r="G95" s="194"/>
      <c r="H95" s="194"/>
    </row>
    <row r="96" spans="1:12">
      <c r="A96" s="94" t="s">
        <v>233</v>
      </c>
      <c r="B96" s="101" t="s">
        <v>295</v>
      </c>
      <c r="C96" s="98"/>
      <c r="D96" s="100">
        <v>634</v>
      </c>
      <c r="E96" s="100">
        <v>12503</v>
      </c>
      <c r="F96" s="193">
        <v>2668</v>
      </c>
      <c r="G96" s="194">
        <v>637</v>
      </c>
      <c r="H96" s="194">
        <v>145</v>
      </c>
    </row>
    <row r="97" spans="1:10">
      <c r="A97" s="94" t="s">
        <v>272</v>
      </c>
      <c r="B97" s="101" t="s">
        <v>296</v>
      </c>
      <c r="C97" s="98"/>
      <c r="D97" s="100" t="s">
        <v>297</v>
      </c>
      <c r="E97" s="100">
        <v>12504</v>
      </c>
      <c r="F97" s="193">
        <v>364</v>
      </c>
      <c r="G97" s="194"/>
      <c r="H97" s="194">
        <f>332+450</f>
        <v>782</v>
      </c>
    </row>
    <row r="98" spans="1:10">
      <c r="A98" s="94" t="s">
        <v>298</v>
      </c>
      <c r="B98" s="101" t="s">
        <v>299</v>
      </c>
      <c r="C98" s="98"/>
      <c r="D98" s="100"/>
      <c r="E98" s="100">
        <v>12600</v>
      </c>
      <c r="F98" s="197">
        <f>F67+F73+F76+F77+F93</f>
        <v>111889</v>
      </c>
      <c r="G98" s="192">
        <f>G67+G73+G76+G77+G93</f>
        <v>171936</v>
      </c>
      <c r="H98" s="192">
        <f>H67+H73+H76+H77+H93</f>
        <v>89556</v>
      </c>
      <c r="J98" s="200"/>
    </row>
    <row r="99" spans="1:10">
      <c r="A99" s="94"/>
      <c r="B99" s="91" t="s">
        <v>300</v>
      </c>
      <c r="C99" s="92"/>
      <c r="D99" s="99"/>
      <c r="E99" s="99"/>
      <c r="F99" s="190" t="s">
        <v>646</v>
      </c>
      <c r="G99" s="96" t="s">
        <v>615</v>
      </c>
      <c r="H99" s="95" t="s">
        <v>220</v>
      </c>
      <c r="J99" s="384"/>
    </row>
    <row r="100" spans="1:10">
      <c r="A100" s="94">
        <v>1</v>
      </c>
      <c r="B100" s="101" t="s">
        <v>301</v>
      </c>
      <c r="C100" s="98"/>
      <c r="D100" s="100"/>
      <c r="E100" s="100">
        <v>14000</v>
      </c>
      <c r="F100" s="193">
        <v>20</v>
      </c>
      <c r="G100" s="99">
        <v>17</v>
      </c>
      <c r="H100" s="99">
        <v>16</v>
      </c>
    </row>
    <row r="101" spans="1:10">
      <c r="A101" s="94">
        <v>2</v>
      </c>
      <c r="B101" s="101" t="s">
        <v>302</v>
      </c>
      <c r="C101" s="98"/>
      <c r="D101" s="100"/>
      <c r="E101" s="100">
        <v>15000</v>
      </c>
      <c r="F101" s="193"/>
      <c r="G101" s="100"/>
      <c r="H101" s="100">
        <v>0</v>
      </c>
    </row>
    <row r="102" spans="1:10">
      <c r="A102" s="94" t="s">
        <v>222</v>
      </c>
      <c r="B102" s="101" t="s">
        <v>303</v>
      </c>
      <c r="C102" s="98"/>
      <c r="D102" s="100"/>
      <c r="E102" s="100">
        <v>15001</v>
      </c>
      <c r="F102" s="197">
        <f>F103</f>
        <v>15663575</v>
      </c>
      <c r="G102" s="99">
        <f>G103</f>
        <v>3</v>
      </c>
      <c r="H102" s="100">
        <v>0</v>
      </c>
    </row>
    <row r="103" spans="1:10">
      <c r="A103" s="94"/>
      <c r="B103" s="101" t="s">
        <v>304</v>
      </c>
      <c r="C103" s="98"/>
      <c r="D103" s="100"/>
      <c r="E103" s="100">
        <v>150011</v>
      </c>
      <c r="F103" s="193">
        <v>15663575</v>
      </c>
      <c r="G103" s="100">
        <v>3</v>
      </c>
      <c r="H103" s="100">
        <v>0</v>
      </c>
    </row>
    <row r="104" spans="1:10">
      <c r="A104" s="94" t="s">
        <v>231</v>
      </c>
      <c r="B104" s="101" t="s">
        <v>305</v>
      </c>
      <c r="C104" s="98"/>
      <c r="D104" s="100"/>
      <c r="E104" s="100">
        <v>15002</v>
      </c>
      <c r="F104" s="197">
        <f>F105</f>
        <v>0</v>
      </c>
      <c r="G104" s="192">
        <f>G105</f>
        <v>0</v>
      </c>
      <c r="H104" s="100">
        <v>0</v>
      </c>
    </row>
    <row r="105" spans="1:10">
      <c r="A105" s="94"/>
      <c r="B105" s="101" t="s">
        <v>306</v>
      </c>
      <c r="C105" s="98"/>
      <c r="D105" s="100"/>
      <c r="E105" s="100">
        <v>150021</v>
      </c>
      <c r="F105" s="193"/>
      <c r="G105" s="194">
        <v>0</v>
      </c>
      <c r="H105" s="99">
        <v>105</v>
      </c>
    </row>
    <row r="106" spans="1:10">
      <c r="A106" s="89"/>
      <c r="B106" s="89"/>
      <c r="C106" s="89"/>
      <c r="D106" s="89"/>
      <c r="E106" s="89"/>
      <c r="F106" s="187"/>
      <c r="G106" s="89"/>
      <c r="H106" s="89"/>
    </row>
    <row r="107" spans="1:10">
      <c r="A107" s="105"/>
      <c r="B107" s="105"/>
      <c r="C107" s="105"/>
      <c r="D107" s="105"/>
      <c r="E107" s="105"/>
      <c r="F107" s="198"/>
      <c r="G107" s="105"/>
      <c r="H107" s="105"/>
    </row>
    <row r="108" spans="1:10">
      <c r="A108" s="105"/>
      <c r="B108" s="105"/>
      <c r="C108" s="105"/>
      <c r="D108" s="105"/>
      <c r="E108" s="105"/>
      <c r="F108" s="198"/>
      <c r="G108" s="105"/>
      <c r="H108" s="105"/>
    </row>
    <row r="109" spans="1:10">
      <c r="A109" s="105"/>
      <c r="B109" s="105"/>
      <c r="C109" s="105"/>
      <c r="D109" s="105"/>
      <c r="E109" s="89" t="s">
        <v>246</v>
      </c>
      <c r="F109" s="187"/>
      <c r="G109" s="105"/>
      <c r="H109" s="105"/>
    </row>
    <row r="110" spans="1:10">
      <c r="A110" s="105"/>
      <c r="B110" s="105"/>
      <c r="C110" s="105"/>
      <c r="D110" s="105"/>
      <c r="E110" s="103" t="s">
        <v>599</v>
      </c>
      <c r="F110" s="195"/>
      <c r="G110" s="105"/>
      <c r="H110" s="105"/>
    </row>
    <row r="111" spans="1:10">
      <c r="A111" s="105"/>
      <c r="B111" s="105"/>
      <c r="C111" s="105"/>
      <c r="D111" s="105"/>
      <c r="E111" s="105"/>
      <c r="F111" s="198"/>
      <c r="G111" s="105"/>
      <c r="H111" s="105"/>
    </row>
  </sheetData>
  <mergeCells count="5">
    <mergeCell ref="F4:G4"/>
    <mergeCell ref="F6:G6"/>
    <mergeCell ref="F63:G63"/>
    <mergeCell ref="F64:G64"/>
    <mergeCell ref="B91:C91"/>
  </mergeCells>
  <pageMargins left="0.7" right="0.17" top="0.75" bottom="0.75" header="0.28999999999999998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E58"/>
  <sheetViews>
    <sheetView workbookViewId="0">
      <selection activeCell="J49" sqref="J49"/>
    </sheetView>
  </sheetViews>
  <sheetFormatPr defaultRowHeight="12.75"/>
  <cols>
    <col min="1" max="1" width="7.85546875" customWidth="1"/>
    <col min="2" max="2" width="10.140625" customWidth="1"/>
    <col min="3" max="3" width="35" customWidth="1"/>
    <col min="4" max="4" width="25.7109375" customWidth="1"/>
    <col min="5" max="5" width="11.28515625" bestFit="1" customWidth="1"/>
  </cols>
  <sheetData>
    <row r="1" spans="1:4">
      <c r="A1" s="89"/>
      <c r="B1" s="90" t="s">
        <v>212</v>
      </c>
      <c r="C1" s="90"/>
      <c r="D1" s="89"/>
    </row>
    <row r="2" spans="1:4">
      <c r="A2" s="89"/>
      <c r="B2" s="90" t="s">
        <v>213</v>
      </c>
      <c r="C2" s="90"/>
      <c r="D2" s="89"/>
    </row>
    <row r="3" spans="1:4">
      <c r="A3" s="89"/>
      <c r="B3" s="89"/>
      <c r="C3" s="89"/>
      <c r="D3" s="89" t="s">
        <v>307</v>
      </c>
    </row>
    <row r="4" spans="1:4">
      <c r="A4" s="100"/>
      <c r="B4" s="100"/>
      <c r="C4" s="99" t="s">
        <v>308</v>
      </c>
      <c r="D4" s="99" t="s">
        <v>309</v>
      </c>
    </row>
    <row r="5" spans="1:4">
      <c r="A5" s="94">
        <v>1</v>
      </c>
      <c r="B5" s="100" t="s">
        <v>310</v>
      </c>
      <c r="C5" s="100" t="s">
        <v>311</v>
      </c>
      <c r="D5" s="194"/>
    </row>
    <row r="6" spans="1:4">
      <c r="A6" s="94">
        <v>2</v>
      </c>
      <c r="B6" s="100" t="s">
        <v>310</v>
      </c>
      <c r="C6" s="100" t="s">
        <v>312</v>
      </c>
      <c r="D6" s="194"/>
    </row>
    <row r="7" spans="1:4">
      <c r="A7" s="94">
        <v>3</v>
      </c>
      <c r="B7" s="100" t="s">
        <v>310</v>
      </c>
      <c r="C7" s="100" t="s">
        <v>313</v>
      </c>
      <c r="D7" s="194"/>
    </row>
    <row r="8" spans="1:4">
      <c r="A8" s="94">
        <v>4</v>
      </c>
      <c r="B8" s="100" t="s">
        <v>310</v>
      </c>
      <c r="C8" s="100" t="s">
        <v>314</v>
      </c>
      <c r="D8" s="194"/>
    </row>
    <row r="9" spans="1:4">
      <c r="A9" s="94">
        <v>5</v>
      </c>
      <c r="B9" s="100" t="s">
        <v>310</v>
      </c>
      <c r="C9" s="100" t="s">
        <v>315</v>
      </c>
      <c r="D9" s="194"/>
    </row>
    <row r="10" spans="1:4">
      <c r="A10" s="94">
        <v>6</v>
      </c>
      <c r="B10" s="100" t="s">
        <v>310</v>
      </c>
      <c r="C10" s="100" t="s">
        <v>316</v>
      </c>
      <c r="D10" s="194"/>
    </row>
    <row r="11" spans="1:4">
      <c r="A11" s="94">
        <v>7</v>
      </c>
      <c r="B11" s="100" t="s">
        <v>310</v>
      </c>
      <c r="C11" s="100" t="s">
        <v>317</v>
      </c>
      <c r="D11" s="194"/>
    </row>
    <row r="12" spans="1:4">
      <c r="A12" s="94">
        <v>8</v>
      </c>
      <c r="B12" s="100" t="s">
        <v>310</v>
      </c>
      <c r="C12" s="100" t="s">
        <v>318</v>
      </c>
      <c r="D12" s="194"/>
    </row>
    <row r="13" spans="1:4">
      <c r="A13" s="97" t="s">
        <v>3</v>
      </c>
      <c r="B13" s="99"/>
      <c r="C13" s="99" t="s">
        <v>319</v>
      </c>
      <c r="D13" s="192"/>
    </row>
    <row r="14" spans="1:4">
      <c r="A14" s="94">
        <v>9</v>
      </c>
      <c r="B14" s="100" t="s">
        <v>320</v>
      </c>
      <c r="C14" s="100" t="s">
        <v>321</v>
      </c>
      <c r="D14" s="194">
        <v>53479994</v>
      </c>
    </row>
    <row r="15" spans="1:4">
      <c r="A15" s="94">
        <v>10</v>
      </c>
      <c r="B15" s="100" t="s">
        <v>320</v>
      </c>
      <c r="C15" s="100" t="s">
        <v>322</v>
      </c>
      <c r="D15" s="194"/>
    </row>
    <row r="16" spans="1:4">
      <c r="A16" s="94">
        <v>11</v>
      </c>
      <c r="B16" s="100" t="s">
        <v>320</v>
      </c>
      <c r="C16" s="100" t="s">
        <v>323</v>
      </c>
      <c r="D16" s="194">
        <v>20080444</v>
      </c>
    </row>
    <row r="17" spans="1:4">
      <c r="A17" s="97" t="s">
        <v>4</v>
      </c>
      <c r="B17" s="99"/>
      <c r="C17" s="99" t="s">
        <v>324</v>
      </c>
      <c r="D17" s="192"/>
    </row>
    <row r="18" spans="1:4">
      <c r="A18" s="94">
        <v>12</v>
      </c>
      <c r="B18" s="100" t="s">
        <v>325</v>
      </c>
      <c r="C18" s="100" t="s">
        <v>326</v>
      </c>
      <c r="D18" s="194"/>
    </row>
    <row r="19" spans="1:4">
      <c r="A19" s="94">
        <v>13</v>
      </c>
      <c r="B19" s="100" t="s">
        <v>325</v>
      </c>
      <c r="C19" s="100" t="s">
        <v>327</v>
      </c>
      <c r="D19" s="194"/>
    </row>
    <row r="20" spans="1:4">
      <c r="A20" s="94">
        <v>14</v>
      </c>
      <c r="B20" s="100" t="s">
        <v>325</v>
      </c>
      <c r="C20" s="100" t="s">
        <v>328</v>
      </c>
      <c r="D20" s="194"/>
    </row>
    <row r="21" spans="1:4">
      <c r="A21" s="94">
        <v>15</v>
      </c>
      <c r="B21" s="100" t="s">
        <v>325</v>
      </c>
      <c r="C21" s="100" t="s">
        <v>329</v>
      </c>
      <c r="D21" s="194"/>
    </row>
    <row r="22" spans="1:4">
      <c r="A22" s="94">
        <v>16</v>
      </c>
      <c r="B22" s="100" t="s">
        <v>325</v>
      </c>
      <c r="C22" s="100" t="s">
        <v>330</v>
      </c>
      <c r="D22" s="194"/>
    </row>
    <row r="23" spans="1:4">
      <c r="A23" s="94">
        <v>17</v>
      </c>
      <c r="B23" s="100" t="s">
        <v>325</v>
      </c>
      <c r="C23" s="100" t="s">
        <v>331</v>
      </c>
      <c r="D23" s="194"/>
    </row>
    <row r="24" spans="1:4">
      <c r="A24" s="94">
        <v>18</v>
      </c>
      <c r="B24" s="100" t="s">
        <v>325</v>
      </c>
      <c r="C24" s="100" t="s">
        <v>332</v>
      </c>
      <c r="D24" s="194"/>
    </row>
    <row r="25" spans="1:4">
      <c r="A25" s="94">
        <v>19</v>
      </c>
      <c r="B25" s="100" t="s">
        <v>325</v>
      </c>
      <c r="C25" s="100" t="s">
        <v>333</v>
      </c>
      <c r="D25" s="194"/>
    </row>
    <row r="26" spans="1:4">
      <c r="A26" s="97" t="s">
        <v>334</v>
      </c>
      <c r="B26" s="99"/>
      <c r="C26" s="99" t="s">
        <v>335</v>
      </c>
      <c r="D26" s="194"/>
    </row>
    <row r="27" spans="1:4">
      <c r="A27" s="94">
        <v>20</v>
      </c>
      <c r="B27" s="100" t="s">
        <v>336</v>
      </c>
      <c r="C27" s="100" t="s">
        <v>337</v>
      </c>
      <c r="D27" s="194"/>
    </row>
    <row r="28" spans="1:4">
      <c r="A28" s="94">
        <v>21</v>
      </c>
      <c r="B28" s="100" t="s">
        <v>336</v>
      </c>
      <c r="C28" s="100" t="s">
        <v>338</v>
      </c>
      <c r="D28" s="194"/>
    </row>
    <row r="29" spans="1:4">
      <c r="A29" s="94">
        <v>22</v>
      </c>
      <c r="B29" s="100" t="s">
        <v>336</v>
      </c>
      <c r="C29" s="100" t="s">
        <v>339</v>
      </c>
      <c r="D29" s="194"/>
    </row>
    <row r="30" spans="1:4">
      <c r="A30" s="94">
        <v>23</v>
      </c>
      <c r="B30" s="100" t="s">
        <v>336</v>
      </c>
      <c r="C30" s="100" t="s">
        <v>340</v>
      </c>
      <c r="D30" s="194"/>
    </row>
    <row r="31" spans="1:4">
      <c r="A31" s="97" t="s">
        <v>341</v>
      </c>
      <c r="B31" s="99"/>
      <c r="C31" s="99" t="s">
        <v>342</v>
      </c>
      <c r="D31" s="192"/>
    </row>
    <row r="32" spans="1:4">
      <c r="A32" s="94">
        <v>24</v>
      </c>
      <c r="B32" s="100" t="s">
        <v>343</v>
      </c>
      <c r="C32" s="100" t="s">
        <v>344</v>
      </c>
      <c r="D32" s="194"/>
    </row>
    <row r="33" spans="1:5">
      <c r="A33" s="94">
        <v>25</v>
      </c>
      <c r="B33" s="100" t="s">
        <v>343</v>
      </c>
      <c r="C33" s="100" t="s">
        <v>345</v>
      </c>
      <c r="D33" s="194"/>
    </row>
    <row r="34" spans="1:5">
      <c r="A34" s="94">
        <v>26</v>
      </c>
      <c r="B34" s="100" t="s">
        <v>343</v>
      </c>
      <c r="C34" s="100" t="s">
        <v>346</v>
      </c>
      <c r="D34" s="194"/>
    </row>
    <row r="35" spans="1:5">
      <c r="A35" s="94">
        <v>27</v>
      </c>
      <c r="B35" s="100" t="s">
        <v>343</v>
      </c>
      <c r="C35" s="100" t="s">
        <v>347</v>
      </c>
      <c r="D35" s="194"/>
    </row>
    <row r="36" spans="1:5">
      <c r="A36" s="94">
        <v>28</v>
      </c>
      <c r="B36" s="100" t="s">
        <v>343</v>
      </c>
      <c r="C36" s="100" t="s">
        <v>271</v>
      </c>
      <c r="D36" s="194">
        <v>14973380</v>
      </c>
    </row>
    <row r="37" spans="1:5">
      <c r="A37" s="94">
        <v>29</v>
      </c>
      <c r="B37" s="100" t="s">
        <v>343</v>
      </c>
      <c r="C37" s="100" t="s">
        <v>348</v>
      </c>
      <c r="D37" s="194"/>
    </row>
    <row r="38" spans="1:5">
      <c r="A38" s="94">
        <v>30</v>
      </c>
      <c r="B38" s="100" t="s">
        <v>343</v>
      </c>
      <c r="C38" s="100" t="s">
        <v>349</v>
      </c>
      <c r="D38" s="194"/>
    </row>
    <row r="39" spans="1:5">
      <c r="A39" s="94">
        <v>31</v>
      </c>
      <c r="B39" s="100" t="s">
        <v>343</v>
      </c>
      <c r="C39" s="100" t="s">
        <v>350</v>
      </c>
      <c r="D39" s="194"/>
    </row>
    <row r="40" spans="1:5">
      <c r="A40" s="94">
        <v>32</v>
      </c>
      <c r="B40" s="100" t="s">
        <v>343</v>
      </c>
      <c r="C40" s="100" t="s">
        <v>351</v>
      </c>
      <c r="D40" s="194"/>
    </row>
    <row r="41" spans="1:5">
      <c r="A41" s="94">
        <v>33</v>
      </c>
      <c r="B41" s="100" t="s">
        <v>343</v>
      </c>
      <c r="C41" s="100" t="s">
        <v>352</v>
      </c>
      <c r="D41" s="194"/>
    </row>
    <row r="42" spans="1:5">
      <c r="A42" s="94">
        <v>34</v>
      </c>
      <c r="B42" s="100" t="s">
        <v>343</v>
      </c>
      <c r="C42" s="100" t="s">
        <v>353</v>
      </c>
      <c r="D42" s="194">
        <v>31180296</v>
      </c>
      <c r="E42" s="200"/>
    </row>
    <row r="43" spans="1:5">
      <c r="A43" s="97" t="s">
        <v>354</v>
      </c>
      <c r="B43" s="99"/>
      <c r="C43" s="99" t="s">
        <v>355</v>
      </c>
      <c r="D43" s="192"/>
    </row>
    <row r="44" spans="1:5">
      <c r="A44" s="99"/>
      <c r="B44" s="99"/>
      <c r="C44" s="99" t="s">
        <v>356</v>
      </c>
      <c r="D44" s="192">
        <f>SUM(D11:D43)</f>
        <v>119714114</v>
      </c>
    </row>
    <row r="45" spans="1:5">
      <c r="A45" s="89"/>
      <c r="B45" s="89"/>
      <c r="C45" s="89"/>
      <c r="D45" s="89"/>
    </row>
    <row r="46" spans="1:5">
      <c r="A46" s="100"/>
      <c r="B46" s="106" t="s">
        <v>617</v>
      </c>
      <c r="C46" s="106"/>
      <c r="D46" s="99" t="s">
        <v>357</v>
      </c>
    </row>
    <row r="47" spans="1:5">
      <c r="A47" s="101"/>
      <c r="B47" s="101"/>
      <c r="C47" s="104"/>
      <c r="D47" s="104"/>
    </row>
    <row r="48" spans="1:5">
      <c r="A48" s="100"/>
      <c r="B48" s="107" t="s">
        <v>650</v>
      </c>
      <c r="C48" s="107"/>
      <c r="D48" s="94">
        <v>10</v>
      </c>
    </row>
    <row r="49" spans="1:4">
      <c r="A49" s="100"/>
      <c r="B49" s="100" t="s">
        <v>651</v>
      </c>
      <c r="C49" s="100"/>
      <c r="D49" s="94">
        <v>2</v>
      </c>
    </row>
    <row r="50" spans="1:4">
      <c r="A50" s="100"/>
      <c r="B50" s="100" t="s">
        <v>618</v>
      </c>
      <c r="C50" s="100"/>
      <c r="D50" s="94">
        <v>5</v>
      </c>
    </row>
    <row r="51" spans="1:4">
      <c r="A51" s="100"/>
      <c r="B51" s="100" t="s">
        <v>619</v>
      </c>
      <c r="C51" s="100"/>
      <c r="D51" s="94">
        <v>3</v>
      </c>
    </row>
    <row r="52" spans="1:4">
      <c r="A52" s="100"/>
      <c r="B52" s="108" t="s">
        <v>620</v>
      </c>
      <c r="C52" s="108"/>
      <c r="D52" s="94"/>
    </row>
    <row r="53" spans="1:4">
      <c r="A53" s="101"/>
      <c r="B53" s="101"/>
      <c r="C53" s="93" t="s">
        <v>24</v>
      </c>
      <c r="D53" s="109">
        <f>SUM(D48:D52)</f>
        <v>20</v>
      </c>
    </row>
    <row r="54" spans="1:4">
      <c r="A54" s="89"/>
      <c r="B54" s="89"/>
      <c r="C54" s="89"/>
      <c r="D54" s="89"/>
    </row>
    <row r="55" spans="1:4">
      <c r="A55" s="89"/>
      <c r="B55" s="89"/>
      <c r="C55" s="89"/>
      <c r="D55" s="89" t="s">
        <v>358</v>
      </c>
    </row>
    <row r="56" spans="1:4">
      <c r="A56" s="89"/>
      <c r="B56" s="89"/>
      <c r="C56" s="89"/>
      <c r="D56" s="103" t="s">
        <v>599</v>
      </c>
    </row>
    <row r="57" spans="1:4">
      <c r="A57" s="89"/>
      <c r="B57" s="89"/>
      <c r="C57" s="89"/>
      <c r="D57" s="89"/>
    </row>
    <row r="58" spans="1:4">
      <c r="A58" s="105"/>
      <c r="B58" s="105"/>
      <c r="C58" s="105"/>
      <c r="D58" s="105"/>
    </row>
  </sheetData>
  <pageMargins left="0.7" right="0.22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2:P55"/>
  <sheetViews>
    <sheetView workbookViewId="0">
      <selection activeCell="M49" sqref="M49"/>
    </sheetView>
  </sheetViews>
  <sheetFormatPr defaultRowHeight="12.75"/>
  <cols>
    <col min="1" max="1" width="8.85546875" bestFit="1" customWidth="1"/>
    <col min="4" max="4" width="12" customWidth="1"/>
    <col min="5" max="5" width="13.28515625" customWidth="1"/>
    <col min="6" max="6" width="10.85546875" hidden="1" customWidth="1"/>
    <col min="7" max="7" width="10.28515625" hidden="1" customWidth="1"/>
    <col min="8" max="8" width="10.140625" hidden="1" customWidth="1"/>
    <col min="9" max="9" width="11.28515625" bestFit="1" customWidth="1"/>
    <col min="10" max="10" width="10.28515625" customWidth="1"/>
    <col min="11" max="11" width="14.85546875" customWidth="1"/>
    <col min="12" max="12" width="17" style="201" bestFit="1" customWidth="1"/>
    <col min="13" max="13" width="17" bestFit="1" customWidth="1"/>
    <col min="15" max="15" width="14.7109375" customWidth="1"/>
  </cols>
  <sheetData>
    <row r="2" spans="1:13">
      <c r="A2" s="89"/>
      <c r="B2" s="90" t="s">
        <v>212</v>
      </c>
      <c r="C2" s="90"/>
      <c r="D2" s="90"/>
      <c r="E2" s="90"/>
      <c r="F2" s="90"/>
      <c r="G2" s="90"/>
      <c r="H2" s="89"/>
      <c r="I2" s="90"/>
      <c r="J2" s="90"/>
      <c r="K2" s="89"/>
    </row>
    <row r="3" spans="1:13">
      <c r="A3" s="89"/>
      <c r="B3" s="90" t="s">
        <v>213</v>
      </c>
      <c r="C3" s="90"/>
      <c r="D3" s="90"/>
      <c r="E3" s="90"/>
      <c r="F3" s="90"/>
      <c r="G3" s="90"/>
      <c r="H3" s="89"/>
      <c r="I3" s="90"/>
      <c r="J3" s="90"/>
      <c r="K3" s="89"/>
    </row>
    <row r="4" spans="1:13">
      <c r="A4" s="89"/>
      <c r="B4" s="90"/>
      <c r="C4" s="90"/>
      <c r="D4" s="90"/>
      <c r="E4" s="90"/>
      <c r="F4" s="90"/>
      <c r="G4" s="90"/>
      <c r="H4" s="89"/>
      <c r="I4" s="90"/>
      <c r="J4" s="90"/>
      <c r="K4" s="89"/>
    </row>
    <row r="5" spans="1:13">
      <c r="A5" s="89"/>
      <c r="B5" s="90" t="s">
        <v>639</v>
      </c>
      <c r="C5" s="90"/>
      <c r="D5" s="90"/>
      <c r="E5" s="90"/>
      <c r="F5" s="90"/>
      <c r="G5" s="90"/>
      <c r="H5" s="89"/>
      <c r="I5" s="90"/>
      <c r="J5" s="90"/>
      <c r="K5" s="89"/>
    </row>
    <row r="6" spans="1:13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</row>
    <row r="7" spans="1:13">
      <c r="A7" s="97" t="s">
        <v>2</v>
      </c>
      <c r="B7" s="399" t="s">
        <v>359</v>
      </c>
      <c r="C7" s="109" t="s">
        <v>360</v>
      </c>
      <c r="D7" s="399" t="s">
        <v>361</v>
      </c>
      <c r="E7" s="400" t="s">
        <v>362</v>
      </c>
      <c r="F7" s="109" t="s">
        <v>363</v>
      </c>
      <c r="G7" s="97" t="s">
        <v>364</v>
      </c>
      <c r="H7" s="97" t="s">
        <v>361</v>
      </c>
      <c r="I7" s="109" t="s">
        <v>363</v>
      </c>
      <c r="J7" s="97" t="s">
        <v>364</v>
      </c>
      <c r="K7" s="97" t="s">
        <v>361</v>
      </c>
    </row>
    <row r="8" spans="1:13">
      <c r="A8" s="99"/>
      <c r="B8" s="91"/>
      <c r="C8" s="93"/>
      <c r="D8" s="110">
        <v>44562</v>
      </c>
      <c r="E8" s="111" t="s">
        <v>365</v>
      </c>
      <c r="F8" s="93"/>
      <c r="G8" s="99"/>
      <c r="H8" s="112">
        <v>42369</v>
      </c>
      <c r="I8" s="109">
        <v>2022</v>
      </c>
      <c r="J8" s="99"/>
      <c r="K8" s="398">
        <v>44926</v>
      </c>
    </row>
    <row r="9" spans="1:13">
      <c r="A9" s="94">
        <v>1</v>
      </c>
      <c r="B9" s="101" t="s">
        <v>366</v>
      </c>
      <c r="C9" s="104"/>
      <c r="D9" s="194">
        <v>0</v>
      </c>
      <c r="E9" s="202"/>
      <c r="F9" s="194"/>
      <c r="G9" s="194"/>
      <c r="H9" s="194"/>
      <c r="I9" s="194">
        <v>11093582</v>
      </c>
      <c r="J9" s="194"/>
      <c r="K9" s="194">
        <f>D9+I9</f>
        <v>11093582</v>
      </c>
    </row>
    <row r="10" spans="1:13">
      <c r="A10" s="94">
        <v>2</v>
      </c>
      <c r="B10" s="101" t="s">
        <v>367</v>
      </c>
      <c r="C10" s="104"/>
      <c r="D10" s="194">
        <v>75422065</v>
      </c>
      <c r="E10" s="194"/>
      <c r="F10" s="194"/>
      <c r="G10" s="194"/>
      <c r="H10" s="194"/>
      <c r="I10" s="194"/>
      <c r="J10" s="194"/>
      <c r="K10" s="194">
        <f>D10+I10-J10</f>
        <v>75422065</v>
      </c>
      <c r="M10" s="391"/>
    </row>
    <row r="11" spans="1:13">
      <c r="A11" s="94">
        <v>3</v>
      </c>
      <c r="B11" s="101" t="s">
        <v>368</v>
      </c>
      <c r="C11" s="104"/>
      <c r="D11" s="194">
        <v>517219</v>
      </c>
      <c r="E11" s="194"/>
      <c r="F11" s="194"/>
      <c r="G11" s="194"/>
      <c r="H11" s="194"/>
      <c r="I11" s="194"/>
      <c r="J11" s="194"/>
      <c r="K11" s="194">
        <f t="shared" ref="K11:K17" si="0">D11+I11</f>
        <v>517219</v>
      </c>
      <c r="M11" s="391"/>
    </row>
    <row r="12" spans="1:13">
      <c r="A12" s="94">
        <v>4</v>
      </c>
      <c r="B12" s="101" t="s">
        <v>369</v>
      </c>
      <c r="C12" s="104"/>
      <c r="D12" s="194">
        <v>2771250</v>
      </c>
      <c r="E12" s="194"/>
      <c r="F12" s="194"/>
      <c r="G12" s="194"/>
      <c r="H12" s="194"/>
      <c r="I12" s="194">
        <v>4611659</v>
      </c>
      <c r="J12" s="194"/>
      <c r="K12" s="194">
        <f>D12+I12</f>
        <v>7382909</v>
      </c>
      <c r="M12" s="391"/>
    </row>
    <row r="13" spans="1:13">
      <c r="A13" s="94">
        <v>5</v>
      </c>
      <c r="B13" s="101" t="s">
        <v>370</v>
      </c>
      <c r="C13" s="104"/>
      <c r="D13" s="194">
        <v>0</v>
      </c>
      <c r="E13" s="194"/>
      <c r="F13" s="194"/>
      <c r="G13" s="194"/>
      <c r="H13" s="194"/>
      <c r="I13" s="194"/>
      <c r="J13" s="194"/>
      <c r="K13" s="194">
        <f t="shared" si="0"/>
        <v>0</v>
      </c>
      <c r="M13" s="391"/>
    </row>
    <row r="14" spans="1:13">
      <c r="A14" s="94">
        <v>6</v>
      </c>
      <c r="B14" s="101" t="s">
        <v>371</v>
      </c>
      <c r="C14" s="104"/>
      <c r="D14" s="194">
        <v>4503217</v>
      </c>
      <c r="E14" s="194"/>
      <c r="F14" s="194"/>
      <c r="G14" s="194"/>
      <c r="H14" s="194"/>
      <c r="I14" s="194">
        <v>294204</v>
      </c>
      <c r="J14" s="194"/>
      <c r="K14" s="194">
        <f t="shared" si="0"/>
        <v>4797421</v>
      </c>
      <c r="M14" s="391"/>
    </row>
    <row r="15" spans="1:13">
      <c r="A15" s="100"/>
      <c r="B15" s="101"/>
      <c r="C15" s="104"/>
      <c r="D15" s="194">
        <v>0</v>
      </c>
      <c r="E15" s="194"/>
      <c r="F15" s="194"/>
      <c r="G15" s="194"/>
      <c r="H15" s="194"/>
      <c r="I15" s="194"/>
      <c r="J15" s="194"/>
      <c r="K15" s="194">
        <f t="shared" si="0"/>
        <v>0</v>
      </c>
      <c r="M15" s="391"/>
    </row>
    <row r="16" spans="1:13">
      <c r="A16" s="100"/>
      <c r="B16" s="101"/>
      <c r="C16" s="104"/>
      <c r="D16" s="194">
        <v>0</v>
      </c>
      <c r="E16" s="194"/>
      <c r="F16" s="194"/>
      <c r="G16" s="194"/>
      <c r="H16" s="194"/>
      <c r="I16" s="194"/>
      <c r="J16" s="194"/>
      <c r="K16" s="194">
        <f t="shared" si="0"/>
        <v>0</v>
      </c>
      <c r="M16" s="391"/>
    </row>
    <row r="17" spans="1:16">
      <c r="A17" s="100"/>
      <c r="B17" s="101"/>
      <c r="C17" s="104"/>
      <c r="D17" s="194">
        <v>0</v>
      </c>
      <c r="E17" s="194"/>
      <c r="F17" s="194"/>
      <c r="G17" s="194"/>
      <c r="H17" s="194"/>
      <c r="I17" s="194"/>
      <c r="J17" s="194"/>
      <c r="K17" s="194">
        <f t="shared" si="0"/>
        <v>0</v>
      </c>
      <c r="M17" s="391"/>
    </row>
    <row r="18" spans="1:16" ht="15.75" customHeight="1">
      <c r="A18" s="100"/>
      <c r="B18" s="101"/>
      <c r="C18" s="93" t="s">
        <v>372</v>
      </c>
      <c r="D18" s="192">
        <f>SUM(D10:D17)</f>
        <v>83213751</v>
      </c>
      <c r="E18" s="192"/>
      <c r="F18" s="192"/>
      <c r="G18" s="192"/>
      <c r="H18" s="192"/>
      <c r="I18" s="192">
        <f>SUM(I9:I17)</f>
        <v>15999445</v>
      </c>
      <c r="J18" s="192">
        <f>SUM(J10:J17)</f>
        <v>0</v>
      </c>
      <c r="K18" s="192">
        <f>SUM(K9:K17)</f>
        <v>99213196</v>
      </c>
      <c r="M18" s="391"/>
    </row>
    <row r="19" spans="1:16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</row>
    <row r="20" spans="1:16">
      <c r="A20" s="89"/>
      <c r="B20" s="90" t="s">
        <v>648</v>
      </c>
      <c r="C20" s="90"/>
      <c r="D20" s="90"/>
      <c r="E20" s="90"/>
      <c r="F20" s="89"/>
      <c r="G20" s="89"/>
      <c r="H20" s="89"/>
      <c r="I20" s="89"/>
      <c r="J20" s="89"/>
      <c r="K20" s="89"/>
    </row>
    <row r="21" spans="1:16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P21" t="s">
        <v>600</v>
      </c>
    </row>
    <row r="22" spans="1:16">
      <c r="A22" s="97" t="s">
        <v>2</v>
      </c>
      <c r="B22" s="399" t="s">
        <v>359</v>
      </c>
      <c r="C22" s="109" t="s">
        <v>360</v>
      </c>
      <c r="D22" s="97" t="s">
        <v>361</v>
      </c>
      <c r="E22" s="400" t="s">
        <v>362</v>
      </c>
      <c r="F22" s="97" t="s">
        <v>363</v>
      </c>
      <c r="G22" s="97" t="s">
        <v>364</v>
      </c>
      <c r="H22" s="97" t="s">
        <v>361</v>
      </c>
      <c r="I22" s="97" t="s">
        <v>363</v>
      </c>
      <c r="J22" s="97" t="s">
        <v>364</v>
      </c>
      <c r="K22" s="97" t="s">
        <v>361</v>
      </c>
    </row>
    <row r="23" spans="1:16">
      <c r="A23" s="97"/>
      <c r="B23" s="399"/>
      <c r="C23" s="109"/>
      <c r="D23" s="398">
        <v>44562</v>
      </c>
      <c r="E23" s="401" t="s">
        <v>365</v>
      </c>
      <c r="F23" s="97"/>
      <c r="G23" s="97"/>
      <c r="H23" s="398">
        <v>42369</v>
      </c>
      <c r="I23" s="97">
        <v>2022</v>
      </c>
      <c r="J23" s="97"/>
      <c r="K23" s="398">
        <v>44926</v>
      </c>
    </row>
    <row r="24" spans="1:16">
      <c r="A24" s="94">
        <v>1</v>
      </c>
      <c r="B24" s="101" t="s">
        <v>366</v>
      </c>
      <c r="C24" s="104"/>
      <c r="D24" s="194">
        <v>0</v>
      </c>
      <c r="E24" s="194"/>
      <c r="F24" s="194"/>
      <c r="G24" s="194"/>
      <c r="H24" s="194"/>
      <c r="I24" s="194"/>
      <c r="J24" s="194"/>
      <c r="K24" s="194"/>
    </row>
    <row r="25" spans="1:16">
      <c r="A25" s="94">
        <v>2</v>
      </c>
      <c r="B25" s="101" t="s">
        <v>367</v>
      </c>
      <c r="C25" s="104"/>
      <c r="D25" s="194">
        <v>18185994</v>
      </c>
      <c r="E25" s="194"/>
      <c r="F25" s="194"/>
      <c r="G25" s="194"/>
      <c r="H25" s="194"/>
      <c r="I25" s="194"/>
      <c r="J25" s="194"/>
      <c r="K25" s="194">
        <f>D25+I25-J25</f>
        <v>18185994</v>
      </c>
      <c r="M25" s="391"/>
      <c r="O25" s="391"/>
    </row>
    <row r="26" spans="1:16">
      <c r="A26" s="94">
        <v>3</v>
      </c>
      <c r="B26" s="101" t="s">
        <v>373</v>
      </c>
      <c r="C26" s="104"/>
      <c r="D26" s="194">
        <v>394645</v>
      </c>
      <c r="E26" s="194"/>
      <c r="F26" s="194"/>
      <c r="G26" s="194"/>
      <c r="H26" s="194"/>
      <c r="I26" s="194"/>
      <c r="J26" s="194"/>
      <c r="K26" s="194">
        <f t="shared" ref="K26:K32" si="1">D26+I26</f>
        <v>394645</v>
      </c>
      <c r="M26" s="391"/>
      <c r="O26" s="391"/>
    </row>
    <row r="27" spans="1:16">
      <c r="A27" s="94">
        <v>4</v>
      </c>
      <c r="B27" s="101" t="s">
        <v>369</v>
      </c>
      <c r="C27" s="104"/>
      <c r="D27" s="194">
        <v>1056454</v>
      </c>
      <c r="E27" s="194"/>
      <c r="F27" s="194"/>
      <c r="G27" s="194"/>
      <c r="H27" s="194"/>
      <c r="I27" s="194"/>
      <c r="J27" s="194"/>
      <c r="K27" s="194">
        <f t="shared" si="1"/>
        <v>1056454</v>
      </c>
      <c r="M27" s="391"/>
      <c r="O27" s="391"/>
    </row>
    <row r="28" spans="1:16">
      <c r="A28" s="94">
        <v>5</v>
      </c>
      <c r="B28" s="101" t="s">
        <v>370</v>
      </c>
      <c r="C28" s="104"/>
      <c r="D28" s="194">
        <v>0</v>
      </c>
      <c r="E28" s="194"/>
      <c r="F28" s="194"/>
      <c r="G28" s="194"/>
      <c r="H28" s="194"/>
      <c r="I28" s="194"/>
      <c r="J28" s="194"/>
      <c r="K28" s="194">
        <f t="shared" si="1"/>
        <v>0</v>
      </c>
      <c r="M28" s="391"/>
      <c r="O28" s="391"/>
    </row>
    <row r="29" spans="1:16">
      <c r="A29" s="94">
        <v>6</v>
      </c>
      <c r="B29" s="101" t="s">
        <v>371</v>
      </c>
      <c r="C29" s="104"/>
      <c r="D29" s="194">
        <v>3742998</v>
      </c>
      <c r="E29" s="194"/>
      <c r="F29" s="194"/>
      <c r="G29" s="194"/>
      <c r="H29" s="194"/>
      <c r="I29" s="194">
        <v>305373</v>
      </c>
      <c r="J29" s="194"/>
      <c r="K29" s="194">
        <f t="shared" si="1"/>
        <v>4048371</v>
      </c>
      <c r="M29" s="391"/>
      <c r="O29" s="391"/>
    </row>
    <row r="30" spans="1:16">
      <c r="A30" s="100"/>
      <c r="B30" s="101"/>
      <c r="C30" s="104"/>
      <c r="D30" s="194">
        <v>0</v>
      </c>
      <c r="E30" s="194"/>
      <c r="F30" s="194"/>
      <c r="G30" s="194"/>
      <c r="H30" s="194"/>
      <c r="I30" s="194"/>
      <c r="J30" s="194"/>
      <c r="K30" s="194">
        <f t="shared" si="1"/>
        <v>0</v>
      </c>
      <c r="M30" s="391"/>
      <c r="O30" s="391"/>
    </row>
    <row r="31" spans="1:16">
      <c r="A31" s="100"/>
      <c r="B31" s="101"/>
      <c r="C31" s="104"/>
      <c r="D31" s="194">
        <v>0</v>
      </c>
      <c r="E31" s="194"/>
      <c r="F31" s="194"/>
      <c r="G31" s="194"/>
      <c r="H31" s="194"/>
      <c r="I31" s="194"/>
      <c r="J31" s="194"/>
      <c r="K31" s="194">
        <f t="shared" si="1"/>
        <v>0</v>
      </c>
      <c r="M31" s="391"/>
      <c r="O31" s="391"/>
    </row>
    <row r="32" spans="1:16">
      <c r="A32" s="100"/>
      <c r="B32" s="101"/>
      <c r="C32" s="104"/>
      <c r="D32" s="194">
        <v>0</v>
      </c>
      <c r="E32" s="194"/>
      <c r="F32" s="194"/>
      <c r="G32" s="194"/>
      <c r="H32" s="194"/>
      <c r="I32" s="194"/>
      <c r="J32" s="194"/>
      <c r="K32" s="194">
        <f t="shared" si="1"/>
        <v>0</v>
      </c>
      <c r="M32" s="391"/>
      <c r="O32" s="391"/>
    </row>
    <row r="33" spans="1:15" ht="17.25" customHeight="1">
      <c r="A33" s="100"/>
      <c r="B33" s="91" t="s">
        <v>374</v>
      </c>
      <c r="C33" s="93"/>
      <c r="D33" s="192">
        <f>SUM(D25:D32)</f>
        <v>23380091</v>
      </c>
      <c r="E33" s="192"/>
      <c r="F33" s="192"/>
      <c r="G33" s="192"/>
      <c r="H33" s="192"/>
      <c r="I33" s="192">
        <f>SUM(I25:I32)</f>
        <v>305373</v>
      </c>
      <c r="J33" s="192">
        <f>SUM(J25:J32)</f>
        <v>0</v>
      </c>
      <c r="K33" s="192">
        <f>D33+I33-J33</f>
        <v>23685464</v>
      </c>
      <c r="M33" s="391"/>
      <c r="O33" s="391"/>
    </row>
    <row r="34" spans="1:15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</row>
    <row r="35" spans="1:15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</row>
    <row r="36" spans="1:15">
      <c r="A36" s="90"/>
      <c r="B36" s="90" t="s">
        <v>649</v>
      </c>
      <c r="C36" s="90"/>
      <c r="D36" s="90"/>
      <c r="E36" s="90"/>
      <c r="F36" s="90"/>
      <c r="G36" s="90"/>
      <c r="H36" s="90"/>
      <c r="I36" s="90"/>
      <c r="J36" s="90"/>
      <c r="K36" s="90"/>
    </row>
    <row r="37" spans="1:15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</row>
    <row r="38" spans="1:15">
      <c r="A38" s="97" t="s">
        <v>2</v>
      </c>
      <c r="B38" s="399" t="s">
        <v>359</v>
      </c>
      <c r="C38" s="109" t="s">
        <v>360</v>
      </c>
      <c r="D38" s="97" t="s">
        <v>361</v>
      </c>
      <c r="E38" s="400" t="s">
        <v>362</v>
      </c>
      <c r="F38" s="97" t="s">
        <v>363</v>
      </c>
      <c r="G38" s="97" t="s">
        <v>364</v>
      </c>
      <c r="H38" s="97" t="s">
        <v>361</v>
      </c>
      <c r="I38" s="97" t="s">
        <v>403</v>
      </c>
      <c r="J38" s="97" t="s">
        <v>364</v>
      </c>
      <c r="K38" s="97" t="s">
        <v>361</v>
      </c>
    </row>
    <row r="39" spans="1:15">
      <c r="A39" s="97"/>
      <c r="B39" s="399"/>
      <c r="C39" s="109"/>
      <c r="D39" s="398">
        <v>44562</v>
      </c>
      <c r="E39" s="401" t="s">
        <v>365</v>
      </c>
      <c r="F39" s="97"/>
      <c r="G39" s="97"/>
      <c r="H39" s="398">
        <v>42369</v>
      </c>
      <c r="I39" s="97">
        <v>2022</v>
      </c>
      <c r="J39" s="97"/>
      <c r="K39" s="398">
        <v>44926</v>
      </c>
    </row>
    <row r="40" spans="1:15">
      <c r="A40" s="94">
        <v>1</v>
      </c>
      <c r="B40" s="101" t="s">
        <v>366</v>
      </c>
      <c r="C40" s="104"/>
      <c r="D40" s="194">
        <v>0</v>
      </c>
      <c r="E40" s="194">
        <v>11093582</v>
      </c>
      <c r="F40" s="194"/>
      <c r="G40" s="194"/>
      <c r="H40" s="194"/>
      <c r="I40" s="194"/>
      <c r="J40" s="194"/>
      <c r="K40" s="194">
        <v>11093582</v>
      </c>
      <c r="M40" s="200"/>
    </row>
    <row r="41" spans="1:15">
      <c r="A41" s="94">
        <v>2</v>
      </c>
      <c r="B41" s="101" t="s">
        <v>367</v>
      </c>
      <c r="C41" s="104"/>
      <c r="D41" s="194">
        <v>57393004</v>
      </c>
      <c r="E41" s="194"/>
      <c r="F41" s="194"/>
      <c r="G41" s="194"/>
      <c r="H41" s="194"/>
      <c r="I41" s="194"/>
      <c r="J41" s="194"/>
      <c r="K41" s="194">
        <f>D41+E41-I41-J41</f>
        <v>57393004</v>
      </c>
      <c r="M41" s="200"/>
    </row>
    <row r="42" spans="1:15">
      <c r="A42" s="94">
        <v>3</v>
      </c>
      <c r="B42" s="101" t="s">
        <v>373</v>
      </c>
      <c r="C42" s="104"/>
      <c r="D42" s="194">
        <v>122573</v>
      </c>
      <c r="E42" s="194"/>
      <c r="F42" s="194"/>
      <c r="G42" s="194"/>
      <c r="H42" s="194"/>
      <c r="I42" s="194"/>
      <c r="J42" s="194"/>
      <c r="K42" s="194">
        <f t="shared" ref="K42:K48" si="2">D42+E42-I42-J42</f>
        <v>122573</v>
      </c>
      <c r="M42" s="200"/>
    </row>
    <row r="43" spans="1:15">
      <c r="A43" s="94">
        <v>4</v>
      </c>
      <c r="B43" s="101" t="s">
        <v>369</v>
      </c>
      <c r="C43" s="104"/>
      <c r="D43" s="194">
        <v>1567449</v>
      </c>
      <c r="E43" s="194">
        <v>4611659</v>
      </c>
      <c r="F43" s="194"/>
      <c r="G43" s="194"/>
      <c r="H43" s="194"/>
      <c r="I43" s="194"/>
      <c r="J43" s="194"/>
      <c r="K43" s="194">
        <f t="shared" si="2"/>
        <v>6179108</v>
      </c>
    </row>
    <row r="44" spans="1:15">
      <c r="A44" s="94">
        <v>5</v>
      </c>
      <c r="B44" s="101" t="s">
        <v>370</v>
      </c>
      <c r="C44" s="104"/>
      <c r="D44" s="194">
        <v>0</v>
      </c>
      <c r="E44" s="194"/>
      <c r="F44" s="194"/>
      <c r="G44" s="194"/>
      <c r="H44" s="194"/>
      <c r="I44" s="194">
        <v>0</v>
      </c>
      <c r="J44" s="194"/>
      <c r="K44" s="194">
        <f t="shared" si="2"/>
        <v>0</v>
      </c>
    </row>
    <row r="45" spans="1:15">
      <c r="A45" s="94">
        <v>6</v>
      </c>
      <c r="B45" s="101" t="s">
        <v>371</v>
      </c>
      <c r="C45" s="104"/>
      <c r="D45" s="194">
        <v>750634</v>
      </c>
      <c r="E45" s="194">
        <v>294204</v>
      </c>
      <c r="F45" s="194"/>
      <c r="G45" s="194"/>
      <c r="H45" s="194"/>
      <c r="I45" s="194">
        <v>305373</v>
      </c>
      <c r="J45" s="194"/>
      <c r="K45" s="194">
        <f t="shared" si="2"/>
        <v>739465</v>
      </c>
      <c r="M45" s="200"/>
    </row>
    <row r="46" spans="1:15">
      <c r="A46" s="100"/>
      <c r="B46" s="101"/>
      <c r="C46" s="104"/>
      <c r="D46" s="194">
        <v>0</v>
      </c>
      <c r="E46" s="194"/>
      <c r="F46" s="194"/>
      <c r="G46" s="194"/>
      <c r="H46" s="194"/>
      <c r="I46" s="194"/>
      <c r="J46" s="194"/>
      <c r="K46" s="194">
        <f t="shared" si="2"/>
        <v>0</v>
      </c>
    </row>
    <row r="47" spans="1:15">
      <c r="A47" s="100"/>
      <c r="B47" s="101"/>
      <c r="C47" s="104"/>
      <c r="D47" s="194">
        <v>0</v>
      </c>
      <c r="E47" s="194"/>
      <c r="F47" s="194"/>
      <c r="G47" s="194"/>
      <c r="H47" s="194"/>
      <c r="I47" s="194"/>
      <c r="J47" s="194"/>
      <c r="K47" s="194">
        <f t="shared" si="2"/>
        <v>0</v>
      </c>
    </row>
    <row r="48" spans="1:15">
      <c r="A48" s="100"/>
      <c r="B48" s="101"/>
      <c r="C48" s="104"/>
      <c r="D48" s="194">
        <v>0</v>
      </c>
      <c r="E48" s="194"/>
      <c r="F48" s="194"/>
      <c r="G48" s="194"/>
      <c r="H48" s="194"/>
      <c r="I48" s="194"/>
      <c r="J48" s="194"/>
      <c r="K48" s="194">
        <f t="shared" si="2"/>
        <v>0</v>
      </c>
    </row>
    <row r="49" spans="1:13" ht="15.75" customHeight="1">
      <c r="A49" s="100"/>
      <c r="B49" s="91" t="s">
        <v>374</v>
      </c>
      <c r="C49" s="93"/>
      <c r="D49" s="192">
        <f>SUM(D41:D48)</f>
        <v>59833660</v>
      </c>
      <c r="E49" s="192">
        <f>SUM(E40:E48)</f>
        <v>15999445</v>
      </c>
      <c r="F49" s="192"/>
      <c r="G49" s="192"/>
      <c r="H49" s="192"/>
      <c r="I49" s="192">
        <f>SUM(I41:I48)</f>
        <v>305373</v>
      </c>
      <c r="J49" s="192">
        <f>SUM(J41:J48)</f>
        <v>0</v>
      </c>
      <c r="K49" s="192">
        <f>SUM(K40:K48)</f>
        <v>75527732</v>
      </c>
      <c r="M49" s="391"/>
    </row>
    <row r="50" spans="1:1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187"/>
    </row>
    <row r="51" spans="1:13">
      <c r="A51" s="89"/>
      <c r="B51" s="89"/>
      <c r="C51" s="89"/>
      <c r="D51" s="89"/>
      <c r="E51" s="89"/>
      <c r="F51" s="89"/>
      <c r="G51" s="89"/>
      <c r="H51" s="89"/>
      <c r="J51" s="89"/>
      <c r="K51" s="238" t="s">
        <v>246</v>
      </c>
    </row>
    <row r="52" spans="1:13">
      <c r="A52" s="89"/>
      <c r="B52" s="89"/>
      <c r="C52" s="89"/>
      <c r="D52" s="89"/>
      <c r="E52" s="89"/>
      <c r="F52" s="103"/>
      <c r="G52" s="89"/>
      <c r="H52" s="89"/>
      <c r="J52" s="89"/>
      <c r="K52" s="151" t="s">
        <v>598</v>
      </c>
    </row>
    <row r="53" spans="1:13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</row>
    <row r="54" spans="1:13">
      <c r="I54" s="200"/>
      <c r="K54" s="200"/>
    </row>
    <row r="55" spans="1:13">
      <c r="K55" s="20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Kop.</vt:lpstr>
      <vt:lpstr>Aktivet</vt:lpstr>
      <vt:lpstr>Pasivet</vt:lpstr>
      <vt:lpstr>PASH 1</vt:lpstr>
      <vt:lpstr>Fluksi 2</vt:lpstr>
      <vt:lpstr>Kapitali 1</vt:lpstr>
      <vt:lpstr>pasqyra 1 &amp; 2</vt:lpstr>
      <vt:lpstr>pasqyra 3</vt:lpstr>
      <vt:lpstr>AQT</vt:lpstr>
      <vt:lpstr>inventari i mjeteve</vt:lpstr>
      <vt:lpstr>Pasq.Shpjeguese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2023-05-22T09:26:45Z</cp:lastPrinted>
  <dcterms:created xsi:type="dcterms:W3CDTF">2002-02-16T18:16:52Z</dcterms:created>
  <dcterms:modified xsi:type="dcterms:W3CDTF">2023-05-22T09:34:15Z</dcterms:modified>
</cp:coreProperties>
</file>