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Ra Krom Tirana 2021\"/>
    </mc:Choice>
  </mc:AlternateContent>
  <bookViews>
    <workbookView xWindow="14505" yWindow="-15" windowWidth="14340" windowHeight="12795" tabRatio="823" activeTab="3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vazhdimi" sheetId="22" r:id="rId7"/>
  </sheets>
  <calcPr calcId="152511"/>
</workbook>
</file>

<file path=xl/calcChain.xml><?xml version="1.0" encoding="utf-8"?>
<calcChain xmlns="http://schemas.openxmlformats.org/spreadsheetml/2006/main">
  <c r="E17" i="4" l="1"/>
  <c r="K15" i="25" l="1"/>
  <c r="C15" i="25"/>
  <c r="H15" i="25"/>
  <c r="J14" i="25"/>
  <c r="M5" i="25"/>
  <c r="K5" i="25"/>
  <c r="J5" i="25"/>
  <c r="I5" i="25"/>
  <c r="M3" i="25"/>
  <c r="K3" i="25"/>
  <c r="M15" i="25" l="1"/>
  <c r="D39" i="17"/>
  <c r="E40" i="15" l="1"/>
  <c r="E15" i="15"/>
  <c r="E4" i="4"/>
  <c r="F38" i="14"/>
  <c r="E16" i="4"/>
  <c r="E12" i="14"/>
  <c r="E39" i="17"/>
  <c r="E10" i="17"/>
  <c r="E9" i="17"/>
  <c r="E6" i="17"/>
  <c r="F33" i="15"/>
  <c r="F14" i="15"/>
  <c r="F11" i="15"/>
  <c r="F10" i="15"/>
  <c r="F40" i="15" s="1"/>
  <c r="F43" i="15" l="1"/>
  <c r="F47" i="15" s="1"/>
  <c r="K14" i="25"/>
  <c r="I24" i="25"/>
  <c r="C14" i="25"/>
  <c r="H14" i="25"/>
  <c r="D10" i="17"/>
  <c r="D6" i="17"/>
  <c r="E10" i="15"/>
  <c r="E14" i="15"/>
  <c r="E19" i="14" l="1"/>
  <c r="E36" i="14" s="1"/>
  <c r="E4" i="14"/>
  <c r="E43" i="14"/>
  <c r="E18" i="14" l="1"/>
  <c r="E38" i="14" s="1"/>
  <c r="E48" i="4"/>
  <c r="E40" i="4"/>
  <c r="E19" i="4"/>
  <c r="E12" i="4"/>
  <c r="E3" i="4" l="1"/>
  <c r="E30" i="4"/>
  <c r="E31" i="4"/>
  <c r="K4" i="25" l="1"/>
  <c r="M4" i="25"/>
  <c r="E47" i="15" l="1"/>
  <c r="E48" i="14" s="1"/>
  <c r="J17" i="25" l="1"/>
  <c r="E50" i="14"/>
  <c r="E52" i="14" s="1"/>
  <c r="J24" i="25" l="1"/>
  <c r="K17" i="25"/>
  <c r="M17" i="25"/>
  <c r="E57" i="4"/>
  <c r="D70" i="15" l="1"/>
  <c r="D54" i="14"/>
  <c r="F55" i="15"/>
  <c r="H24" i="25"/>
  <c r="K7" i="25" l="1"/>
  <c r="M7" i="25" s="1"/>
  <c r="M14" i="25" s="1"/>
  <c r="E55" i="15"/>
  <c r="E56" i="4"/>
  <c r="F54" i="14"/>
  <c r="C24" i="25" l="1"/>
  <c r="K24" i="25" l="1"/>
  <c r="M24" i="25" s="1"/>
</calcChain>
</file>

<file path=xl/sharedStrings.xml><?xml version="1.0" encoding="utf-8"?>
<sst xmlns="http://schemas.openxmlformats.org/spreadsheetml/2006/main" count="386" uniqueCount="282">
  <si>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</si>
  <si>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</si>
  <si>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</si>
  <si>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</si>
  <si>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</si>
  <si>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</si>
  <si>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</si>
  <si>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</si>
  <si>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</si>
  <si>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</si>
  <si>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</si>
  <si>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</si>
  <si>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</si>
  <si>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</si>
  <si>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</si>
  <si>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</si>
  <si>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</si>
  <si>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</si>
  <si>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</si>
  <si>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</si>
  <si>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</si>
  <si>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</si>
  <si>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</si>
  <si>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</si>
  <si>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</si>
  <si>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</si>
  <si>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</si>
  <si>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</si>
  <si>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</si>
  <si>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</si>
  <si>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</si>
  <si>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</si>
  <si>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</si>
  <si>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</si>
  <si>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</si>
  <si>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</si>
  <si>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</si>
  <si>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</si>
  <si>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</si>
  <si>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</si>
  <si>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</si>
  <si>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</si>
  <si>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</si>
  <si>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</si>
  <si>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</si>
  <si>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</si>
  <si>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</si>
  <si>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</si>
  <si>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</si>
  <si>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</si>
  <si>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</si>
  <si>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</si>
  <si>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</si>
  <si>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</si>
  <si>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</si>
  <si>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</si>
  <si>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</si>
  <si>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</si>
  <si>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</si>
  <si>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</si>
  <si>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</si>
  <si>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</si>
  <si>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</si>
  <si>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</si>
  <si>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</si>
  <si>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</si>
  <si>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</si>
  <si>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</si>
  <si>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</si>
  <si>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</si>
  <si>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</si>
  <si>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</si>
  <si>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</si>
  <si>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</si>
  <si>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</si>
  <si>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</si>
  <si>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</si>
  <si>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</si>
  <si>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</si>
  <si>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</si>
  <si>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</si>
  <si>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</si>
  <si>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</si>
  <si>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</si>
  <si>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</si>
  <si>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</si>
  <si>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</si>
  <si>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</si>
  <si>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</si>
  <si>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</si>
  <si>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</si>
  <si>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</si>
  <si>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</si>
  <si>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</si>
  <si>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</si>
  <si>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</si>
  <si>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</si>
  <si>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</si>
  <si>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</si>
  <si>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</si>
  <si>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</si>
  <si>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</si>
  <si>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</si>
  <si>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</si>
  <si>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</si>
  <si>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</si>
  <si>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</si>
  <si>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</si>
  <si>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</si>
  <si>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</si>
  <si>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</si>
  <si>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</si>
  <si>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</si>
  <si>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</si>
  <si>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</si>
  <si>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</si>
  <si>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</si>
  <si>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</si>
  <si>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</si>
  <si>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</si>
  <si>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</si>
  <si>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</si>
  <si>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</si>
  <si>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</si>
  <si>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</si>
  <si>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</si>
  <si>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</si>
  <si>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</si>
  <si>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</si>
  <si>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</si>
  <si>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</si>
  <si>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</si>
  <si>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</si>
  <si>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</si>
  <si>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</si>
  <si>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</si>
  <si>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</si>
  <si>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</si>
  <si>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</si>
  <si>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</si>
  <si>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</si>
  <si>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</si>
  <si>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</si>
  <si>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</si>
  <si>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</si>
  <si>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</si>
  <si>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</si>
  <si>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</si>
  <si>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</si>
  <si>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</si>
  <si>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</si>
  <si>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</si>
  <si>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</si>
  <si>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</si>
  <si>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</si>
  <si>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</si>
  <si>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</si>
  <si>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</si>
  <si>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</si>
  <si>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</si>
  <si>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</si>
  <si>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</si>
  <si>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</si>
  <si>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</si>
  <si>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</si>
  <si>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</si>
  <si>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</si>
  <si>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</si>
  <si>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</si>
  <si>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</si>
  <si>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</si>
  <si>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</si>
  <si>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</si>
  <si>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</si>
  <si>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</si>
  <si>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</si>
  <si>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</si>
  <si>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</si>
  <si>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</si>
  <si>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</si>
  <si>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</si>
  <si>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</si>
  <si>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</si>
  <si>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</si>
  <si>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</si>
  <si>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</si>
  <si>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</si>
  <si>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</si>
  <si>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</si>
  <si>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</si>
  <si>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</si>
  <si>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</si>
  <si>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</si>
  <si>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</si>
  <si>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</si>
  <si>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</si>
  <si>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</si>
  <si>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</si>
  <si>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</si>
  <si>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</si>
  <si>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</si>
  <si>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</si>
  <si>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</si>
  <si>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</si>
  <si>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</si>
  <si>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</si>
  <si>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</si>
  <si>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</si>
  <si>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</si>
  <si>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</si>
  <si>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</si>
  <si>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 xml:space="preserve">RA KROM - TIRANA SHPK </t>
  </si>
  <si>
    <t xml:space="preserve">Depozitave, zbulime gjeologjike, zhvillim mineral mbi dhe  </t>
  </si>
  <si>
    <t xml:space="preserve">dhe pakicë të këtyre artikujve. </t>
  </si>
  <si>
    <t>natyro dhënie me qira pasuri të paluajtshme, transport,</t>
  </si>
  <si>
    <t xml:space="preserve">pastrim ekologjik të ambientit, projektim ndërtime   </t>
  </si>
  <si>
    <t>industriale, hidroteknike, metalurgjike, minerale, etj, të</t>
  </si>
  <si>
    <t>mallrave të ndryshëm industrialë, shitje me shumicë</t>
  </si>
  <si>
    <t xml:space="preserve">nëntokë, përpunim, import – eksporti, shitje burimesh </t>
  </si>
  <si>
    <t xml:space="preserve">  Pasqyra e Pozicionit Financiar (Bilanci)</t>
  </si>
  <si>
    <t>16.06.2008</t>
  </si>
  <si>
    <t>Lagja nr.2, banesa 59, Bashkia Klos Burel.</t>
  </si>
  <si>
    <t>CN-340364-01-10</t>
  </si>
  <si>
    <t>K 88016902 A</t>
  </si>
  <si>
    <t>Të tjera</t>
  </si>
  <si>
    <t>kontabilitetit (SKK 2).</t>
  </si>
  <si>
    <t>Politikat e rendesishme kotabile</t>
  </si>
  <si>
    <t>Bilanci i fund vitit eshte paraqitur ne nje format te ri i cili eshte ne perputhje me regullimin actual kontabel.</t>
  </si>
  <si>
    <t xml:space="preserve">Sipas parimeve te kontabilitetit ne Shqiperi deklarimet financiare jane pergatitur mbi bazen e kostos historike dhe </t>
  </si>
  <si>
    <t>dhe konceptit te rregjistrimit te te ardhurave dhe shpenzimeve ne momentin e njohjes se tyre.</t>
  </si>
  <si>
    <t>Pasqyrat financiare perbehen nga aktivet, detyrimet, kapitali, te ardhurat, shpenzimet te shoqerise.</t>
  </si>
  <si>
    <t>Deklarimet financiare jane shprehur ne leke, e cila eshte monedha shqiptare.</t>
  </si>
  <si>
    <t>Veprimet ne valute te huaj kthehen ne leke e regjistrohen me kurset e kembimit te dates se veprimit/transaksionit.</t>
  </si>
  <si>
    <t>Te drejta te arketueshme, perfshihen kerkesat per tu arketuar nga klientet per shitjen e mineralit te kromit.</t>
  </si>
  <si>
    <t>Pasqyrat financiare jane pergatitur ne perputhje me ligjin nr.8438, date 28.12.1998 I ndryshuar per "Tatimin mbi te</t>
  </si>
  <si>
    <t xml:space="preserve">Baza e pergatitjes se PF, (SSK 1, 1-3) </t>
  </si>
  <si>
    <t>Parimet baze per pergatitjen e Pasqyrave Financiare: (SKK 1; 40 - 90)</t>
  </si>
  <si>
    <t xml:space="preserve">ardhurat,  ligjit 9228 dt 29.04.2004 "Per Kontabilitetin dhe Pasqyrat Financiare", Stndartet Kombetare te  </t>
  </si>
  <si>
    <t xml:space="preserve"> </t>
  </si>
  <si>
    <t>Mbajtja e kontabilitetit, i cili perfshin regjistrimet kontabel sistemin e tij, mbahen ne menytre te komputerizuar me</t>
  </si>
  <si>
    <t>ane te regjistrave ne programin Financa 5.</t>
  </si>
  <si>
    <t>Aktivet</t>
  </si>
  <si>
    <t>Pasivet</t>
  </si>
  <si>
    <t xml:space="preserve">Detyrimet afat shkurtra, perfshijne detyrimet ndaj subjekteve dhe  institucioneve te kredise dhe ne shumen </t>
  </si>
  <si>
    <t>Kapitali</t>
  </si>
  <si>
    <t>Detyrime Tvsh</t>
  </si>
  <si>
    <t>(JURGEN  NDINI )</t>
  </si>
  <si>
    <t>JURGEN NDINI</t>
  </si>
  <si>
    <t>Shpenzime të tjera financiare, humbjet nga kembimet valutore</t>
  </si>
  <si>
    <t>Shpenzimi i tatim fitimit të shtyrë, te panjohura</t>
  </si>
  <si>
    <t>Shpenzimi te panjohura</t>
  </si>
  <si>
    <t>Nga aktiviteti i shfrytëzimit   411,413,414,49</t>
  </si>
  <si>
    <t>Të pagueshme për detyrimet tatimore 444</t>
  </si>
  <si>
    <t>Shpenzime te shtyra perfshijne vlerat qe lidhen shpenzimet e zhvillimit nga themelimi i shoqerise 670,354,970 leke.</t>
  </si>
  <si>
    <t>Pozicioni financiar i rideklaruar më 1 janar 2020</t>
  </si>
  <si>
    <t>Fitimi / Humbja e vitit 2020</t>
  </si>
  <si>
    <t xml:space="preserve">Mjetet monetare, per qellim te pasqyres se fluksit te parase, mjetet monetare perbehen nga gjendja arke ne   </t>
  </si>
  <si>
    <t>Viti   2021</t>
  </si>
  <si>
    <t>01.01.2021</t>
  </si>
  <si>
    <t>31.12.2021</t>
  </si>
  <si>
    <t>25,03,2022</t>
  </si>
  <si>
    <t>PETRIT GASA</t>
  </si>
  <si>
    <t>(   PETRIT GASA  )</t>
  </si>
  <si>
    <t>Mjete monetare dhe ekuivalentë të mjeteve monetare më 1 janar 2020</t>
  </si>
  <si>
    <t>Mjete monetare dhe ekuivalentë të mjeteve monetare më 31 dhjetor 2021</t>
  </si>
  <si>
    <t>Pozicioni financiar më 31 dhjetor 2019</t>
  </si>
  <si>
    <t>Pozicioni financiar i rideklaruar më 31 dhjetor 2020</t>
  </si>
  <si>
    <t>Pozicioni financiar i rideklaruar më 1 janar 2021</t>
  </si>
  <si>
    <t>Pozicioni financiar më 31 dhjetor 2021</t>
  </si>
  <si>
    <t>ne shumen 586 leke.</t>
  </si>
  <si>
    <t>Kliente ne shumen 53,6073,797 leke, te drejte ndaj ortakut 29,283,475 leke, debitor kreditore te tjere 3,480,125 lek</t>
  </si>
  <si>
    <t>Inventaret, perfshijne gjendjen e produktit te gatshem ne magazine me kosto ne shumen 11,516,714 leke, mallra</t>
  </si>
  <si>
    <t>ne shumen 8,878,8123 leke dhe produkt i gatshem mineral kromi  I varfer 2,637,902 leke.</t>
  </si>
  <si>
    <t>Aktivet materiale, paraqiten me kosto, duke zbritur amortizimin e akumuluar nder vite ne shumen 58,157,937 leke.</t>
  </si>
  <si>
    <t>Aktivet jo materiale kapin shumen 1,675,714,649 leke.</t>
  </si>
  <si>
    <t>1,801,777,844 leke, detyrimet te pagueshme per aktivitetin e shfrytezimit ne shumen 20,622,405 leke, te</t>
  </si>
  <si>
    <t xml:space="preserve"> ndaj punonjesve dhe organeve te sigurimeve shoqerore ne shumen 274,770 leke, te tjera te  pagueshme ne </t>
  </si>
  <si>
    <t xml:space="preserve"> ne shumen 643,485,053 leke. Huara te tjera ne shumen 730,567,891 leke</t>
  </si>
  <si>
    <t xml:space="preserve">Kapitali nenshkruar 100,000 leke, humbja e mbartur -33,617,038 leke, rezerva te tjera 3,486,434 leke fitimi viti </t>
  </si>
  <si>
    <t xml:space="preserve">2021 ne shumen 183,227 leke. </t>
  </si>
  <si>
    <t xml:space="preserve">Shoqeria per vitin 2021 ka kerkesa te tjera per arketim ne shumen 86,753,503 leke. Tvsh 890,665 leke </t>
  </si>
  <si>
    <t>Tatim fitimi 58,163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</si>
</sst>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2" fillId="0" borderId="0"/>
  </cellStyleXfs>
  <cellXfs count="2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9" xfId="0" applyFont="1" applyBorder="1"/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3" fontId="4" fillId="0" borderId="13" xfId="0" applyNumberFormat="1" applyFont="1" applyBorder="1"/>
    <xf numFmtId="0" fontId="7" fillId="0" borderId="0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25" fillId="0" borderId="13" xfId="1" applyFont="1" applyBorder="1"/>
    <xf numFmtId="0" fontId="15" fillId="0" borderId="13" xfId="1" applyFont="1" applyBorder="1" applyAlignment="1">
      <alignment vertical="center" textRotation="90" wrapText="1"/>
    </xf>
    <xf numFmtId="0" fontId="16" fillId="0" borderId="13" xfId="1" applyFont="1" applyBorder="1" applyAlignment="1">
      <alignment horizontal="center" vertical="center" textRotation="90"/>
    </xf>
    <xf numFmtId="0" fontId="16" fillId="0" borderId="13" xfId="1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/>
    </xf>
    <xf numFmtId="0" fontId="16" fillId="0" borderId="13" xfId="1" applyFont="1" applyBorder="1" applyAlignment="1">
      <alignment vertical="center" wrapText="1"/>
    </xf>
    <xf numFmtId="0" fontId="15" fillId="0" borderId="13" xfId="1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9" fillId="0" borderId="0" xfId="0" applyFont="1"/>
    <xf numFmtId="0" fontId="9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9" fillId="0" borderId="4" xfId="0" applyFont="1" applyBorder="1"/>
    <xf numFmtId="0" fontId="19" fillId="0" borderId="0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right"/>
    </xf>
    <xf numFmtId="0" fontId="19" fillId="0" borderId="5" xfId="0" applyFont="1" applyBorder="1"/>
    <xf numFmtId="0" fontId="19" fillId="0" borderId="0" xfId="0" applyFont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11" xfId="0" applyFont="1" applyBorder="1"/>
    <xf numFmtId="0" fontId="19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9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0" fontId="26" fillId="0" borderId="7" xfId="0" applyFont="1" applyBorder="1"/>
    <xf numFmtId="0" fontId="26" fillId="0" borderId="11" xfId="0" applyFont="1" applyBorder="1"/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6" fillId="0" borderId="0" xfId="0" applyFont="1" applyBorder="1"/>
    <xf numFmtId="3" fontId="9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 vertical="center"/>
    </xf>
    <xf numFmtId="3" fontId="16" fillId="0" borderId="13" xfId="1" applyNumberFormat="1" applyFont="1" applyBorder="1" applyAlignment="1">
      <alignment horizontal="center" vertical="center" wrapText="1"/>
    </xf>
    <xf numFmtId="3" fontId="25" fillId="0" borderId="0" xfId="1" applyNumberFormat="1" applyFont="1"/>
    <xf numFmtId="3" fontId="15" fillId="0" borderId="13" xfId="1" applyNumberFormat="1" applyFont="1" applyBorder="1" applyAlignment="1">
      <alignment horizontal="center" vertical="center" wrapText="1"/>
    </xf>
    <xf numFmtId="0" fontId="4" fillId="0" borderId="4" xfId="2" applyFont="1" applyBorder="1"/>
    <xf numFmtId="0" fontId="4" fillId="0" borderId="0" xfId="2" applyFont="1" applyFill="1" applyBorder="1"/>
    <xf numFmtId="0" fontId="22" fillId="0" borderId="0" xfId="2" applyFont="1" applyFill="1" applyBorder="1"/>
    <xf numFmtId="3" fontId="4" fillId="0" borderId="0" xfId="2" applyNumberFormat="1" applyFont="1" applyFill="1" applyBorder="1"/>
    <xf numFmtId="0" fontId="4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2" applyFont="1" applyBorder="1" applyAlignment="1">
      <alignment horizontal="left"/>
    </xf>
    <xf numFmtId="0" fontId="9" fillId="0" borderId="4" xfId="0" applyFont="1" applyBorder="1"/>
    <xf numFmtId="0" fontId="9" fillId="0" borderId="0" xfId="0" applyFont="1" applyBorder="1"/>
    <xf numFmtId="0" fontId="4" fillId="0" borderId="4" xfId="2" applyFont="1" applyFill="1" applyBorder="1" applyAlignment="1">
      <alignment horizontal="left"/>
    </xf>
    <xf numFmtId="3" fontId="9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/>
    <xf numFmtId="0" fontId="27" fillId="0" borderId="0" xfId="1" applyFont="1" applyAlignment="1">
      <alignment vertical="center"/>
    </xf>
    <xf numFmtId="0" fontId="9" fillId="0" borderId="4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3" fontId="25" fillId="0" borderId="0" xfId="1" applyNumberFormat="1" applyFont="1" applyAlignment="1">
      <alignment vertical="center"/>
    </xf>
    <xf numFmtId="1" fontId="9" fillId="2" borderId="3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/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1" fillId="0" borderId="0" xfId="0" applyNumberFormat="1" applyFont="1" applyAlignment="1">
      <alignment vertical="center"/>
    </xf>
    <xf numFmtId="0" fontId="1" fillId="0" borderId="0" xfId="0" applyFont="1"/>
    <xf numFmtId="3" fontId="1" fillId="0" borderId="14" xfId="0" applyNumberFormat="1" applyFont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0" fontId="1" fillId="0" borderId="4" xfId="2" applyFont="1" applyBorder="1"/>
    <xf numFmtId="0" fontId="1" fillId="0" borderId="4" xfId="2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3" fontId="4" fillId="0" borderId="14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6" fillId="0" borderId="0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0" workbookViewId="0">
      <selection activeCell="R50" sqref="R50"/>
    </sheetView>
  </sheetViews>
  <sheetFormatPr defaultRowHeight="12.75" x14ac:dyDescent="0.2"/>
  <cols>
    <col min="1" max="2" width="9.140625" style="16"/>
    <col min="3" max="3" width="9.28515625" style="16" customWidth="1"/>
    <col min="4" max="4" width="11.42578125" style="16" customWidth="1"/>
    <col min="5" max="5" width="12.85546875" style="16" customWidth="1"/>
    <col min="6" max="6" width="5.42578125" style="16" customWidth="1"/>
    <col min="7" max="8" width="9.140625" style="16"/>
    <col min="9" max="9" width="3.140625" style="16" customWidth="1"/>
    <col min="10" max="10" width="9.140625" style="16"/>
    <col min="11" max="11" width="1.85546875" style="16" customWidth="1"/>
    <col min="12" max="16384" width="9.140625" style="16"/>
  </cols>
  <sheetData>
    <row r="1" spans="1:10" ht="6.75" customHeight="1" x14ac:dyDescent="0.2"/>
    <row r="2" spans="1:10" x14ac:dyDescent="0.2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s="105" customFormat="1" ht="14.1" customHeight="1" x14ac:dyDescent="0.2">
      <c r="A3" s="100"/>
      <c r="B3" s="101" t="s">
        <v>0</v>
      </c>
      <c r="C3" s="101"/>
      <c r="D3" s="101"/>
      <c r="E3" s="136" t="s">
        <v>211</v>
      </c>
      <c r="F3" s="103"/>
      <c r="G3" s="127"/>
      <c r="H3" s="102"/>
      <c r="I3" s="101"/>
      <c r="J3" s="104"/>
    </row>
    <row r="4" spans="1:10" s="105" customFormat="1" ht="14.1" customHeight="1" x14ac:dyDescent="0.2">
      <c r="A4" s="100"/>
      <c r="B4" s="101" t="s">
        <v>1</v>
      </c>
      <c r="C4" s="101"/>
      <c r="D4" s="101"/>
      <c r="E4" s="136" t="s">
        <v>223</v>
      </c>
      <c r="F4" s="106"/>
      <c r="G4" s="107"/>
      <c r="H4" s="108"/>
      <c r="I4" s="108"/>
      <c r="J4" s="104"/>
    </row>
    <row r="5" spans="1:10" s="105" customFormat="1" ht="14.1" customHeight="1" x14ac:dyDescent="0.2">
      <c r="A5" s="100"/>
      <c r="B5" s="101" t="s">
        <v>2</v>
      </c>
      <c r="C5" s="101"/>
      <c r="D5" s="101"/>
      <c r="E5" s="137" t="s">
        <v>221</v>
      </c>
      <c r="F5" s="102"/>
      <c r="G5" s="102"/>
      <c r="H5" s="102"/>
      <c r="I5" s="102"/>
      <c r="J5" s="104"/>
    </row>
    <row r="6" spans="1:10" s="105" customFormat="1" ht="14.1" customHeight="1" x14ac:dyDescent="0.2">
      <c r="A6" s="100"/>
      <c r="B6" s="101"/>
      <c r="C6" s="101"/>
      <c r="D6" s="101"/>
      <c r="E6" s="101"/>
      <c r="F6" s="101"/>
      <c r="G6" s="129"/>
      <c r="H6" s="129"/>
      <c r="I6" s="109"/>
      <c r="J6" s="104"/>
    </row>
    <row r="7" spans="1:10" s="105" customFormat="1" ht="14.1" customHeight="1" x14ac:dyDescent="0.2">
      <c r="A7" s="100"/>
      <c r="B7" s="101" t="s">
        <v>3</v>
      </c>
      <c r="C7" s="101"/>
      <c r="D7" s="101"/>
      <c r="E7" s="136" t="s">
        <v>220</v>
      </c>
      <c r="F7" s="110"/>
      <c r="G7" s="101"/>
      <c r="H7" s="101"/>
      <c r="I7" s="101"/>
      <c r="J7" s="104"/>
    </row>
    <row r="8" spans="1:10" s="105" customFormat="1" ht="14.1" customHeight="1" x14ac:dyDescent="0.2">
      <c r="A8" s="100"/>
      <c r="B8" s="101" t="s">
        <v>4</v>
      </c>
      <c r="C8" s="101"/>
      <c r="D8" s="101"/>
      <c r="E8" s="137" t="s">
        <v>222</v>
      </c>
      <c r="F8" s="128"/>
      <c r="G8" s="101"/>
      <c r="H8" s="101"/>
      <c r="I8" s="101"/>
      <c r="J8" s="104"/>
    </row>
    <row r="9" spans="1:10" s="105" customFormat="1" ht="14.1" customHeight="1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4"/>
    </row>
    <row r="10" spans="1:10" s="105" customFormat="1" ht="14.1" customHeight="1" x14ac:dyDescent="0.2">
      <c r="A10" s="100"/>
      <c r="B10" s="101" t="s">
        <v>5</v>
      </c>
      <c r="C10" s="101"/>
      <c r="D10" s="101"/>
      <c r="E10" s="138" t="s">
        <v>212</v>
      </c>
      <c r="F10" s="138"/>
      <c r="G10" s="138"/>
      <c r="H10" s="138"/>
      <c r="I10" s="138"/>
      <c r="J10" s="139"/>
    </row>
    <row r="11" spans="1:10" s="105" customFormat="1" ht="14.1" customHeight="1" x14ac:dyDescent="0.2">
      <c r="A11" s="100"/>
      <c r="B11" s="101"/>
      <c r="C11" s="101"/>
      <c r="D11" s="101"/>
      <c r="E11" s="140" t="s">
        <v>218</v>
      </c>
      <c r="F11" s="140"/>
      <c r="G11" s="140"/>
      <c r="H11" s="140"/>
      <c r="I11" s="140"/>
      <c r="J11" s="141"/>
    </row>
    <row r="12" spans="1:10" s="105" customFormat="1" ht="14.1" customHeight="1" x14ac:dyDescent="0.2">
      <c r="A12" s="100"/>
      <c r="B12" s="101"/>
      <c r="C12" s="101"/>
      <c r="D12" s="144"/>
      <c r="E12" s="140" t="s">
        <v>214</v>
      </c>
      <c r="F12" s="140"/>
      <c r="G12" s="140"/>
      <c r="H12" s="140"/>
      <c r="I12" s="140"/>
      <c r="J12" s="141"/>
    </row>
    <row r="13" spans="1:10" x14ac:dyDescent="0.2">
      <c r="A13" s="13"/>
      <c r="B13" s="14"/>
      <c r="C13" s="14"/>
      <c r="D13" s="14"/>
      <c r="E13" s="142" t="s">
        <v>215</v>
      </c>
      <c r="F13" s="142"/>
      <c r="G13" s="142"/>
      <c r="H13" s="142"/>
      <c r="I13" s="142"/>
      <c r="J13" s="143"/>
    </row>
    <row r="14" spans="1:10" x14ac:dyDescent="0.2">
      <c r="A14" s="13"/>
      <c r="B14" s="14"/>
      <c r="C14" s="14"/>
      <c r="D14" s="14"/>
      <c r="E14" s="142" t="s">
        <v>216</v>
      </c>
      <c r="F14" s="142"/>
      <c r="G14" s="142"/>
      <c r="H14" s="142"/>
      <c r="I14" s="142"/>
      <c r="J14" s="143"/>
    </row>
    <row r="15" spans="1:10" x14ac:dyDescent="0.2">
      <c r="A15" s="13"/>
      <c r="B15" s="14"/>
      <c r="C15" s="14"/>
      <c r="D15" s="14"/>
      <c r="E15" s="142" t="s">
        <v>217</v>
      </c>
      <c r="F15" s="142"/>
      <c r="G15" s="142"/>
      <c r="H15" s="142"/>
      <c r="I15" s="142"/>
      <c r="J15" s="143"/>
    </row>
    <row r="16" spans="1:10" x14ac:dyDescent="0.2">
      <c r="A16" s="13"/>
      <c r="B16" s="14"/>
      <c r="C16" s="14"/>
      <c r="D16" s="14"/>
      <c r="E16" s="142" t="s">
        <v>213</v>
      </c>
      <c r="F16" s="142"/>
      <c r="G16" s="142"/>
      <c r="H16" s="142"/>
      <c r="I16" s="142"/>
      <c r="J16" s="143"/>
    </row>
    <row r="17" spans="1:10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">
      <c r="A21" s="13"/>
      <c r="C21" s="14"/>
      <c r="D21" s="14"/>
      <c r="E21" s="14"/>
      <c r="F21" s="14"/>
      <c r="G21" s="14"/>
      <c r="H21" s="14"/>
      <c r="I21" s="14"/>
      <c r="J21" s="15"/>
    </row>
    <row r="22" spans="1:10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3.75" x14ac:dyDescent="0.5">
      <c r="A25" s="197" t="s">
        <v>6</v>
      </c>
      <c r="B25" s="198"/>
      <c r="C25" s="198"/>
      <c r="D25" s="198"/>
      <c r="E25" s="198"/>
      <c r="F25" s="198"/>
      <c r="G25" s="198"/>
      <c r="H25" s="198"/>
      <c r="I25" s="198"/>
      <c r="J25" s="199"/>
    </row>
    <row r="26" spans="1:10" x14ac:dyDescent="0.2">
      <c r="A26" s="13"/>
      <c r="B26" s="200" t="s">
        <v>7</v>
      </c>
      <c r="C26" s="200"/>
      <c r="D26" s="200"/>
      <c r="E26" s="200"/>
      <c r="F26" s="200"/>
      <c r="G26" s="200"/>
      <c r="H26" s="200"/>
      <c r="I26" s="200"/>
      <c r="J26" s="15"/>
    </row>
    <row r="27" spans="1:10" x14ac:dyDescent="0.2">
      <c r="A27" s="13"/>
      <c r="B27" s="200" t="s">
        <v>8</v>
      </c>
      <c r="C27" s="200"/>
      <c r="D27" s="200"/>
      <c r="E27" s="200"/>
      <c r="F27" s="200"/>
      <c r="G27" s="200"/>
      <c r="H27" s="200"/>
      <c r="I27" s="200"/>
      <c r="J27" s="15"/>
    </row>
    <row r="28" spans="1:10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3.75" x14ac:dyDescent="0.5">
      <c r="A30" s="13"/>
      <c r="B30" s="14"/>
      <c r="C30" s="14"/>
      <c r="D30" s="14"/>
      <c r="E30" s="111" t="s">
        <v>257</v>
      </c>
      <c r="F30" s="14"/>
      <c r="G30" s="14"/>
      <c r="H30" s="14"/>
      <c r="I30" s="14"/>
      <c r="J30" s="15"/>
    </row>
    <row r="31" spans="1:10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05" customFormat="1" ht="12.95" customHeight="1" x14ac:dyDescent="0.2">
      <c r="A48" s="100"/>
      <c r="B48" s="101" t="s">
        <v>9</v>
      </c>
      <c r="C48" s="101"/>
      <c r="D48" s="101"/>
      <c r="E48" s="101"/>
      <c r="F48" s="101"/>
      <c r="G48" s="196"/>
      <c r="H48" s="196"/>
      <c r="I48" s="101"/>
      <c r="J48" s="104"/>
    </row>
    <row r="49" spans="1:10" s="105" customFormat="1" ht="12.95" customHeight="1" x14ac:dyDescent="0.2">
      <c r="A49" s="100"/>
      <c r="B49" s="101" t="s">
        <v>10</v>
      </c>
      <c r="C49" s="101"/>
      <c r="D49" s="101"/>
      <c r="E49" s="101"/>
      <c r="F49" s="101"/>
      <c r="G49" s="202"/>
      <c r="H49" s="202"/>
      <c r="I49" s="101"/>
      <c r="J49" s="104"/>
    </row>
    <row r="50" spans="1:10" s="105" customFormat="1" ht="12.95" customHeight="1" x14ac:dyDescent="0.2">
      <c r="A50" s="100"/>
      <c r="B50" s="101" t="s">
        <v>11</v>
      </c>
      <c r="C50" s="101"/>
      <c r="D50" s="101"/>
      <c r="E50" s="101"/>
      <c r="F50" s="101"/>
      <c r="G50" s="202" t="s">
        <v>12</v>
      </c>
      <c r="H50" s="202"/>
      <c r="I50" s="101"/>
      <c r="J50" s="104"/>
    </row>
    <row r="51" spans="1:10" s="105" customFormat="1" ht="12.95" customHeight="1" x14ac:dyDescent="0.2">
      <c r="A51" s="100"/>
      <c r="B51" s="101" t="s">
        <v>13</v>
      </c>
      <c r="C51" s="101"/>
      <c r="D51" s="101"/>
      <c r="E51" s="101"/>
      <c r="F51" s="101"/>
      <c r="G51" s="202" t="s">
        <v>12</v>
      </c>
      <c r="H51" s="202"/>
      <c r="I51" s="101"/>
      <c r="J51" s="104"/>
    </row>
    <row r="52" spans="1:10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15" customFormat="1" ht="12.95" customHeight="1" x14ac:dyDescent="0.2">
      <c r="A53" s="112"/>
      <c r="B53" s="101" t="s">
        <v>14</v>
      </c>
      <c r="C53" s="101"/>
      <c r="D53" s="101"/>
      <c r="E53" s="101"/>
      <c r="F53" s="128" t="s">
        <v>15</v>
      </c>
      <c r="G53" s="203" t="s">
        <v>258</v>
      </c>
      <c r="H53" s="200"/>
      <c r="I53" s="113"/>
      <c r="J53" s="114"/>
    </row>
    <row r="54" spans="1:10" s="115" customFormat="1" ht="12.95" customHeight="1" x14ac:dyDescent="0.2">
      <c r="A54" s="112"/>
      <c r="B54" s="101"/>
      <c r="C54" s="101"/>
      <c r="D54" s="101"/>
      <c r="E54" s="101"/>
      <c r="F54" s="128" t="s">
        <v>16</v>
      </c>
      <c r="G54" s="201" t="s">
        <v>259</v>
      </c>
      <c r="H54" s="200"/>
      <c r="I54" s="113"/>
      <c r="J54" s="114"/>
    </row>
    <row r="55" spans="1:10" s="115" customFormat="1" ht="7.5" customHeight="1" x14ac:dyDescent="0.2">
      <c r="A55" s="112"/>
      <c r="B55" s="101"/>
      <c r="C55" s="101"/>
      <c r="D55" s="101"/>
      <c r="E55" s="101"/>
      <c r="F55" s="128"/>
      <c r="G55" s="128"/>
      <c r="H55" s="128"/>
      <c r="I55" s="113"/>
      <c r="J55" s="114"/>
    </row>
    <row r="56" spans="1:10" s="115" customFormat="1" ht="12.95" customHeight="1" x14ac:dyDescent="0.2">
      <c r="A56" s="112"/>
      <c r="B56" s="101" t="s">
        <v>17</v>
      </c>
      <c r="C56" s="101"/>
      <c r="D56" s="101"/>
      <c r="E56" s="128"/>
      <c r="F56" s="101"/>
      <c r="G56" s="196" t="s">
        <v>260</v>
      </c>
      <c r="H56" s="196"/>
      <c r="I56" s="113"/>
      <c r="J56" s="114"/>
    </row>
    <row r="57" spans="1:10" ht="22.5" customHeight="1" x14ac:dyDescent="0.2">
      <c r="A57" s="116"/>
      <c r="B57" s="117"/>
      <c r="C57" s="117"/>
      <c r="D57" s="117"/>
      <c r="E57" s="117"/>
      <c r="F57" s="117"/>
      <c r="G57" s="117"/>
      <c r="H57" s="117"/>
      <c r="I57" s="117"/>
      <c r="J57" s="118"/>
    </row>
    <row r="58" spans="1:10" ht="6.75" customHeight="1" x14ac:dyDescent="0.2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25" workbookViewId="0">
      <selection activeCell="E50" sqref="E50"/>
    </sheetView>
  </sheetViews>
  <sheetFormatPr defaultRowHeight="12.75" x14ac:dyDescent="0.2"/>
  <cols>
    <col min="1" max="2" width="3.7109375" style="12" customWidth="1"/>
    <col min="3" max="3" width="4" style="12" customWidth="1"/>
    <col min="4" max="4" width="63.7109375" style="16" customWidth="1"/>
    <col min="5" max="5" width="12.7109375" style="180" bestFit="1" customWidth="1"/>
    <col min="6" max="6" width="12.7109375" style="40" bestFit="1" customWidth="1"/>
    <col min="7" max="7" width="1.42578125" style="16" customWidth="1"/>
    <col min="8" max="10" width="9.140625" style="16"/>
    <col min="11" max="11" width="13.85546875" style="16" customWidth="1"/>
    <col min="12" max="12" width="13" style="16" customWidth="1"/>
    <col min="13" max="16384" width="9.140625" style="16"/>
  </cols>
  <sheetData>
    <row r="1" spans="1:17" s="38" customFormat="1" ht="18" customHeight="1" x14ac:dyDescent="0.2">
      <c r="A1" s="207" t="s">
        <v>219</v>
      </c>
      <c r="B1" s="207"/>
      <c r="C1" s="207"/>
      <c r="D1" s="207"/>
      <c r="E1" s="207"/>
      <c r="F1" s="207"/>
    </row>
    <row r="2" spans="1:17" s="94" customFormat="1" ht="21" customHeight="1" x14ac:dyDescent="0.2">
      <c r="A2" s="62" t="s">
        <v>19</v>
      </c>
      <c r="B2" s="211" t="s">
        <v>20</v>
      </c>
      <c r="C2" s="212"/>
      <c r="D2" s="213"/>
      <c r="E2" s="176">
        <v>2021</v>
      </c>
      <c r="F2" s="176">
        <v>2020</v>
      </c>
    </row>
    <row r="3" spans="1:17" s="38" customFormat="1" ht="12.75" customHeight="1" x14ac:dyDescent="0.2">
      <c r="A3" s="60"/>
      <c r="B3" s="208" t="s">
        <v>21</v>
      </c>
      <c r="C3" s="209"/>
      <c r="D3" s="210"/>
      <c r="E3" s="177">
        <f>E4+E12+E19+E27</f>
        <v>768625772</v>
      </c>
      <c r="F3" s="177">
        <v>835211165</v>
      </c>
    </row>
    <row r="4" spans="1:17" s="38" customFormat="1" ht="12.75" customHeight="1" x14ac:dyDescent="0.2">
      <c r="A4" s="60"/>
      <c r="B4" s="83" t="s">
        <v>22</v>
      </c>
      <c r="C4" s="132" t="s">
        <v>23</v>
      </c>
      <c r="D4" s="84"/>
      <c r="E4" s="177">
        <f>E6</f>
        <v>586</v>
      </c>
      <c r="F4" s="177">
        <v>96</v>
      </c>
    </row>
    <row r="5" spans="1:17" s="38" customFormat="1" ht="12.75" customHeight="1" x14ac:dyDescent="0.2">
      <c r="A5" s="60"/>
      <c r="B5" s="130"/>
      <c r="C5" s="75">
        <v>1</v>
      </c>
      <c r="D5" s="32" t="s">
        <v>24</v>
      </c>
      <c r="E5" s="178"/>
      <c r="F5" s="178"/>
    </row>
    <row r="6" spans="1:17" s="38" customFormat="1" ht="12.75" customHeight="1" x14ac:dyDescent="0.2">
      <c r="A6" s="60"/>
      <c r="B6" s="130"/>
      <c r="C6" s="75">
        <v>2</v>
      </c>
      <c r="D6" s="32" t="s">
        <v>25</v>
      </c>
      <c r="E6" s="178">
        <v>586</v>
      </c>
      <c r="F6" s="178">
        <v>96</v>
      </c>
    </row>
    <row r="7" spans="1:17" s="38" customFormat="1" ht="12.75" customHeight="1" x14ac:dyDescent="0.2">
      <c r="A7" s="60"/>
      <c r="B7" s="83" t="s">
        <v>22</v>
      </c>
      <c r="C7" s="132" t="s">
        <v>26</v>
      </c>
      <c r="D7" s="32"/>
      <c r="E7" s="177"/>
      <c r="F7" s="177"/>
    </row>
    <row r="8" spans="1:17" s="38" customFormat="1" ht="12.75" customHeight="1" x14ac:dyDescent="0.2">
      <c r="A8" s="60"/>
      <c r="B8" s="130"/>
      <c r="C8" s="75">
        <v>1</v>
      </c>
      <c r="D8" s="32" t="s">
        <v>27</v>
      </c>
      <c r="E8" s="178"/>
      <c r="F8" s="178"/>
    </row>
    <row r="9" spans="1:17" s="38" customFormat="1" ht="12.75" customHeight="1" x14ac:dyDescent="0.2">
      <c r="A9" s="60"/>
      <c r="B9" s="130"/>
      <c r="C9" s="75">
        <v>2</v>
      </c>
      <c r="D9" s="32" t="s">
        <v>28</v>
      </c>
      <c r="E9" s="178"/>
      <c r="F9" s="178"/>
    </row>
    <row r="10" spans="1:17" s="38" customFormat="1" ht="12.75" customHeight="1" x14ac:dyDescent="0.2">
      <c r="A10" s="60"/>
      <c r="B10" s="130"/>
      <c r="C10" s="75">
        <v>3</v>
      </c>
      <c r="D10" s="32" t="s">
        <v>29</v>
      </c>
      <c r="E10" s="178"/>
      <c r="F10" s="178"/>
    </row>
    <row r="11" spans="1:17" s="38" customFormat="1" ht="12.75" customHeight="1" x14ac:dyDescent="0.2">
      <c r="A11" s="60"/>
      <c r="B11" s="130"/>
      <c r="C11" s="75"/>
      <c r="D11" s="32"/>
      <c r="E11" s="178"/>
      <c r="F11" s="178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8" customFormat="1" ht="12.75" customHeight="1" x14ac:dyDescent="0.2">
      <c r="A12" s="60"/>
      <c r="B12" s="83" t="s">
        <v>22</v>
      </c>
      <c r="C12" s="132" t="s">
        <v>30</v>
      </c>
      <c r="D12" s="32"/>
      <c r="E12" s="177">
        <f>E13+E16+E17</f>
        <v>86753503</v>
      </c>
      <c r="F12" s="177">
        <v>151577397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38" customFormat="1" ht="12.75" customHeight="1" x14ac:dyDescent="0.2">
      <c r="A13" s="60"/>
      <c r="B13" s="130"/>
      <c r="C13" s="75">
        <v>1</v>
      </c>
      <c r="D13" s="32" t="s">
        <v>251</v>
      </c>
      <c r="E13" s="178">
        <v>53073797</v>
      </c>
      <c r="F13" s="178">
        <v>42725782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8" customFormat="1" ht="12.75" customHeight="1" x14ac:dyDescent="0.2">
      <c r="A14" s="60"/>
      <c r="B14" s="130"/>
      <c r="C14" s="75">
        <v>2</v>
      </c>
      <c r="D14" s="32" t="s">
        <v>31</v>
      </c>
      <c r="E14" s="178"/>
      <c r="F14" s="178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38" customFormat="1" ht="12.75" customHeight="1" x14ac:dyDescent="0.2">
      <c r="A15" s="60"/>
      <c r="B15" s="130"/>
      <c r="C15" s="75">
        <v>3</v>
      </c>
      <c r="D15" s="32" t="s">
        <v>32</v>
      </c>
      <c r="E15" s="178"/>
      <c r="F15" s="178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38" customFormat="1" ht="12.75" customHeight="1" x14ac:dyDescent="0.2">
      <c r="A16" s="60"/>
      <c r="B16" s="130"/>
      <c r="C16" s="75">
        <v>4</v>
      </c>
      <c r="D16" s="32" t="s">
        <v>224</v>
      </c>
      <c r="E16" s="178">
        <f>29283475+2462504+984900</f>
        <v>32730879</v>
      </c>
      <c r="F16" s="178">
        <v>105877392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38" customFormat="1" ht="12.75" customHeight="1" x14ac:dyDescent="0.2">
      <c r="A17" s="60"/>
      <c r="B17" s="130"/>
      <c r="C17" s="75">
        <v>5</v>
      </c>
      <c r="D17" s="32" t="s">
        <v>245</v>
      </c>
      <c r="E17" s="178">
        <f>890665+58162</f>
        <v>948827</v>
      </c>
      <c r="F17" s="178">
        <v>2974223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s="38" customFormat="1" ht="12.75" customHeight="1" x14ac:dyDescent="0.2">
      <c r="A18" s="60"/>
      <c r="B18" s="130"/>
      <c r="C18" s="75">
        <v>6</v>
      </c>
      <c r="D18" s="32" t="s">
        <v>33</v>
      </c>
      <c r="E18" s="178"/>
      <c r="F18" s="178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38" customFormat="1" ht="12.75" customHeight="1" x14ac:dyDescent="0.2">
      <c r="A19" s="60"/>
      <c r="B19" s="83" t="s">
        <v>22</v>
      </c>
      <c r="C19" s="132" t="s">
        <v>34</v>
      </c>
      <c r="D19" s="84"/>
      <c r="E19" s="177">
        <f>E22+E23</f>
        <v>11516714</v>
      </c>
      <c r="F19" s="177">
        <v>13278703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s="38" customFormat="1" ht="12.75" customHeight="1" x14ac:dyDescent="0.2">
      <c r="A20" s="60"/>
      <c r="B20" s="85"/>
      <c r="C20" s="75">
        <v>1</v>
      </c>
      <c r="D20" s="32" t="s">
        <v>35</v>
      </c>
      <c r="E20" s="178"/>
      <c r="F20" s="178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38" customFormat="1" ht="12.75" customHeight="1" x14ac:dyDescent="0.2">
      <c r="A21" s="60"/>
      <c r="B21" s="85"/>
      <c r="C21" s="75">
        <v>2</v>
      </c>
      <c r="D21" s="32" t="s">
        <v>36</v>
      </c>
      <c r="E21" s="178"/>
      <c r="F21" s="178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s="38" customFormat="1" ht="12.75" customHeight="1" x14ac:dyDescent="0.2">
      <c r="A22" s="60"/>
      <c r="B22" s="85"/>
      <c r="C22" s="75">
        <v>3</v>
      </c>
      <c r="D22" s="32" t="s">
        <v>37</v>
      </c>
      <c r="E22" s="178">
        <v>2637902</v>
      </c>
      <c r="F22" s="178">
        <v>4315200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s="38" customFormat="1" ht="12.75" customHeight="1" x14ac:dyDescent="0.2">
      <c r="A23" s="60"/>
      <c r="B23" s="85"/>
      <c r="C23" s="75">
        <v>4</v>
      </c>
      <c r="D23" s="32" t="s">
        <v>38</v>
      </c>
      <c r="E23" s="178">
        <v>8878812</v>
      </c>
      <c r="F23" s="178">
        <v>8963503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s="38" customFormat="1" ht="12.75" customHeight="1" x14ac:dyDescent="0.2">
      <c r="A24" s="60"/>
      <c r="B24" s="85"/>
      <c r="C24" s="75">
        <v>5</v>
      </c>
      <c r="D24" s="32" t="s">
        <v>39</v>
      </c>
      <c r="E24" s="178"/>
      <c r="F24" s="178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s="38" customFormat="1" ht="12.75" customHeight="1" x14ac:dyDescent="0.2">
      <c r="A25" s="60"/>
      <c r="B25" s="85"/>
      <c r="C25" s="75">
        <v>6</v>
      </c>
      <c r="D25" s="32" t="s">
        <v>40</v>
      </c>
      <c r="E25" s="178"/>
      <c r="F25" s="178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s="38" customFormat="1" ht="12.75" customHeight="1" x14ac:dyDescent="0.2">
      <c r="A26" s="60"/>
      <c r="B26" s="85"/>
      <c r="C26" s="75">
        <v>7</v>
      </c>
      <c r="D26" s="32" t="s">
        <v>41</v>
      </c>
      <c r="E26" s="178"/>
      <c r="F26" s="178"/>
      <c r="H26" s="37"/>
      <c r="I26" s="37"/>
      <c r="J26" s="37"/>
      <c r="K26" s="37"/>
      <c r="L26" s="145"/>
      <c r="M26" s="37"/>
      <c r="N26" s="37"/>
      <c r="O26" s="37"/>
      <c r="P26" s="37"/>
      <c r="Q26" s="37"/>
    </row>
    <row r="27" spans="1:17" s="38" customFormat="1" ht="12.75" customHeight="1" x14ac:dyDescent="0.2">
      <c r="A27" s="60"/>
      <c r="B27" s="83" t="s">
        <v>22</v>
      </c>
      <c r="C27" s="132" t="s">
        <v>42</v>
      </c>
      <c r="D27" s="84"/>
      <c r="E27" s="177">
        <v>670354969</v>
      </c>
      <c r="F27" s="177">
        <v>670354969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s="38" customFormat="1" ht="12.75" customHeight="1" x14ac:dyDescent="0.2">
      <c r="A28" s="60"/>
      <c r="B28" s="83" t="s">
        <v>22</v>
      </c>
      <c r="C28" s="132" t="s">
        <v>43</v>
      </c>
      <c r="D28" s="84"/>
      <c r="E28" s="178"/>
      <c r="F28" s="178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s="38" customFormat="1" ht="12.75" customHeight="1" x14ac:dyDescent="0.2">
      <c r="A29" s="70"/>
      <c r="B29" s="130"/>
      <c r="C29" s="132"/>
      <c r="D29" s="84"/>
      <c r="E29" s="178"/>
      <c r="F29" s="178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s="38" customFormat="1" ht="12.75" customHeight="1" x14ac:dyDescent="0.2">
      <c r="A30" s="95" t="s">
        <v>44</v>
      </c>
      <c r="B30" s="204" t="s">
        <v>45</v>
      </c>
      <c r="C30" s="205"/>
      <c r="D30" s="206"/>
      <c r="E30" s="177">
        <f>E4+E12+E19+E27</f>
        <v>768625772</v>
      </c>
      <c r="F30" s="177">
        <v>835211165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s="38" customFormat="1" ht="12.75" customHeight="1" x14ac:dyDescent="0.2">
      <c r="A31" s="60"/>
      <c r="B31" s="208" t="s">
        <v>46</v>
      </c>
      <c r="C31" s="209"/>
      <c r="D31" s="210"/>
      <c r="E31" s="177">
        <f>E40+E48</f>
        <v>1733872586</v>
      </c>
      <c r="F31" s="177">
        <v>1741649185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s="38" customFormat="1" ht="12.75" customHeight="1" x14ac:dyDescent="0.2">
      <c r="A32" s="60"/>
      <c r="B32" s="83" t="s">
        <v>22</v>
      </c>
      <c r="C32" s="132" t="s">
        <v>47</v>
      </c>
      <c r="D32" s="84"/>
      <c r="E32" s="178"/>
      <c r="F32" s="178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s="38" customFormat="1" ht="12.75" customHeight="1" x14ac:dyDescent="0.2">
      <c r="A33" s="60"/>
      <c r="B33" s="85"/>
      <c r="C33" s="75">
        <v>1</v>
      </c>
      <c r="D33" s="32" t="s">
        <v>48</v>
      </c>
      <c r="E33" s="178"/>
      <c r="F33" s="178"/>
      <c r="H33" s="37"/>
      <c r="I33" s="37"/>
      <c r="J33" s="37"/>
      <c r="K33" s="145"/>
      <c r="L33" s="37"/>
      <c r="M33" s="37"/>
      <c r="N33" s="37"/>
      <c r="O33" s="37"/>
      <c r="P33" s="37"/>
      <c r="Q33" s="37"/>
    </row>
    <row r="34" spans="1:17" s="38" customFormat="1" ht="12.75" customHeight="1" x14ac:dyDescent="0.2">
      <c r="A34" s="60"/>
      <c r="B34" s="85"/>
      <c r="C34" s="75">
        <v>2</v>
      </c>
      <c r="D34" s="32" t="s">
        <v>49</v>
      </c>
      <c r="E34" s="178"/>
      <c r="F34" s="178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s="38" customFormat="1" ht="12.75" customHeight="1" x14ac:dyDescent="0.2">
      <c r="A35" s="60"/>
      <c r="B35" s="85"/>
      <c r="C35" s="75">
        <v>3</v>
      </c>
      <c r="D35" s="32" t="s">
        <v>50</v>
      </c>
      <c r="E35" s="178"/>
      <c r="F35" s="178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s="38" customFormat="1" ht="12.75" customHeight="1" x14ac:dyDescent="0.2">
      <c r="A36" s="60"/>
      <c r="B36" s="85"/>
      <c r="C36" s="75">
        <v>4</v>
      </c>
      <c r="D36" s="32" t="s">
        <v>51</v>
      </c>
      <c r="E36" s="178"/>
      <c r="F36" s="178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s="38" customFormat="1" ht="12.75" customHeight="1" x14ac:dyDescent="0.2">
      <c r="A37" s="60"/>
      <c r="B37" s="85"/>
      <c r="C37" s="75">
        <v>5</v>
      </c>
      <c r="D37" s="32" t="s">
        <v>52</v>
      </c>
      <c r="E37" s="178"/>
      <c r="F37" s="178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s="38" customFormat="1" ht="12.75" customHeight="1" x14ac:dyDescent="0.2">
      <c r="A38" s="60"/>
      <c r="B38" s="85"/>
      <c r="C38" s="75">
        <v>6</v>
      </c>
      <c r="D38" s="32" t="s">
        <v>53</v>
      </c>
      <c r="E38" s="178"/>
      <c r="F38" s="178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s="38" customFormat="1" ht="12.75" customHeight="1" x14ac:dyDescent="0.2">
      <c r="A39" s="60"/>
      <c r="B39" s="85"/>
      <c r="C39" s="75"/>
      <c r="D39" s="84"/>
      <c r="E39" s="178"/>
      <c r="F39" s="178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s="38" customFormat="1" ht="12.75" customHeight="1" x14ac:dyDescent="0.2">
      <c r="A40" s="60"/>
      <c r="B40" s="83" t="s">
        <v>22</v>
      </c>
      <c r="C40" s="132" t="s">
        <v>54</v>
      </c>
      <c r="D40" s="58"/>
      <c r="E40" s="177">
        <f>E41+E42+E43</f>
        <v>58157937</v>
      </c>
      <c r="F40" s="177">
        <v>65743536</v>
      </c>
      <c r="K40" s="37"/>
      <c r="L40" s="37"/>
      <c r="M40" s="37"/>
      <c r="N40" s="37"/>
      <c r="O40" s="37"/>
      <c r="P40" s="37"/>
    </row>
    <row r="41" spans="1:17" s="38" customFormat="1" ht="12.75" customHeight="1" x14ac:dyDescent="0.2">
      <c r="A41" s="60"/>
      <c r="B41" s="130"/>
      <c r="C41" s="75">
        <v>1</v>
      </c>
      <c r="D41" s="32" t="s">
        <v>55</v>
      </c>
      <c r="E41" s="178">
        <v>15284228</v>
      </c>
      <c r="F41" s="178">
        <v>16088661</v>
      </c>
      <c r="K41" s="37"/>
      <c r="L41" s="37"/>
      <c r="M41" s="37"/>
      <c r="N41" s="37"/>
      <c r="O41" s="37"/>
      <c r="P41" s="37"/>
    </row>
    <row r="42" spans="1:17" s="38" customFormat="1" ht="12.75" customHeight="1" x14ac:dyDescent="0.2">
      <c r="A42" s="60"/>
      <c r="B42" s="130"/>
      <c r="C42" s="75">
        <v>2</v>
      </c>
      <c r="D42" s="32" t="s">
        <v>56</v>
      </c>
      <c r="E42" s="178">
        <v>41799949</v>
      </c>
      <c r="F42" s="178">
        <v>48503511</v>
      </c>
      <c r="I42" s="38" t="s">
        <v>238</v>
      </c>
      <c r="K42" s="37"/>
      <c r="L42" s="37"/>
      <c r="M42" s="37"/>
      <c r="N42" s="37"/>
      <c r="O42" s="37"/>
      <c r="P42" s="37"/>
    </row>
    <row r="43" spans="1:17" s="38" customFormat="1" ht="12.75" customHeight="1" x14ac:dyDescent="0.2">
      <c r="A43" s="60"/>
      <c r="B43" s="130"/>
      <c r="C43" s="75">
        <v>3</v>
      </c>
      <c r="D43" s="32" t="s">
        <v>57</v>
      </c>
      <c r="E43" s="178">
        <v>1073760</v>
      </c>
      <c r="F43" s="178">
        <v>1151364</v>
      </c>
      <c r="K43" s="37"/>
      <c r="L43" s="37"/>
      <c r="M43" s="37"/>
      <c r="N43" s="37"/>
      <c r="O43" s="37"/>
      <c r="P43" s="37"/>
    </row>
    <row r="44" spans="1:17" s="38" customFormat="1" ht="12.75" customHeight="1" x14ac:dyDescent="0.2">
      <c r="A44" s="60"/>
      <c r="B44" s="130"/>
      <c r="C44" s="75">
        <v>4</v>
      </c>
      <c r="D44" s="32" t="s">
        <v>58</v>
      </c>
      <c r="E44" s="178"/>
      <c r="F44" s="178"/>
      <c r="K44" s="37"/>
      <c r="L44" s="37"/>
      <c r="M44" s="37"/>
      <c r="N44" s="37"/>
      <c r="O44" s="37"/>
      <c r="P44" s="37"/>
    </row>
    <row r="45" spans="1:17" s="38" customFormat="1" ht="12.75" customHeight="1" x14ac:dyDescent="0.2">
      <c r="A45" s="60"/>
      <c r="B45" s="130"/>
      <c r="C45" s="75"/>
      <c r="D45" s="58"/>
      <c r="E45" s="178"/>
      <c r="F45" s="178"/>
      <c r="K45" s="37"/>
      <c r="L45" s="37"/>
      <c r="M45" s="37"/>
      <c r="N45" s="37"/>
      <c r="O45" s="37"/>
      <c r="P45" s="37"/>
    </row>
    <row r="46" spans="1:17" s="38" customFormat="1" ht="12.75" customHeight="1" x14ac:dyDescent="0.2">
      <c r="A46" s="60"/>
      <c r="B46" s="83" t="s">
        <v>22</v>
      </c>
      <c r="C46" s="132" t="s">
        <v>59</v>
      </c>
      <c r="D46" s="84"/>
      <c r="E46" s="178"/>
      <c r="F46" s="178"/>
      <c r="K46" s="37"/>
      <c r="L46" s="37"/>
      <c r="M46" s="37"/>
      <c r="N46" s="37"/>
      <c r="O46" s="37"/>
      <c r="P46" s="37"/>
    </row>
    <row r="47" spans="1:17" s="38" customFormat="1" ht="12.75" customHeight="1" x14ac:dyDescent="0.2">
      <c r="A47" s="60"/>
      <c r="B47" s="130"/>
      <c r="C47" s="132"/>
      <c r="D47" s="84"/>
      <c r="E47" s="178"/>
      <c r="F47" s="178"/>
      <c r="K47" s="37"/>
      <c r="L47" s="37"/>
      <c r="M47" s="37"/>
      <c r="N47" s="37"/>
      <c r="O47" s="37"/>
      <c r="P47" s="37"/>
    </row>
    <row r="48" spans="1:17" s="38" customFormat="1" ht="12.75" customHeight="1" x14ac:dyDescent="0.2">
      <c r="A48" s="60"/>
      <c r="B48" s="83" t="s">
        <v>22</v>
      </c>
      <c r="C48" s="132" t="s">
        <v>60</v>
      </c>
      <c r="D48" s="84"/>
      <c r="E48" s="177">
        <f>E49+E50</f>
        <v>1675714649</v>
      </c>
      <c r="F48" s="177">
        <v>1675905649</v>
      </c>
      <c r="K48" s="145"/>
      <c r="L48" s="145"/>
      <c r="M48" s="37"/>
      <c r="N48" s="37"/>
      <c r="O48" s="37"/>
      <c r="P48" s="37"/>
    </row>
    <row r="49" spans="1:16" s="38" customFormat="1" ht="12.75" customHeight="1" x14ac:dyDescent="0.2">
      <c r="A49" s="60"/>
      <c r="B49" s="130"/>
      <c r="C49" s="75">
        <v>1</v>
      </c>
      <c r="D49" s="84" t="s">
        <v>61</v>
      </c>
      <c r="E49" s="178">
        <v>644978220</v>
      </c>
      <c r="F49" s="178">
        <v>644978220</v>
      </c>
      <c r="K49" s="37"/>
      <c r="L49" s="37"/>
      <c r="M49" s="37"/>
      <c r="N49" s="37"/>
      <c r="O49" s="37"/>
      <c r="P49" s="37"/>
    </row>
    <row r="50" spans="1:16" s="38" customFormat="1" ht="12.75" customHeight="1" x14ac:dyDescent="0.2">
      <c r="A50" s="60"/>
      <c r="B50" s="130"/>
      <c r="C50" s="75">
        <v>2</v>
      </c>
      <c r="D50" s="32" t="s">
        <v>62</v>
      </c>
      <c r="E50" s="178">
        <v>1030736429</v>
      </c>
      <c r="F50" s="178">
        <v>1030927429</v>
      </c>
      <c r="K50" s="37"/>
      <c r="L50" s="37"/>
      <c r="M50" s="37"/>
      <c r="N50" s="37"/>
      <c r="O50" s="37"/>
      <c r="P50" s="37"/>
    </row>
    <row r="51" spans="1:16" s="38" customFormat="1" ht="12.75" customHeight="1" x14ac:dyDescent="0.2">
      <c r="A51" s="60"/>
      <c r="B51" s="130"/>
      <c r="C51" s="75">
        <v>3</v>
      </c>
      <c r="D51" s="32" t="s">
        <v>63</v>
      </c>
      <c r="E51" s="178"/>
      <c r="F51" s="178"/>
      <c r="I51" s="38" t="s">
        <v>238</v>
      </c>
      <c r="K51" s="37"/>
      <c r="L51" s="37"/>
      <c r="M51" s="37"/>
      <c r="N51" s="37"/>
      <c r="O51" s="37"/>
      <c r="P51" s="37"/>
    </row>
    <row r="52" spans="1:16" s="38" customFormat="1" ht="12.75" customHeight="1" x14ac:dyDescent="0.2">
      <c r="A52" s="60"/>
      <c r="B52" s="130"/>
      <c r="C52" s="75"/>
      <c r="D52" s="84"/>
      <c r="E52" s="178"/>
      <c r="F52" s="178"/>
      <c r="K52" s="37"/>
      <c r="L52" s="37"/>
      <c r="M52" s="37"/>
      <c r="N52" s="37"/>
      <c r="O52" s="37"/>
      <c r="P52" s="37"/>
    </row>
    <row r="53" spans="1:16" s="38" customFormat="1" ht="12.75" customHeight="1" x14ac:dyDescent="0.2">
      <c r="A53" s="60"/>
      <c r="B53" s="83" t="s">
        <v>22</v>
      </c>
      <c r="C53" s="132" t="s">
        <v>64</v>
      </c>
      <c r="D53" s="84"/>
      <c r="E53" s="178"/>
      <c r="F53" s="178"/>
      <c r="K53" s="37"/>
      <c r="L53" s="37"/>
      <c r="M53" s="37"/>
      <c r="N53" s="37"/>
      <c r="O53" s="37"/>
      <c r="P53" s="37"/>
    </row>
    <row r="54" spans="1:16" s="38" customFormat="1" ht="12.75" customHeight="1" x14ac:dyDescent="0.2">
      <c r="A54" s="60"/>
      <c r="B54" s="83" t="s">
        <v>22</v>
      </c>
      <c r="C54" s="132" t="s">
        <v>65</v>
      </c>
      <c r="D54" s="84"/>
      <c r="E54" s="178"/>
      <c r="F54" s="178"/>
      <c r="K54" s="37"/>
      <c r="L54" s="37"/>
      <c r="M54" s="37"/>
      <c r="N54" s="37"/>
      <c r="O54" s="37"/>
      <c r="P54" s="37"/>
    </row>
    <row r="55" spans="1:16" s="38" customFormat="1" ht="12.75" customHeight="1" x14ac:dyDescent="0.2">
      <c r="A55" s="60"/>
      <c r="B55" s="204"/>
      <c r="C55" s="205"/>
      <c r="D55" s="206"/>
      <c r="E55" s="178"/>
      <c r="F55" s="178"/>
      <c r="K55" s="37"/>
      <c r="L55" s="37"/>
      <c r="M55" s="37"/>
      <c r="N55" s="37"/>
      <c r="O55" s="37"/>
      <c r="P55" s="37"/>
    </row>
    <row r="56" spans="1:16" s="38" customFormat="1" ht="12.75" customHeight="1" x14ac:dyDescent="0.2">
      <c r="A56" s="133" t="s">
        <v>66</v>
      </c>
      <c r="B56" s="204" t="s">
        <v>67</v>
      </c>
      <c r="C56" s="205"/>
      <c r="D56" s="206"/>
      <c r="E56" s="177">
        <f>E31</f>
        <v>1733872586</v>
      </c>
      <c r="F56" s="177">
        <v>1741649185</v>
      </c>
      <c r="K56" s="37"/>
      <c r="L56" s="37"/>
      <c r="M56" s="37"/>
      <c r="N56" s="37"/>
      <c r="O56" s="37"/>
      <c r="P56" s="37"/>
    </row>
    <row r="57" spans="1:16" s="38" customFormat="1" ht="25.5" customHeight="1" x14ac:dyDescent="0.2">
      <c r="A57" s="96"/>
      <c r="B57" s="204" t="s">
        <v>68</v>
      </c>
      <c r="C57" s="205"/>
      <c r="D57" s="206"/>
      <c r="E57" s="177">
        <f>E30+E40+E48</f>
        <v>2502498358</v>
      </c>
      <c r="F57" s="177">
        <v>2576860350</v>
      </c>
      <c r="H57" s="38" t="s">
        <v>238</v>
      </c>
      <c r="K57" s="37"/>
      <c r="L57" s="37"/>
      <c r="M57" s="37"/>
      <c r="N57" s="37"/>
      <c r="O57" s="37"/>
      <c r="P57" s="37"/>
    </row>
    <row r="58" spans="1:16" s="38" customFormat="1" ht="15.95" customHeight="1" x14ac:dyDescent="0.2">
      <c r="A58" s="88"/>
      <c r="B58" s="88"/>
      <c r="C58" s="88"/>
      <c r="D58" s="88"/>
      <c r="E58" s="179"/>
      <c r="F58" s="90"/>
    </row>
    <row r="59" spans="1:16" x14ac:dyDescent="0.2">
      <c r="D59" s="94" t="s">
        <v>247</v>
      </c>
      <c r="F59" s="194" t="s">
        <v>261</v>
      </c>
      <c r="I59" s="40"/>
    </row>
  </sheetData>
  <mergeCells count="8">
    <mergeCell ref="B30:D30"/>
    <mergeCell ref="B55:D55"/>
    <mergeCell ref="A1:F1"/>
    <mergeCell ref="B31:D31"/>
    <mergeCell ref="B57:D57"/>
    <mergeCell ref="B3:D3"/>
    <mergeCell ref="B56:D56"/>
    <mergeCell ref="B2:D2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13" workbookViewId="0">
      <selection activeCell="E48" sqref="E48"/>
    </sheetView>
  </sheetViews>
  <sheetFormatPr defaultRowHeight="12.75" x14ac:dyDescent="0.2"/>
  <cols>
    <col min="1" max="1" width="3.7109375" style="12" customWidth="1"/>
    <col min="2" max="2" width="4" style="12" customWidth="1"/>
    <col min="3" max="3" width="3.42578125" style="12" customWidth="1"/>
    <col min="4" max="4" width="59.5703125" style="16" customWidth="1"/>
    <col min="5" max="5" width="13" style="180" customWidth="1"/>
    <col min="6" max="6" width="12.7109375" style="40" bestFit="1" customWidth="1"/>
    <col min="7" max="7" width="1.42578125" style="16" customWidth="1"/>
    <col min="8" max="9" width="9.140625" style="16"/>
    <col min="10" max="10" width="10.7109375" style="16" bestFit="1" customWidth="1"/>
    <col min="11" max="16384" width="9.140625" style="16"/>
  </cols>
  <sheetData>
    <row r="1" spans="1:9" s="38" customFormat="1" ht="18" customHeight="1" x14ac:dyDescent="0.2">
      <c r="A1" s="207" t="s">
        <v>18</v>
      </c>
      <c r="B1" s="207"/>
      <c r="C1" s="207"/>
      <c r="D1" s="207"/>
      <c r="E1" s="207"/>
      <c r="F1" s="207"/>
    </row>
    <row r="2" spans="1:9" ht="6.75" customHeight="1" x14ac:dyDescent="0.2"/>
    <row r="3" spans="1:9" s="33" customFormat="1" ht="21" customHeight="1" x14ac:dyDescent="0.2">
      <c r="A3" s="62" t="s">
        <v>19</v>
      </c>
      <c r="B3" s="204" t="s">
        <v>69</v>
      </c>
      <c r="C3" s="205"/>
      <c r="D3" s="206"/>
      <c r="E3" s="176">
        <v>2021</v>
      </c>
      <c r="F3" s="176">
        <v>2020</v>
      </c>
    </row>
    <row r="4" spans="1:9" s="38" customFormat="1" ht="12.75" customHeight="1" x14ac:dyDescent="0.2">
      <c r="A4" s="60"/>
      <c r="B4" s="83" t="s">
        <v>22</v>
      </c>
      <c r="C4" s="132" t="s">
        <v>70</v>
      </c>
      <c r="D4" s="84"/>
      <c r="E4" s="177">
        <f>E6+E8+E12+E13+E14</f>
        <v>1801777844.4000001</v>
      </c>
      <c r="F4" s="177">
        <v>1841229688</v>
      </c>
    </row>
    <row r="5" spans="1:9" s="38" customFormat="1" ht="12.75" customHeight="1" x14ac:dyDescent="0.2">
      <c r="A5" s="60"/>
      <c r="B5" s="130"/>
      <c r="C5" s="75">
        <v>1</v>
      </c>
      <c r="D5" s="32" t="s">
        <v>71</v>
      </c>
      <c r="E5" s="178"/>
      <c r="F5" s="178"/>
    </row>
    <row r="6" spans="1:9" s="38" customFormat="1" ht="12.75" customHeight="1" x14ac:dyDescent="0.2">
      <c r="A6" s="60"/>
      <c r="B6" s="130"/>
      <c r="C6" s="75">
        <v>2</v>
      </c>
      <c r="D6" s="32" t="s">
        <v>72</v>
      </c>
      <c r="E6" s="178">
        <v>1137395616</v>
      </c>
      <c r="F6" s="178">
        <v>1172937549</v>
      </c>
    </row>
    <row r="7" spans="1:9" s="38" customFormat="1" ht="12.75" customHeight="1" x14ac:dyDescent="0.2">
      <c r="A7" s="60"/>
      <c r="B7" s="130"/>
      <c r="C7" s="75">
        <v>3</v>
      </c>
      <c r="D7" s="32" t="s">
        <v>73</v>
      </c>
      <c r="E7" s="178"/>
      <c r="F7" s="178"/>
    </row>
    <row r="8" spans="1:9" s="38" customFormat="1" ht="12.75" customHeight="1" x14ac:dyDescent="0.2">
      <c r="A8" s="60"/>
      <c r="B8" s="130"/>
      <c r="C8" s="75">
        <v>4</v>
      </c>
      <c r="D8" s="32" t="s">
        <v>74</v>
      </c>
      <c r="E8" s="178">
        <v>20622405.399999999</v>
      </c>
      <c r="F8" s="178">
        <v>24444614</v>
      </c>
    </row>
    <row r="9" spans="1:9" s="38" customFormat="1" ht="12.75" customHeight="1" x14ac:dyDescent="0.2">
      <c r="A9" s="60"/>
      <c r="B9" s="130"/>
      <c r="C9" s="75">
        <v>5</v>
      </c>
      <c r="D9" s="32" t="s">
        <v>75</v>
      </c>
      <c r="E9" s="178"/>
      <c r="F9" s="178"/>
    </row>
    <row r="10" spans="1:9" s="38" customFormat="1" ht="12.75" customHeight="1" x14ac:dyDescent="0.2">
      <c r="A10" s="60"/>
      <c r="B10" s="130"/>
      <c r="C10" s="75">
        <v>6</v>
      </c>
      <c r="D10" s="32" t="s">
        <v>76</v>
      </c>
      <c r="E10" s="178"/>
      <c r="F10" s="178"/>
    </row>
    <row r="11" spans="1:9" s="38" customFormat="1" ht="12.75" customHeight="1" x14ac:dyDescent="0.2">
      <c r="A11" s="60"/>
      <c r="B11" s="130"/>
      <c r="C11" s="75">
        <v>7</v>
      </c>
      <c r="D11" s="32" t="s">
        <v>77</v>
      </c>
      <c r="E11" s="178"/>
      <c r="F11" s="178"/>
    </row>
    <row r="12" spans="1:9" s="38" customFormat="1" ht="12.75" customHeight="1" x14ac:dyDescent="0.2">
      <c r="A12" s="60"/>
      <c r="B12" s="130"/>
      <c r="C12" s="75">
        <v>8</v>
      </c>
      <c r="D12" s="32" t="s">
        <v>78</v>
      </c>
      <c r="E12" s="178">
        <f>190195+84575</f>
        <v>274770</v>
      </c>
      <c r="F12" s="178">
        <v>308081</v>
      </c>
      <c r="I12" s="37"/>
    </row>
    <row r="13" spans="1:9" s="38" customFormat="1" ht="12.75" customHeight="1" x14ac:dyDescent="0.2">
      <c r="A13" s="60"/>
      <c r="B13" s="130"/>
      <c r="C13" s="75">
        <v>9</v>
      </c>
      <c r="D13" s="32" t="s">
        <v>252</v>
      </c>
      <c r="E13" s="187"/>
      <c r="F13" s="178">
        <v>54391</v>
      </c>
    </row>
    <row r="14" spans="1:9" s="38" customFormat="1" ht="12.75" customHeight="1" x14ac:dyDescent="0.2">
      <c r="A14" s="60"/>
      <c r="B14" s="130"/>
      <c r="C14" s="75">
        <v>10</v>
      </c>
      <c r="D14" s="32" t="s">
        <v>85</v>
      </c>
      <c r="E14" s="178">
        <v>643485053</v>
      </c>
      <c r="F14" s="178">
        <v>643485053</v>
      </c>
    </row>
    <row r="15" spans="1:9" s="38" customFormat="1" ht="12.75" customHeight="1" x14ac:dyDescent="0.2">
      <c r="A15" s="60"/>
      <c r="B15" s="83" t="s">
        <v>22</v>
      </c>
      <c r="C15" s="132" t="s">
        <v>79</v>
      </c>
      <c r="D15" s="84"/>
      <c r="E15" s="178"/>
      <c r="F15" s="178"/>
    </row>
    <row r="16" spans="1:9" s="38" customFormat="1" ht="12.75" customHeight="1" x14ac:dyDescent="0.2">
      <c r="A16" s="60"/>
      <c r="B16" s="83" t="s">
        <v>22</v>
      </c>
      <c r="C16" s="132" t="s">
        <v>80</v>
      </c>
      <c r="D16" s="32"/>
      <c r="E16" s="178"/>
      <c r="F16" s="178"/>
    </row>
    <row r="17" spans="1:10" s="38" customFormat="1" ht="12.75" customHeight="1" x14ac:dyDescent="0.2">
      <c r="A17" s="60"/>
      <c r="B17" s="83" t="s">
        <v>22</v>
      </c>
      <c r="C17" s="132" t="s">
        <v>81</v>
      </c>
      <c r="D17" s="32"/>
      <c r="E17" s="178"/>
      <c r="F17" s="178"/>
    </row>
    <row r="18" spans="1:10" s="38" customFormat="1" ht="15.95" customHeight="1" x14ac:dyDescent="0.2">
      <c r="A18" s="60"/>
      <c r="B18" s="204" t="s">
        <v>82</v>
      </c>
      <c r="C18" s="205"/>
      <c r="D18" s="206"/>
      <c r="E18" s="177">
        <f>E4</f>
        <v>1801777844.4000001</v>
      </c>
      <c r="F18" s="177">
        <v>1841229688</v>
      </c>
    </row>
    <row r="19" spans="1:10" s="38" customFormat="1" ht="12.75" customHeight="1" x14ac:dyDescent="0.2">
      <c r="A19" s="60"/>
      <c r="B19" s="83" t="s">
        <v>22</v>
      </c>
      <c r="C19" s="132" t="s">
        <v>83</v>
      </c>
      <c r="D19" s="58"/>
      <c r="E19" s="177">
        <f>E26</f>
        <v>730567891</v>
      </c>
      <c r="F19" s="177">
        <v>765661266</v>
      </c>
    </row>
    <row r="20" spans="1:10" s="38" customFormat="1" ht="12.75" customHeight="1" x14ac:dyDescent="0.2">
      <c r="A20" s="60"/>
      <c r="B20" s="85"/>
      <c r="C20" s="75">
        <v>1</v>
      </c>
      <c r="D20" s="32" t="s">
        <v>71</v>
      </c>
      <c r="E20" s="178"/>
      <c r="F20" s="178"/>
    </row>
    <row r="21" spans="1:10" s="38" customFormat="1" ht="12.75" customHeight="1" x14ac:dyDescent="0.2">
      <c r="A21" s="60"/>
      <c r="B21" s="85"/>
      <c r="C21" s="75">
        <v>2</v>
      </c>
      <c r="D21" s="32" t="s">
        <v>72</v>
      </c>
      <c r="E21" s="178"/>
      <c r="F21" s="178"/>
    </row>
    <row r="22" spans="1:10" s="38" customFormat="1" ht="12.75" customHeight="1" x14ac:dyDescent="0.2">
      <c r="A22" s="60"/>
      <c r="B22" s="85"/>
      <c r="C22" s="75">
        <v>3</v>
      </c>
      <c r="D22" s="32" t="s">
        <v>84</v>
      </c>
      <c r="E22" s="178"/>
      <c r="F22" s="178"/>
    </row>
    <row r="23" spans="1:10" s="38" customFormat="1" ht="12.75" customHeight="1" x14ac:dyDescent="0.2">
      <c r="A23" s="60"/>
      <c r="B23" s="85"/>
      <c r="C23" s="75">
        <v>4</v>
      </c>
      <c r="D23" s="32" t="s">
        <v>74</v>
      </c>
      <c r="E23" s="178"/>
      <c r="F23" s="178"/>
    </row>
    <row r="24" spans="1:10" s="38" customFormat="1" ht="12.75" customHeight="1" x14ac:dyDescent="0.2">
      <c r="A24" s="60"/>
      <c r="B24" s="85"/>
      <c r="C24" s="75">
        <v>5</v>
      </c>
      <c r="D24" s="32" t="s">
        <v>75</v>
      </c>
      <c r="E24" s="178"/>
      <c r="F24" s="178"/>
    </row>
    <row r="25" spans="1:10" s="38" customFormat="1" ht="12.75" customHeight="1" x14ac:dyDescent="0.2">
      <c r="A25" s="60"/>
      <c r="B25" s="85"/>
      <c r="C25" s="75">
        <v>6</v>
      </c>
      <c r="D25" s="32" t="s">
        <v>76</v>
      </c>
      <c r="E25" s="178"/>
      <c r="F25" s="178"/>
    </row>
    <row r="26" spans="1:10" s="38" customFormat="1" ht="12.75" customHeight="1" x14ac:dyDescent="0.2">
      <c r="A26" s="60"/>
      <c r="B26" s="85"/>
      <c r="C26" s="75">
        <v>7</v>
      </c>
      <c r="D26" s="32" t="s">
        <v>77</v>
      </c>
      <c r="E26" s="178">
        <v>730567891</v>
      </c>
      <c r="F26" s="178">
        <v>765661266</v>
      </c>
      <c r="J26" s="38" t="s">
        <v>238</v>
      </c>
    </row>
    <row r="27" spans="1:10" s="38" customFormat="1" ht="12.75" customHeight="1" x14ac:dyDescent="0.2">
      <c r="A27" s="60"/>
      <c r="B27" s="85"/>
      <c r="C27" s="75">
        <v>8</v>
      </c>
      <c r="D27" s="32" t="s">
        <v>85</v>
      </c>
      <c r="E27" s="178"/>
      <c r="F27" s="178"/>
    </row>
    <row r="28" spans="1:10" s="38" customFormat="1" ht="12.75" customHeight="1" x14ac:dyDescent="0.2">
      <c r="A28" s="60"/>
      <c r="B28" s="85"/>
      <c r="C28" s="75"/>
      <c r="D28" s="32"/>
      <c r="E28" s="178"/>
      <c r="F28" s="178"/>
    </row>
    <row r="29" spans="1:10" s="38" customFormat="1" ht="12.75" customHeight="1" x14ac:dyDescent="0.2">
      <c r="A29" s="60"/>
      <c r="B29" s="83" t="s">
        <v>22</v>
      </c>
      <c r="C29" s="132" t="s">
        <v>86</v>
      </c>
      <c r="D29" s="84"/>
      <c r="E29" s="177"/>
      <c r="F29" s="177"/>
      <c r="I29" s="38" t="s">
        <v>238</v>
      </c>
    </row>
    <row r="30" spans="1:10" s="38" customFormat="1" ht="12.75" customHeight="1" x14ac:dyDescent="0.2">
      <c r="A30" s="60"/>
      <c r="B30" s="83" t="s">
        <v>22</v>
      </c>
      <c r="C30" s="132" t="s">
        <v>87</v>
      </c>
      <c r="D30" s="84"/>
      <c r="E30" s="177"/>
      <c r="F30" s="177"/>
    </row>
    <row r="31" spans="1:10" s="38" customFormat="1" ht="12.75" customHeight="1" x14ac:dyDescent="0.2">
      <c r="A31" s="60"/>
      <c r="B31" s="83" t="s">
        <v>22</v>
      </c>
      <c r="C31" s="132" t="s">
        <v>88</v>
      </c>
      <c r="D31" s="84"/>
      <c r="E31" s="178"/>
      <c r="F31" s="178"/>
    </row>
    <row r="32" spans="1:10" s="38" customFormat="1" ht="12.75" customHeight="1" x14ac:dyDescent="0.2">
      <c r="A32" s="60"/>
      <c r="B32" s="130"/>
      <c r="C32" s="75">
        <v>1</v>
      </c>
      <c r="D32" s="32" t="s">
        <v>89</v>
      </c>
      <c r="E32" s="178"/>
      <c r="F32" s="178"/>
    </row>
    <row r="33" spans="1:12" s="38" customFormat="1" ht="12.75" customHeight="1" x14ac:dyDescent="0.2">
      <c r="A33" s="60"/>
      <c r="B33" s="130"/>
      <c r="C33" s="75">
        <v>2</v>
      </c>
      <c r="D33" s="32" t="s">
        <v>90</v>
      </c>
      <c r="E33" s="178"/>
      <c r="F33" s="178"/>
    </row>
    <row r="34" spans="1:12" s="38" customFormat="1" ht="12.75" customHeight="1" x14ac:dyDescent="0.2">
      <c r="A34" s="60"/>
      <c r="B34" s="83" t="s">
        <v>22</v>
      </c>
      <c r="C34" s="132" t="s">
        <v>91</v>
      </c>
      <c r="D34" s="84"/>
      <c r="E34" s="178"/>
      <c r="F34" s="178"/>
    </row>
    <row r="35" spans="1:12" s="38" customFormat="1" ht="12.75" customHeight="1" x14ac:dyDescent="0.2">
      <c r="A35" s="60"/>
      <c r="B35" s="130"/>
      <c r="C35" s="132"/>
      <c r="D35" s="84"/>
      <c r="E35" s="178"/>
      <c r="F35" s="178"/>
    </row>
    <row r="36" spans="1:12" s="38" customFormat="1" ht="15.95" customHeight="1" x14ac:dyDescent="0.2">
      <c r="A36" s="60"/>
      <c r="B36" s="204" t="s">
        <v>92</v>
      </c>
      <c r="C36" s="205"/>
      <c r="D36" s="206"/>
      <c r="E36" s="177">
        <f>E19+E29+E30+E31+E34</f>
        <v>730567891</v>
      </c>
      <c r="F36" s="177">
        <v>765661266</v>
      </c>
    </row>
    <row r="37" spans="1:12" s="38" customFormat="1" ht="15.95" customHeight="1" x14ac:dyDescent="0.2">
      <c r="A37" s="60"/>
      <c r="B37" s="130"/>
      <c r="C37" s="132"/>
      <c r="D37" s="84"/>
      <c r="E37" s="178"/>
      <c r="F37" s="178"/>
    </row>
    <row r="38" spans="1:12" s="38" customFormat="1" ht="24.75" customHeight="1" x14ac:dyDescent="0.2">
      <c r="A38" s="60"/>
      <c r="B38" s="204" t="s">
        <v>93</v>
      </c>
      <c r="C38" s="205"/>
      <c r="D38" s="206"/>
      <c r="E38" s="177">
        <f>E18+E36</f>
        <v>2532345735.4000001</v>
      </c>
      <c r="F38" s="177">
        <f>F18+F36</f>
        <v>2606890954</v>
      </c>
    </row>
    <row r="39" spans="1:12" s="38" customFormat="1" ht="12.75" customHeight="1" x14ac:dyDescent="0.2">
      <c r="A39" s="60"/>
      <c r="B39" s="83" t="s">
        <v>22</v>
      </c>
      <c r="C39" s="132" t="s">
        <v>94</v>
      </c>
      <c r="D39" s="84"/>
      <c r="E39" s="178"/>
      <c r="F39" s="178"/>
    </row>
    <row r="40" spans="1:12" s="38" customFormat="1" ht="12.75" customHeight="1" x14ac:dyDescent="0.2">
      <c r="A40" s="60"/>
      <c r="B40" s="83" t="s">
        <v>22</v>
      </c>
      <c r="C40" s="132" t="s">
        <v>95</v>
      </c>
      <c r="D40" s="84"/>
      <c r="E40" s="178">
        <v>100000</v>
      </c>
      <c r="F40" s="178">
        <v>100000</v>
      </c>
    </row>
    <row r="41" spans="1:12" s="38" customFormat="1" ht="12.75" customHeight="1" x14ac:dyDescent="0.2">
      <c r="A41" s="60"/>
      <c r="B41" s="83" t="s">
        <v>22</v>
      </c>
      <c r="C41" s="132" t="s">
        <v>96</v>
      </c>
      <c r="D41" s="84"/>
      <c r="E41" s="178"/>
      <c r="F41" s="178"/>
      <c r="J41" s="37"/>
      <c r="K41" s="37"/>
      <c r="L41" s="37"/>
    </row>
    <row r="42" spans="1:12" s="38" customFormat="1" ht="12.75" customHeight="1" x14ac:dyDescent="0.2">
      <c r="A42" s="60"/>
      <c r="B42" s="83" t="s">
        <v>22</v>
      </c>
      <c r="C42" s="132" t="s">
        <v>97</v>
      </c>
      <c r="D42" s="84"/>
      <c r="E42" s="178"/>
      <c r="F42" s="178"/>
      <c r="J42" s="37"/>
      <c r="K42" s="37"/>
      <c r="L42" s="37"/>
    </row>
    <row r="43" spans="1:12" s="38" customFormat="1" ht="12.75" customHeight="1" x14ac:dyDescent="0.2">
      <c r="A43" s="60"/>
      <c r="B43" s="83" t="s">
        <v>22</v>
      </c>
      <c r="C43" s="132" t="s">
        <v>98</v>
      </c>
      <c r="D43" s="84"/>
      <c r="E43" s="177">
        <f>E46</f>
        <v>3486434</v>
      </c>
      <c r="F43" s="177">
        <v>3486434</v>
      </c>
      <c r="J43" s="37"/>
      <c r="K43" s="37"/>
      <c r="L43" s="37"/>
    </row>
    <row r="44" spans="1:12" s="38" customFormat="1" ht="12.75" customHeight="1" x14ac:dyDescent="0.2">
      <c r="A44" s="60"/>
      <c r="B44" s="86"/>
      <c r="C44" s="75">
        <v>1</v>
      </c>
      <c r="D44" s="32" t="s">
        <v>99</v>
      </c>
      <c r="E44" s="178"/>
      <c r="F44" s="178"/>
      <c r="J44" s="37"/>
      <c r="K44" s="37"/>
      <c r="L44" s="37"/>
    </row>
    <row r="45" spans="1:12" s="38" customFormat="1" ht="12.75" customHeight="1" x14ac:dyDescent="0.2">
      <c r="A45" s="60"/>
      <c r="B45" s="86"/>
      <c r="C45" s="75">
        <v>2</v>
      </c>
      <c r="D45" s="32" t="s">
        <v>100</v>
      </c>
      <c r="E45" s="178"/>
      <c r="F45" s="178"/>
      <c r="J45" s="37"/>
      <c r="K45" s="37"/>
      <c r="L45" s="37"/>
    </row>
    <row r="46" spans="1:12" s="38" customFormat="1" ht="12.75" customHeight="1" x14ac:dyDescent="0.2">
      <c r="A46" s="60"/>
      <c r="B46" s="86"/>
      <c r="C46" s="75">
        <v>3</v>
      </c>
      <c r="D46" s="32" t="s">
        <v>98</v>
      </c>
      <c r="E46" s="178">
        <v>3486434</v>
      </c>
      <c r="F46" s="178">
        <v>3486434</v>
      </c>
      <c r="J46" s="37"/>
      <c r="K46" s="37"/>
      <c r="L46" s="37"/>
    </row>
    <row r="47" spans="1:12" s="38" customFormat="1" ht="12.75" customHeight="1" x14ac:dyDescent="0.2">
      <c r="A47" s="60"/>
      <c r="B47" s="83" t="s">
        <v>22</v>
      </c>
      <c r="C47" s="132" t="s">
        <v>101</v>
      </c>
      <c r="D47" s="84"/>
      <c r="E47" s="177">
        <v>-33617038</v>
      </c>
      <c r="F47" s="177">
        <v>-34254846</v>
      </c>
      <c r="J47" s="37"/>
      <c r="K47" s="37"/>
      <c r="L47" s="37"/>
    </row>
    <row r="48" spans="1:12" s="38" customFormat="1" ht="12.75" customHeight="1" x14ac:dyDescent="0.2">
      <c r="A48" s="60"/>
      <c r="B48" s="83" t="s">
        <v>22</v>
      </c>
      <c r="C48" s="132" t="s">
        <v>102</v>
      </c>
      <c r="D48" s="84"/>
      <c r="E48" s="177">
        <f>'PASH 1'!E47</f>
        <v>183227</v>
      </c>
      <c r="F48" s="177">
        <v>637807.69999999995</v>
      </c>
      <c r="J48" s="37"/>
      <c r="K48" s="37"/>
      <c r="L48" s="37"/>
    </row>
    <row r="49" spans="1:12" s="38" customFormat="1" ht="12.75" customHeight="1" x14ac:dyDescent="0.2">
      <c r="A49" s="60"/>
      <c r="B49" s="87"/>
      <c r="C49" s="132"/>
      <c r="D49" s="84"/>
      <c r="E49" s="178"/>
      <c r="F49" s="178"/>
      <c r="J49" s="37" t="s">
        <v>238</v>
      </c>
      <c r="K49" s="37"/>
      <c r="L49" s="37"/>
    </row>
    <row r="50" spans="1:12" s="38" customFormat="1" ht="15.95" customHeight="1" x14ac:dyDescent="0.2">
      <c r="A50" s="60"/>
      <c r="B50" s="204" t="s">
        <v>103</v>
      </c>
      <c r="C50" s="205"/>
      <c r="D50" s="206"/>
      <c r="E50" s="177">
        <f>E47+E40+E43+E48</f>
        <v>-29847377</v>
      </c>
      <c r="F50" s="177">
        <v>-30030604.300000001</v>
      </c>
      <c r="J50" s="37"/>
      <c r="K50" s="37"/>
      <c r="L50" s="37"/>
    </row>
    <row r="51" spans="1:12" s="38" customFormat="1" ht="15.95" customHeight="1" x14ac:dyDescent="0.2">
      <c r="A51" s="60"/>
      <c r="B51" s="87"/>
      <c r="C51" s="132"/>
      <c r="D51" s="84"/>
      <c r="E51" s="178"/>
      <c r="F51" s="178"/>
      <c r="J51" s="183" t="s">
        <v>238</v>
      </c>
      <c r="K51" s="37"/>
      <c r="L51" s="37"/>
    </row>
    <row r="52" spans="1:12" s="38" customFormat="1" ht="24.75" customHeight="1" x14ac:dyDescent="0.2">
      <c r="A52" s="60"/>
      <c r="B52" s="204" t="s">
        <v>104</v>
      </c>
      <c r="C52" s="205"/>
      <c r="D52" s="206"/>
      <c r="E52" s="177">
        <f>E38+E50</f>
        <v>2502498358.4000001</v>
      </c>
      <c r="F52" s="177">
        <v>2576860349.6999998</v>
      </c>
      <c r="J52" s="37"/>
      <c r="K52" s="37"/>
      <c r="L52" s="37"/>
    </row>
    <row r="53" spans="1:12" s="38" customFormat="1" ht="15.95" customHeight="1" x14ac:dyDescent="0.2">
      <c r="A53" s="88"/>
      <c r="B53" s="88"/>
      <c r="C53" s="89"/>
      <c r="D53" s="24"/>
      <c r="E53" s="181"/>
      <c r="F53" s="169"/>
    </row>
    <row r="54" spans="1:12" s="38" customFormat="1" ht="15.95" customHeight="1" x14ac:dyDescent="0.2">
      <c r="A54" s="88"/>
      <c r="B54" s="88"/>
      <c r="C54" s="89"/>
      <c r="D54" s="173" t="str">
        <f>Aktivet!D59</f>
        <v>JURGEN NDINI</v>
      </c>
      <c r="E54" s="181"/>
      <c r="F54" s="169" t="str">
        <f>Aktivet!F59</f>
        <v>PETRIT GASA</v>
      </c>
    </row>
    <row r="55" spans="1:12" s="38" customFormat="1" ht="15.95" customHeight="1" x14ac:dyDescent="0.2">
      <c r="A55" s="88"/>
      <c r="B55" s="88"/>
      <c r="C55" s="89"/>
      <c r="D55" s="24"/>
      <c r="E55" s="181"/>
      <c r="F55" s="90"/>
    </row>
    <row r="56" spans="1:12" s="38" customFormat="1" ht="15.95" customHeight="1" x14ac:dyDescent="0.2">
      <c r="A56" s="88"/>
      <c r="B56" s="88"/>
      <c r="C56" s="89"/>
      <c r="D56" s="24"/>
      <c r="E56" s="181"/>
      <c r="F56" s="90"/>
    </row>
    <row r="57" spans="1:12" s="38" customFormat="1" ht="15.95" customHeight="1" x14ac:dyDescent="0.2">
      <c r="A57" s="48"/>
      <c r="B57" s="48"/>
      <c r="C57" s="48"/>
      <c r="D57" s="24"/>
      <c r="E57" s="181"/>
      <c r="F57" s="90"/>
    </row>
    <row r="58" spans="1:12" s="38" customFormat="1" ht="15.95" customHeight="1" x14ac:dyDescent="0.2">
      <c r="A58" s="88"/>
      <c r="B58" s="88"/>
      <c r="C58" s="89"/>
      <c r="D58" s="24"/>
      <c r="E58" s="181"/>
      <c r="F58" s="90"/>
    </row>
    <row r="59" spans="1:12" s="38" customFormat="1" ht="15.95" customHeight="1" x14ac:dyDescent="0.2">
      <c r="A59" s="88"/>
      <c r="B59" s="88"/>
      <c r="C59" s="89"/>
      <c r="D59" s="24"/>
      <c r="E59" s="181"/>
      <c r="F59" s="90"/>
    </row>
    <row r="60" spans="1:12" s="38" customFormat="1" ht="15.95" customHeight="1" x14ac:dyDescent="0.2">
      <c r="A60" s="88"/>
      <c r="B60" s="88"/>
      <c r="C60" s="89"/>
      <c r="D60" s="24"/>
      <c r="E60" s="181"/>
      <c r="F60" s="90"/>
    </row>
    <row r="61" spans="1:12" s="38" customFormat="1" ht="15.95" customHeight="1" x14ac:dyDescent="0.2">
      <c r="A61" s="88"/>
      <c r="B61" s="88"/>
      <c r="C61" s="89"/>
      <c r="D61" s="24"/>
      <c r="E61" s="181"/>
      <c r="F61" s="90"/>
    </row>
    <row r="62" spans="1:12" s="38" customFormat="1" ht="15.95" customHeight="1" x14ac:dyDescent="0.2">
      <c r="A62" s="88"/>
      <c r="B62" s="88"/>
      <c r="C62" s="88"/>
      <c r="D62" s="88"/>
      <c r="E62" s="181"/>
      <c r="F62" s="90"/>
    </row>
    <row r="63" spans="1:12" x14ac:dyDescent="0.2">
      <c r="A63" s="91"/>
      <c r="B63" s="91"/>
      <c r="C63" s="92"/>
      <c r="D63" s="14"/>
      <c r="E63" s="182"/>
      <c r="F63" s="93"/>
    </row>
  </sheetData>
  <mergeCells count="7">
    <mergeCell ref="B52:D52"/>
    <mergeCell ref="A1:F1"/>
    <mergeCell ref="B38:D38"/>
    <mergeCell ref="B18:D18"/>
    <mergeCell ref="B36:D36"/>
    <mergeCell ref="B50:D50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O16" sqref="O16"/>
    </sheetView>
  </sheetViews>
  <sheetFormatPr defaultRowHeight="15" x14ac:dyDescent="0.2"/>
  <cols>
    <col min="1" max="1" width="3.7109375" style="119" customWidth="1"/>
    <col min="2" max="2" width="3.42578125" style="12" customWidth="1"/>
    <col min="3" max="3" width="2.7109375" style="12" customWidth="1"/>
    <col min="4" max="4" width="63.140625" style="16" customWidth="1"/>
    <col min="5" max="5" width="13.140625" style="40" customWidth="1"/>
    <col min="6" max="6" width="11.7109375" style="40" customWidth="1"/>
    <col min="7" max="7" width="1.42578125" style="16" customWidth="1"/>
    <col min="8" max="8" width="9.140625" style="16"/>
    <col min="9" max="9" width="18" style="41" customWidth="1"/>
    <col min="10" max="10" width="9.140625" style="16"/>
    <col min="11" max="12" width="10.140625" style="16" bestFit="1" customWidth="1"/>
    <col min="13" max="16384" width="9.140625" style="16"/>
  </cols>
  <sheetData>
    <row r="1" spans="1:14" s="38" customFormat="1" ht="17.25" customHeight="1" x14ac:dyDescent="0.2">
      <c r="A1" s="221" t="s">
        <v>105</v>
      </c>
      <c r="B1" s="221"/>
      <c r="C1" s="221"/>
      <c r="D1" s="221"/>
      <c r="E1" s="221"/>
      <c r="F1" s="221"/>
      <c r="I1" s="39"/>
    </row>
    <row r="2" spans="1:14" s="38" customFormat="1" ht="17.25" customHeight="1" x14ac:dyDescent="0.2">
      <c r="A2" s="221" t="s">
        <v>106</v>
      </c>
      <c r="B2" s="221"/>
      <c r="C2" s="221"/>
      <c r="D2" s="221"/>
      <c r="E2" s="221"/>
      <c r="F2" s="221"/>
      <c r="I2" s="39"/>
    </row>
    <row r="3" spans="1:14" s="38" customFormat="1" ht="17.25" customHeight="1" x14ac:dyDescent="0.2">
      <c r="A3" s="222" t="s">
        <v>107</v>
      </c>
      <c r="B3" s="222"/>
      <c r="C3" s="222"/>
      <c r="D3" s="222"/>
      <c r="E3" s="222"/>
      <c r="F3" s="222"/>
      <c r="I3" s="39"/>
    </row>
    <row r="4" spans="1:14" s="38" customFormat="1" ht="15.95" customHeight="1" x14ac:dyDescent="0.2">
      <c r="A4" s="64" t="s">
        <v>19</v>
      </c>
      <c r="B4" s="204" t="s">
        <v>108</v>
      </c>
      <c r="C4" s="205"/>
      <c r="D4" s="206"/>
      <c r="E4" s="59">
        <v>2021</v>
      </c>
      <c r="F4" s="59">
        <v>2020</v>
      </c>
      <c r="I4" s="39"/>
    </row>
    <row r="5" spans="1:14" s="38" customFormat="1" ht="12.75" customHeight="1" x14ac:dyDescent="0.2">
      <c r="A5" s="120" t="s">
        <v>22</v>
      </c>
      <c r="B5" s="131" t="s">
        <v>109</v>
      </c>
      <c r="C5" s="65"/>
      <c r="D5" s="66"/>
      <c r="E5" s="167">
        <v>322636</v>
      </c>
      <c r="F5" s="167">
        <v>28302239</v>
      </c>
      <c r="I5" s="146"/>
    </row>
    <row r="6" spans="1:14" s="38" customFormat="1" ht="12.75" customHeight="1" x14ac:dyDescent="0.2">
      <c r="A6" s="120" t="s">
        <v>22</v>
      </c>
      <c r="B6" s="131" t="s">
        <v>110</v>
      </c>
      <c r="C6" s="65"/>
      <c r="D6" s="66"/>
      <c r="E6" s="167">
        <v>-1677298</v>
      </c>
      <c r="F6" s="167">
        <v>600000</v>
      </c>
      <c r="I6" s="39"/>
      <c r="L6" s="37"/>
      <c r="M6" s="37"/>
      <c r="N6" s="37"/>
    </row>
    <row r="7" spans="1:14" s="38" customFormat="1" ht="12.75" customHeight="1" x14ac:dyDescent="0.2">
      <c r="A7" s="120" t="s">
        <v>22</v>
      </c>
      <c r="B7" s="131" t="s">
        <v>111</v>
      </c>
      <c r="C7" s="65"/>
      <c r="D7" s="66"/>
      <c r="E7" s="167"/>
      <c r="F7" s="167"/>
      <c r="I7" s="39"/>
      <c r="L7" s="37"/>
      <c r="M7" s="37"/>
      <c r="N7" s="37"/>
    </row>
    <row r="8" spans="1:14" s="38" customFormat="1" ht="12.75" customHeight="1" x14ac:dyDescent="0.2">
      <c r="A8" s="120" t="s">
        <v>22</v>
      </c>
      <c r="B8" s="131" t="s">
        <v>112</v>
      </c>
      <c r="C8" s="65"/>
      <c r="D8" s="66"/>
      <c r="E8" s="167">
        <v>12065587</v>
      </c>
      <c r="F8" s="167">
        <v>1846853</v>
      </c>
      <c r="I8" s="39"/>
      <c r="L8" s="37"/>
      <c r="M8" s="37"/>
      <c r="N8" s="37"/>
    </row>
    <row r="9" spans="1:14" s="38" customFormat="1" ht="12.75" customHeight="1" x14ac:dyDescent="0.2">
      <c r="A9" s="121"/>
      <c r="B9" s="67"/>
      <c r="C9" s="65"/>
      <c r="D9" s="66"/>
      <c r="E9" s="151"/>
      <c r="F9" s="192"/>
      <c r="I9" s="39"/>
      <c r="L9" s="37"/>
      <c r="M9" s="37"/>
      <c r="N9" s="37"/>
    </row>
    <row r="10" spans="1:14" s="38" customFormat="1" ht="12.75" customHeight="1" x14ac:dyDescent="0.2">
      <c r="A10" s="120" t="s">
        <v>22</v>
      </c>
      <c r="B10" s="131" t="s">
        <v>113</v>
      </c>
      <c r="C10" s="65"/>
      <c r="D10" s="66"/>
      <c r="E10" s="147">
        <f>E11+E12</f>
        <v>857840</v>
      </c>
      <c r="F10" s="147">
        <f>F11+F12</f>
        <v>26146700</v>
      </c>
      <c r="I10" s="146"/>
      <c r="L10" s="37"/>
      <c r="M10" s="37"/>
      <c r="N10" s="37"/>
    </row>
    <row r="11" spans="1:14" s="38" customFormat="1" ht="12.75" customHeight="1" x14ac:dyDescent="0.2">
      <c r="A11" s="121"/>
      <c r="B11" s="67"/>
      <c r="C11" s="77">
        <v>1</v>
      </c>
      <c r="D11" s="78" t="s">
        <v>113</v>
      </c>
      <c r="E11" s="186"/>
      <c r="F11" s="186">
        <f>1500+2096789+697378+5667</f>
        <v>2801334</v>
      </c>
      <c r="I11" s="146"/>
      <c r="L11" s="37"/>
      <c r="M11" s="37"/>
      <c r="N11" s="37"/>
    </row>
    <row r="12" spans="1:14" s="38" customFormat="1" ht="12.75" customHeight="1" x14ac:dyDescent="0.2">
      <c r="A12" s="122"/>
      <c r="B12" s="67"/>
      <c r="C12" s="38">
        <v>2</v>
      </c>
      <c r="D12" s="78" t="s">
        <v>114</v>
      </c>
      <c r="E12" s="185">
        <v>857840</v>
      </c>
      <c r="F12" s="185">
        <v>23345366</v>
      </c>
      <c r="I12" s="146"/>
      <c r="L12" s="37"/>
      <c r="M12" s="37"/>
      <c r="N12" s="37"/>
    </row>
    <row r="13" spans="1:14" s="38" customFormat="1" ht="14.25" customHeight="1" x14ac:dyDescent="0.2">
      <c r="A13" s="122"/>
      <c r="B13" s="67"/>
      <c r="C13" s="65"/>
      <c r="D13" s="66"/>
      <c r="E13" s="151"/>
      <c r="F13" s="192"/>
      <c r="I13" s="146"/>
      <c r="L13" s="37"/>
      <c r="M13" s="37"/>
      <c r="N13" s="37"/>
    </row>
    <row r="14" spans="1:14" s="38" customFormat="1" ht="12.75" customHeight="1" x14ac:dyDescent="0.2">
      <c r="A14" s="120" t="s">
        <v>22</v>
      </c>
      <c r="B14" s="131" t="s">
        <v>115</v>
      </c>
      <c r="C14" s="65"/>
      <c r="D14" s="66"/>
      <c r="E14" s="147">
        <f>E15+E16</f>
        <v>1917999</v>
      </c>
      <c r="F14" s="147">
        <f>F15+F16</f>
        <v>3401675</v>
      </c>
      <c r="I14" s="146"/>
      <c r="K14" s="37"/>
      <c r="L14" s="37"/>
      <c r="M14" s="37"/>
      <c r="N14" s="37"/>
    </row>
    <row r="15" spans="1:14" s="38" customFormat="1" ht="12.75" customHeight="1" x14ac:dyDescent="0.2">
      <c r="A15" s="122"/>
      <c r="B15" s="67"/>
      <c r="C15" s="68">
        <v>1</v>
      </c>
      <c r="D15" s="32" t="s">
        <v>116</v>
      </c>
      <c r="E15" s="151">
        <f>1612635+305364</f>
        <v>1917999</v>
      </c>
      <c r="F15" s="192">
        <v>2825107</v>
      </c>
      <c r="I15" s="39"/>
      <c r="K15" s="37"/>
      <c r="L15" s="37"/>
      <c r="M15" s="37"/>
      <c r="N15" s="37"/>
    </row>
    <row r="16" spans="1:14" s="38" customFormat="1" ht="12.75" customHeight="1" x14ac:dyDescent="0.2">
      <c r="A16" s="122"/>
      <c r="B16" s="67"/>
      <c r="C16" s="68">
        <v>2</v>
      </c>
      <c r="D16" s="32" t="s">
        <v>117</v>
      </c>
      <c r="E16" s="151"/>
      <c r="F16" s="192">
        <v>576568</v>
      </c>
      <c r="I16" s="146"/>
      <c r="K16" s="37"/>
      <c r="L16" s="37"/>
      <c r="M16" s="37"/>
      <c r="N16" s="37"/>
    </row>
    <row r="17" spans="1:14" s="38" customFormat="1" ht="12.75" customHeight="1" x14ac:dyDescent="0.2">
      <c r="A17" s="122"/>
      <c r="B17" s="67"/>
      <c r="C17" s="68"/>
      <c r="D17" s="32" t="s">
        <v>118</v>
      </c>
      <c r="E17" s="151"/>
      <c r="F17" s="192"/>
      <c r="I17" s="39"/>
      <c r="K17" s="37"/>
      <c r="L17" s="37"/>
      <c r="M17" s="37"/>
      <c r="N17" s="37"/>
    </row>
    <row r="18" spans="1:14" s="38" customFormat="1" ht="6.75" customHeight="1" x14ac:dyDescent="0.2">
      <c r="A18" s="121"/>
      <c r="B18" s="67"/>
      <c r="C18" s="65"/>
      <c r="D18" s="66"/>
      <c r="E18" s="148"/>
      <c r="F18" s="148"/>
      <c r="I18" s="39"/>
      <c r="K18" s="37"/>
      <c r="L18" s="37"/>
      <c r="M18" s="37"/>
      <c r="N18" s="37"/>
    </row>
    <row r="19" spans="1:14" s="38" customFormat="1" ht="12.75" customHeight="1" x14ac:dyDescent="0.2">
      <c r="A19" s="120" t="s">
        <v>22</v>
      </c>
      <c r="B19" s="131" t="s">
        <v>119</v>
      </c>
      <c r="C19" s="65"/>
      <c r="D19" s="66"/>
      <c r="E19" s="147"/>
      <c r="F19" s="147"/>
      <c r="I19" s="39"/>
      <c r="K19" s="37"/>
      <c r="L19" s="37"/>
      <c r="M19" s="37"/>
      <c r="N19" s="37"/>
    </row>
    <row r="20" spans="1:14" s="38" customFormat="1" ht="12.75" customHeight="1" x14ac:dyDescent="0.2">
      <c r="A20" s="120" t="s">
        <v>22</v>
      </c>
      <c r="B20" s="131" t="s">
        <v>120</v>
      </c>
      <c r="C20" s="65"/>
      <c r="D20" s="66"/>
      <c r="E20" s="147">
        <v>7751859</v>
      </c>
      <c r="F20" s="147">
        <v>658000</v>
      </c>
      <c r="I20" s="39"/>
      <c r="K20" s="37"/>
      <c r="L20" s="37"/>
      <c r="M20" s="37"/>
      <c r="N20" s="37"/>
    </row>
    <row r="21" spans="1:14" s="38" customFormat="1" ht="12.75" customHeight="1" x14ac:dyDescent="0.2">
      <c r="A21" s="120" t="s">
        <v>22</v>
      </c>
      <c r="B21" s="131" t="s">
        <v>121</v>
      </c>
      <c r="C21" s="65"/>
      <c r="D21" s="66"/>
      <c r="E21" s="147"/>
      <c r="F21" s="147"/>
      <c r="I21" s="39"/>
      <c r="K21" s="37"/>
      <c r="L21" s="37"/>
      <c r="M21" s="37"/>
      <c r="N21" s="37"/>
    </row>
    <row r="22" spans="1:14" s="38" customFormat="1" ht="12.75" customHeight="1" x14ac:dyDescent="0.2">
      <c r="A22" s="120" t="s">
        <v>22</v>
      </c>
      <c r="B22" s="131" t="s">
        <v>122</v>
      </c>
      <c r="C22" s="65"/>
      <c r="D22" s="66"/>
      <c r="E22" s="147"/>
      <c r="F22" s="147"/>
      <c r="I22" s="39"/>
      <c r="K22" s="37"/>
      <c r="L22" s="37"/>
      <c r="M22" s="37"/>
      <c r="N22" s="37"/>
    </row>
    <row r="23" spans="1:14" s="38" customFormat="1" ht="12.75" customHeight="1" x14ac:dyDescent="0.2">
      <c r="A23" s="122"/>
      <c r="B23" s="69"/>
      <c r="C23" s="219">
        <v>1</v>
      </c>
      <c r="D23" s="73" t="s">
        <v>123</v>
      </c>
      <c r="E23" s="223"/>
      <c r="F23" s="223"/>
      <c r="I23" s="39"/>
      <c r="K23" s="37"/>
      <c r="L23" s="37"/>
      <c r="M23" s="37"/>
      <c r="N23" s="37"/>
    </row>
    <row r="24" spans="1:14" s="38" customFormat="1" ht="12.75" customHeight="1" x14ac:dyDescent="0.2">
      <c r="A24" s="123"/>
      <c r="B24" s="71"/>
      <c r="C24" s="220"/>
      <c r="D24" s="74" t="s">
        <v>124</v>
      </c>
      <c r="E24" s="224"/>
      <c r="F24" s="224"/>
      <c r="I24" s="39"/>
      <c r="K24" s="37"/>
      <c r="L24" s="37"/>
      <c r="M24" s="37"/>
      <c r="N24" s="37"/>
    </row>
    <row r="25" spans="1:14" s="38" customFormat="1" ht="12.75" customHeight="1" x14ac:dyDescent="0.2">
      <c r="A25" s="122"/>
      <c r="B25" s="69"/>
      <c r="C25" s="219">
        <v>2</v>
      </c>
      <c r="D25" s="73" t="s">
        <v>125</v>
      </c>
      <c r="E25" s="223"/>
      <c r="F25" s="223"/>
      <c r="I25" s="146"/>
      <c r="K25" s="37"/>
      <c r="L25" s="37"/>
      <c r="M25" s="37"/>
      <c r="N25" s="37"/>
    </row>
    <row r="26" spans="1:14" s="38" customFormat="1" ht="12.75" customHeight="1" x14ac:dyDescent="0.2">
      <c r="A26" s="123"/>
      <c r="B26" s="71"/>
      <c r="C26" s="220"/>
      <c r="D26" s="74" t="s">
        <v>126</v>
      </c>
      <c r="E26" s="224"/>
      <c r="F26" s="224"/>
      <c r="I26" s="39"/>
      <c r="K26" s="37"/>
      <c r="L26" s="37"/>
      <c r="M26" s="37"/>
      <c r="N26" s="37"/>
    </row>
    <row r="27" spans="1:14" s="38" customFormat="1" ht="12.75" customHeight="1" x14ac:dyDescent="0.2">
      <c r="A27" s="122"/>
      <c r="B27" s="69"/>
      <c r="C27" s="219">
        <v>3</v>
      </c>
      <c r="D27" s="73" t="s">
        <v>127</v>
      </c>
      <c r="E27" s="223"/>
      <c r="F27" s="223"/>
      <c r="I27" s="39"/>
      <c r="K27" s="37"/>
      <c r="L27" s="37"/>
      <c r="M27" s="37"/>
      <c r="N27" s="37"/>
    </row>
    <row r="28" spans="1:14" s="38" customFormat="1" ht="12.75" customHeight="1" x14ac:dyDescent="0.2">
      <c r="A28" s="123"/>
      <c r="B28" s="71"/>
      <c r="C28" s="220"/>
      <c r="D28" s="74" t="s">
        <v>128</v>
      </c>
      <c r="E28" s="224"/>
      <c r="F28" s="224"/>
      <c r="I28" s="146"/>
      <c r="K28" s="37"/>
      <c r="L28" s="37"/>
      <c r="M28" s="37"/>
      <c r="N28" s="37"/>
    </row>
    <row r="29" spans="1:14" s="38" customFormat="1" ht="9.75" customHeight="1" x14ac:dyDescent="0.2">
      <c r="A29" s="121"/>
      <c r="B29" s="67"/>
      <c r="C29" s="65"/>
      <c r="D29" s="66"/>
      <c r="E29" s="148"/>
      <c r="F29" s="148"/>
      <c r="I29" s="39"/>
      <c r="K29" s="37"/>
      <c r="L29" s="37"/>
      <c r="M29" s="37"/>
      <c r="N29" s="37"/>
    </row>
    <row r="30" spans="1:14" s="38" customFormat="1" ht="12.75" customHeight="1" x14ac:dyDescent="0.2">
      <c r="A30" s="217" t="s">
        <v>22</v>
      </c>
      <c r="B30" s="35" t="s">
        <v>129</v>
      </c>
      <c r="C30" s="79"/>
      <c r="D30" s="80"/>
      <c r="E30" s="215"/>
      <c r="F30" s="215"/>
      <c r="I30" s="146"/>
      <c r="K30" s="37"/>
      <c r="L30" s="37"/>
      <c r="M30" s="37"/>
      <c r="N30" s="37"/>
    </row>
    <row r="31" spans="1:14" s="38" customFormat="1" ht="12.75" customHeight="1" x14ac:dyDescent="0.2">
      <c r="A31" s="218"/>
      <c r="B31" s="72" t="s">
        <v>130</v>
      </c>
      <c r="C31" s="81"/>
      <c r="D31" s="82"/>
      <c r="E31" s="216"/>
      <c r="F31" s="216"/>
      <c r="I31" s="146"/>
      <c r="K31" s="37"/>
      <c r="L31" s="37"/>
      <c r="M31" s="37"/>
      <c r="N31" s="37"/>
    </row>
    <row r="32" spans="1:14" s="38" customFormat="1" ht="9" customHeight="1" x14ac:dyDescent="0.2">
      <c r="A32" s="121"/>
      <c r="B32" s="67"/>
      <c r="C32" s="65"/>
      <c r="D32" s="66"/>
      <c r="E32" s="148"/>
      <c r="F32" s="148"/>
      <c r="I32" s="39"/>
      <c r="K32" s="37"/>
      <c r="L32" s="37"/>
      <c r="M32" s="37"/>
      <c r="N32" s="37"/>
    </row>
    <row r="33" spans="1:14" s="38" customFormat="1" ht="12.75" customHeight="1" x14ac:dyDescent="0.2">
      <c r="A33" s="120" t="s">
        <v>22</v>
      </c>
      <c r="B33" s="131" t="s">
        <v>131</v>
      </c>
      <c r="C33" s="65"/>
      <c r="D33" s="66"/>
      <c r="E33" s="147"/>
      <c r="F33" s="147">
        <f>F36</f>
        <v>-207645</v>
      </c>
      <c r="I33" s="146"/>
      <c r="K33" s="37"/>
      <c r="L33" s="37"/>
      <c r="M33" s="37"/>
      <c r="N33" s="37"/>
    </row>
    <row r="34" spans="1:14" s="38" customFormat="1" ht="12.75" customHeight="1" x14ac:dyDescent="0.2">
      <c r="A34" s="122"/>
      <c r="B34" s="69"/>
      <c r="C34" s="219">
        <v>1</v>
      </c>
      <c r="D34" s="73" t="s">
        <v>132</v>
      </c>
      <c r="E34" s="223"/>
      <c r="F34" s="223"/>
      <c r="I34" s="146"/>
      <c r="K34" s="37"/>
      <c r="L34" s="37"/>
      <c r="M34" s="37"/>
      <c r="N34" s="37"/>
    </row>
    <row r="35" spans="1:14" s="38" customFormat="1" ht="12.75" customHeight="1" x14ac:dyDescent="0.2">
      <c r="A35" s="123"/>
      <c r="B35" s="71"/>
      <c r="C35" s="220"/>
      <c r="D35" s="74" t="s">
        <v>133</v>
      </c>
      <c r="E35" s="224"/>
      <c r="F35" s="224"/>
      <c r="I35" s="146"/>
      <c r="K35" s="37"/>
      <c r="L35" s="37"/>
      <c r="M35" s="37"/>
      <c r="N35" s="37"/>
    </row>
    <row r="36" spans="1:14" s="38" customFormat="1" ht="12.75" customHeight="1" x14ac:dyDescent="0.2">
      <c r="A36" s="121"/>
      <c r="B36" s="67"/>
      <c r="C36" s="75">
        <v>2</v>
      </c>
      <c r="D36" s="34" t="s">
        <v>248</v>
      </c>
      <c r="E36" s="148"/>
      <c r="F36" s="148">
        <v>-207645</v>
      </c>
      <c r="I36" s="39"/>
      <c r="K36" s="37"/>
      <c r="L36" s="37"/>
      <c r="M36" s="37"/>
      <c r="N36" s="37"/>
    </row>
    <row r="37" spans="1:14" s="38" customFormat="1" ht="7.5" customHeight="1" x14ac:dyDescent="0.2">
      <c r="A37" s="121"/>
      <c r="B37" s="67"/>
      <c r="C37" s="65"/>
      <c r="D37" s="66"/>
      <c r="E37" s="148"/>
      <c r="F37" s="148"/>
      <c r="I37" s="39"/>
      <c r="K37" s="37"/>
      <c r="L37" s="37"/>
      <c r="M37" s="37"/>
      <c r="N37" s="37"/>
    </row>
    <row r="38" spans="1:14" s="38" customFormat="1" ht="12.75" customHeight="1" x14ac:dyDescent="0.2">
      <c r="A38" s="120" t="s">
        <v>22</v>
      </c>
      <c r="B38" s="131" t="s">
        <v>134</v>
      </c>
      <c r="C38" s="65"/>
      <c r="D38" s="66"/>
      <c r="E38" s="147"/>
      <c r="F38" s="147"/>
      <c r="I38" s="39"/>
      <c r="K38" s="37"/>
      <c r="L38" s="37"/>
      <c r="M38" s="37"/>
      <c r="N38" s="37"/>
    </row>
    <row r="39" spans="1:14" s="38" customFormat="1" ht="8.25" customHeight="1" x14ac:dyDescent="0.2">
      <c r="A39" s="121"/>
      <c r="B39" s="131"/>
      <c r="C39" s="65"/>
      <c r="D39" s="66"/>
      <c r="E39" s="148"/>
      <c r="F39" s="148"/>
      <c r="I39" s="39"/>
      <c r="K39" s="37"/>
      <c r="L39" s="37"/>
      <c r="M39" s="37"/>
      <c r="N39" s="37"/>
    </row>
    <row r="40" spans="1:14" s="38" customFormat="1" ht="12.75" customHeight="1" x14ac:dyDescent="0.2">
      <c r="A40" s="120" t="s">
        <v>22</v>
      </c>
      <c r="B40" s="131" t="s">
        <v>135</v>
      </c>
      <c r="C40" s="65"/>
      <c r="D40" s="66"/>
      <c r="E40" s="147">
        <f>E5+E6+E8-E10-E14-E20</f>
        <v>183227</v>
      </c>
      <c r="F40" s="147">
        <f>F5+F6+F8+207645-F10-F14-F20</f>
        <v>750362</v>
      </c>
      <c r="I40" s="146"/>
      <c r="K40" s="145"/>
      <c r="L40" s="37"/>
      <c r="M40" s="37"/>
      <c r="N40" s="37"/>
    </row>
    <row r="41" spans="1:14" s="38" customFormat="1" ht="14.25" customHeight="1" x14ac:dyDescent="0.2">
      <c r="A41" s="121"/>
      <c r="B41" s="67" t="s">
        <v>250</v>
      </c>
      <c r="C41" s="65"/>
      <c r="D41" s="66"/>
      <c r="E41" s="148"/>
      <c r="F41" s="148"/>
      <c r="I41" s="39"/>
      <c r="L41" s="37"/>
      <c r="M41" s="37"/>
      <c r="N41" s="37"/>
    </row>
    <row r="42" spans="1:14" s="38" customFormat="1" ht="12.75" customHeight="1" x14ac:dyDescent="0.2">
      <c r="A42" s="120" t="s">
        <v>22</v>
      </c>
      <c r="B42" s="131" t="s">
        <v>136</v>
      </c>
      <c r="C42" s="65"/>
      <c r="D42" s="66"/>
      <c r="E42" s="147"/>
      <c r="F42" s="147"/>
      <c r="I42" s="39"/>
      <c r="L42" s="37"/>
      <c r="M42" s="37"/>
      <c r="N42" s="37"/>
    </row>
    <row r="43" spans="1:14" s="38" customFormat="1" ht="12.75" customHeight="1" x14ac:dyDescent="0.2">
      <c r="A43" s="121"/>
      <c r="B43" s="67"/>
      <c r="C43" s="75">
        <v>1</v>
      </c>
      <c r="D43" s="34" t="s">
        <v>137</v>
      </c>
      <c r="E43" s="148"/>
      <c r="F43" s="148">
        <f>F40*15%</f>
        <v>112554.3</v>
      </c>
      <c r="I43" s="39"/>
    </row>
    <row r="44" spans="1:14" s="38" customFormat="1" ht="12.75" customHeight="1" x14ac:dyDescent="0.2">
      <c r="A44" s="121"/>
      <c r="B44" s="67"/>
      <c r="C44" s="75">
        <v>2</v>
      </c>
      <c r="D44" s="34" t="s">
        <v>249</v>
      </c>
      <c r="E44" s="148"/>
      <c r="F44" s="148"/>
      <c r="H44" s="38" t="s">
        <v>238</v>
      </c>
      <c r="I44" s="39"/>
    </row>
    <row r="45" spans="1:14" s="38" customFormat="1" ht="12.75" customHeight="1" x14ac:dyDescent="0.2">
      <c r="A45" s="121"/>
      <c r="B45" s="67"/>
      <c r="C45" s="75">
        <v>3</v>
      </c>
      <c r="D45" s="34" t="s">
        <v>138</v>
      </c>
      <c r="E45" s="148"/>
      <c r="F45" s="148"/>
      <c r="I45" s="39"/>
    </row>
    <row r="46" spans="1:14" s="38" customFormat="1" ht="9" customHeight="1" x14ac:dyDescent="0.2">
      <c r="A46" s="121"/>
      <c r="B46" s="67"/>
      <c r="C46" s="65"/>
      <c r="D46" s="66"/>
      <c r="E46" s="148"/>
      <c r="F46" s="148"/>
      <c r="I46" s="39"/>
    </row>
    <row r="47" spans="1:14" s="38" customFormat="1" ht="12.75" customHeight="1" x14ac:dyDescent="0.2">
      <c r="A47" s="120" t="s">
        <v>22</v>
      </c>
      <c r="B47" s="131" t="s">
        <v>139</v>
      </c>
      <c r="C47" s="65"/>
      <c r="D47" s="66"/>
      <c r="E47" s="147">
        <f>E40-E43</f>
        <v>183227</v>
      </c>
      <c r="F47" s="147">
        <f>F40-F43</f>
        <v>637807.69999999995</v>
      </c>
      <c r="I47" s="146" t="s">
        <v>238</v>
      </c>
    </row>
    <row r="48" spans="1:14" s="38" customFormat="1" ht="8.25" customHeight="1" x14ac:dyDescent="0.2">
      <c r="A48" s="121"/>
      <c r="B48" s="67"/>
      <c r="C48" s="65"/>
      <c r="D48" s="66"/>
      <c r="E48" s="148"/>
      <c r="F48" s="148"/>
      <c r="I48" s="39"/>
    </row>
    <row r="49" spans="1:9" s="38" customFormat="1" ht="12.75" customHeight="1" x14ac:dyDescent="0.2">
      <c r="A49" s="120" t="s">
        <v>22</v>
      </c>
      <c r="B49" s="131" t="s">
        <v>140</v>
      </c>
      <c r="C49" s="65"/>
      <c r="D49" s="66"/>
      <c r="E49" s="147"/>
      <c r="F49" s="147"/>
      <c r="I49" s="39"/>
    </row>
    <row r="50" spans="1:9" s="38" customFormat="1" ht="12.75" customHeight="1" x14ac:dyDescent="0.2">
      <c r="A50" s="121"/>
      <c r="B50" s="67"/>
      <c r="C50" s="65"/>
      <c r="D50" s="34" t="s">
        <v>141</v>
      </c>
      <c r="E50" s="148"/>
      <c r="F50" s="148"/>
      <c r="I50" s="39"/>
    </row>
    <row r="51" spans="1:9" s="38" customFormat="1" ht="12.75" customHeight="1" x14ac:dyDescent="0.2">
      <c r="A51" s="121"/>
      <c r="B51" s="67"/>
      <c r="C51" s="65"/>
      <c r="D51" s="34" t="s">
        <v>142</v>
      </c>
      <c r="E51" s="148"/>
      <c r="F51" s="148"/>
      <c r="I51" s="39"/>
    </row>
    <row r="52" spans="1:9" ht="15.75" customHeight="1" x14ac:dyDescent="0.2">
      <c r="A52" s="221" t="s">
        <v>143</v>
      </c>
      <c r="B52" s="221"/>
      <c r="C52" s="221"/>
      <c r="D52" s="221"/>
      <c r="E52" s="221"/>
      <c r="F52" s="221"/>
    </row>
    <row r="53" spans="1:9" ht="6.75" customHeight="1" x14ac:dyDescent="0.2">
      <c r="D53" s="12"/>
      <c r="E53" s="16"/>
    </row>
    <row r="54" spans="1:9" ht="12.75" customHeight="1" x14ac:dyDescent="0.2">
      <c r="A54" s="120" t="s">
        <v>19</v>
      </c>
      <c r="B54" s="214" t="s">
        <v>108</v>
      </c>
      <c r="C54" s="214"/>
      <c r="D54" s="214"/>
      <c r="E54" s="76">
        <v>2021</v>
      </c>
      <c r="F54" s="76">
        <v>2020</v>
      </c>
    </row>
    <row r="55" spans="1:9" ht="12.75" customHeight="1" x14ac:dyDescent="0.2">
      <c r="A55" s="120" t="s">
        <v>22</v>
      </c>
      <c r="B55" s="28" t="s">
        <v>139</v>
      </c>
      <c r="C55" s="27"/>
      <c r="D55" s="26"/>
      <c r="E55" s="61">
        <f>E47</f>
        <v>183227</v>
      </c>
      <c r="F55" s="61">
        <f>F47</f>
        <v>637807.69999999995</v>
      </c>
    </row>
    <row r="56" spans="1:9" ht="7.5" customHeight="1" x14ac:dyDescent="0.2">
      <c r="A56" s="124"/>
      <c r="B56" s="28"/>
      <c r="C56" s="27"/>
      <c r="D56" s="26"/>
      <c r="E56" s="29"/>
      <c r="F56" s="29"/>
    </row>
    <row r="57" spans="1:9" ht="12.75" customHeight="1" x14ac:dyDescent="0.2">
      <c r="A57" s="120"/>
      <c r="B57" s="28" t="s">
        <v>144</v>
      </c>
      <c r="C57" s="27"/>
      <c r="D57" s="26"/>
      <c r="E57" s="61"/>
      <c r="F57" s="61"/>
    </row>
    <row r="58" spans="1:9" ht="12.75" customHeight="1" x14ac:dyDescent="0.2">
      <c r="A58" s="124"/>
      <c r="B58" s="28" t="s">
        <v>145</v>
      </c>
      <c r="C58" s="27"/>
      <c r="D58" s="26"/>
      <c r="E58" s="61"/>
      <c r="F58" s="61"/>
    </row>
    <row r="59" spans="1:9" ht="12.75" customHeight="1" x14ac:dyDescent="0.2">
      <c r="A59" s="124"/>
      <c r="B59" s="28" t="s">
        <v>146</v>
      </c>
      <c r="C59" s="27"/>
      <c r="D59" s="26"/>
      <c r="E59" s="61"/>
      <c r="F59" s="61"/>
    </row>
    <row r="60" spans="1:9" ht="12.75" customHeight="1" x14ac:dyDescent="0.2">
      <c r="A60" s="124"/>
      <c r="B60" s="28" t="s">
        <v>147</v>
      </c>
      <c r="C60" s="27"/>
      <c r="D60" s="26"/>
      <c r="E60" s="61"/>
      <c r="F60" s="61"/>
    </row>
    <row r="61" spans="1:9" ht="12.75" customHeight="1" x14ac:dyDescent="0.2">
      <c r="A61" s="124"/>
      <c r="B61" s="28" t="s">
        <v>148</v>
      </c>
      <c r="C61" s="27"/>
      <c r="D61" s="26"/>
      <c r="E61" s="61"/>
      <c r="F61" s="61"/>
    </row>
    <row r="62" spans="1:9" ht="12.75" customHeight="1" x14ac:dyDescent="0.2">
      <c r="A62" s="120" t="s">
        <v>22</v>
      </c>
      <c r="B62" s="28" t="s">
        <v>149</v>
      </c>
      <c r="C62" s="27"/>
      <c r="D62" s="26"/>
      <c r="E62" s="61"/>
      <c r="F62" s="61"/>
    </row>
    <row r="63" spans="1:9" ht="6.75" customHeight="1" x14ac:dyDescent="0.2">
      <c r="A63" s="124"/>
      <c r="B63" s="28"/>
      <c r="C63" s="27"/>
      <c r="D63" s="26"/>
      <c r="E63" s="29"/>
      <c r="F63" s="29"/>
    </row>
    <row r="64" spans="1:9" ht="12.75" customHeight="1" x14ac:dyDescent="0.2">
      <c r="A64" s="120" t="s">
        <v>22</v>
      </c>
      <c r="B64" s="28" t="s">
        <v>150</v>
      </c>
      <c r="C64" s="27"/>
      <c r="D64" s="26"/>
      <c r="E64" s="61"/>
      <c r="F64" s="61"/>
    </row>
    <row r="65" spans="1:6" ht="6" customHeight="1" x14ac:dyDescent="0.2">
      <c r="A65" s="124"/>
      <c r="B65" s="28"/>
      <c r="C65" s="27"/>
      <c r="D65" s="26"/>
      <c r="E65" s="29"/>
      <c r="F65" s="29"/>
    </row>
    <row r="66" spans="1:6" ht="12.75" customHeight="1" x14ac:dyDescent="0.2">
      <c r="A66" s="120" t="s">
        <v>22</v>
      </c>
      <c r="B66" s="28" t="s">
        <v>151</v>
      </c>
      <c r="C66" s="27"/>
      <c r="D66" s="26"/>
      <c r="E66" s="61"/>
      <c r="F66" s="61"/>
    </row>
    <row r="67" spans="1:6" ht="12.75" customHeight="1" x14ac:dyDescent="0.2">
      <c r="A67" s="124"/>
      <c r="B67" s="28"/>
      <c r="C67" s="27"/>
      <c r="D67" s="34" t="s">
        <v>141</v>
      </c>
      <c r="E67" s="29"/>
      <c r="F67" s="29"/>
    </row>
    <row r="68" spans="1:6" ht="12.75" customHeight="1" x14ac:dyDescent="0.2">
      <c r="A68" s="124"/>
      <c r="B68" s="28"/>
      <c r="C68" s="27"/>
      <c r="D68" s="34" t="s">
        <v>142</v>
      </c>
      <c r="E68" s="29"/>
      <c r="F68" s="29"/>
    </row>
    <row r="69" spans="1:6" x14ac:dyDescent="0.2">
      <c r="F69" s="170"/>
    </row>
    <row r="70" spans="1:6" x14ac:dyDescent="0.2">
      <c r="D70" s="94" t="str">
        <f>Aktivet!D59</f>
        <v>JURGEN NDINI</v>
      </c>
      <c r="F70" s="193" t="s">
        <v>261</v>
      </c>
    </row>
  </sheetData>
  <mergeCells count="21">
    <mergeCell ref="C23:C24"/>
    <mergeCell ref="A1:F1"/>
    <mergeCell ref="C27:C28"/>
    <mergeCell ref="A3:F3"/>
    <mergeCell ref="A52:F52"/>
    <mergeCell ref="A2:F2"/>
    <mergeCell ref="B4:D4"/>
    <mergeCell ref="E23:E24"/>
    <mergeCell ref="F23:F24"/>
    <mergeCell ref="C25:C26"/>
    <mergeCell ref="F34:F35"/>
    <mergeCell ref="E25:E26"/>
    <mergeCell ref="E27:E28"/>
    <mergeCell ref="F25:F26"/>
    <mergeCell ref="E34:E35"/>
    <mergeCell ref="F27:F28"/>
    <mergeCell ref="B54:D54"/>
    <mergeCell ref="E30:E31"/>
    <mergeCell ref="F30:F31"/>
    <mergeCell ref="A30:A31"/>
    <mergeCell ref="C34:C35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B39" sqref="B39"/>
    </sheetView>
  </sheetViews>
  <sheetFormatPr defaultRowHeight="15" x14ac:dyDescent="0.2"/>
  <cols>
    <col min="1" max="1" width="3.7109375" style="119" customWidth="1"/>
    <col min="2" max="2" width="3.28515625" style="43" customWidth="1"/>
    <col min="3" max="3" width="67" style="12" customWidth="1"/>
    <col min="4" max="4" width="12.42578125" style="40" customWidth="1"/>
    <col min="5" max="5" width="11.28515625" style="40" customWidth="1"/>
    <col min="6" max="6" width="1.42578125" style="16" customWidth="1"/>
    <col min="7" max="9" width="9.140625" style="16"/>
    <col min="10" max="10" width="10.140625" style="16" bestFit="1" customWidth="1"/>
    <col min="11" max="16384" width="9.140625" style="16"/>
  </cols>
  <sheetData>
    <row r="1" spans="1:5" s="38" customFormat="1" ht="8.25" customHeight="1" x14ac:dyDescent="0.2">
      <c r="A1" s="11"/>
      <c r="B1" s="45"/>
      <c r="C1" s="11"/>
      <c r="D1" s="36"/>
      <c r="E1" s="37"/>
    </row>
    <row r="2" spans="1:5" s="38" customFormat="1" ht="18" customHeight="1" x14ac:dyDescent="0.2">
      <c r="A2" s="226" t="s">
        <v>152</v>
      </c>
      <c r="B2" s="226"/>
      <c r="C2" s="226"/>
      <c r="D2" s="226"/>
      <c r="E2" s="226"/>
    </row>
    <row r="3" spans="1:5" s="38" customFormat="1" ht="18" customHeight="1" x14ac:dyDescent="0.2">
      <c r="A3" s="225" t="s">
        <v>153</v>
      </c>
      <c r="B3" s="225"/>
      <c r="C3" s="225"/>
      <c r="D3" s="225"/>
      <c r="E3" s="225"/>
    </row>
    <row r="4" spans="1:5" ht="12" customHeight="1" x14ac:dyDescent="0.2"/>
    <row r="5" spans="1:5" s="33" customFormat="1" ht="21" customHeight="1" x14ac:dyDescent="0.2">
      <c r="A5" s="125"/>
      <c r="B5" s="35"/>
      <c r="C5" s="63"/>
      <c r="D5" s="59">
        <v>2021</v>
      </c>
      <c r="E5" s="59">
        <v>2020</v>
      </c>
    </row>
    <row r="6" spans="1:5" s="33" customFormat="1" ht="15.75" customHeight="1" x14ac:dyDescent="0.2">
      <c r="A6" s="120" t="s">
        <v>22</v>
      </c>
      <c r="B6" s="35" t="s">
        <v>154</v>
      </c>
      <c r="C6" s="63"/>
      <c r="D6" s="147">
        <f>D7-D8-D9</f>
        <v>490</v>
      </c>
      <c r="E6" s="147">
        <f>E7-E8-E9</f>
        <v>-6156421</v>
      </c>
    </row>
    <row r="7" spans="1:5" s="33" customFormat="1" ht="15.75" customHeight="1" x14ac:dyDescent="0.2">
      <c r="A7" s="125"/>
      <c r="B7" s="35"/>
      <c r="C7" s="42" t="s">
        <v>155</v>
      </c>
      <c r="D7" s="148">
        <v>10512640</v>
      </c>
      <c r="E7" s="148">
        <v>44000000</v>
      </c>
    </row>
    <row r="8" spans="1:5" s="33" customFormat="1" ht="15.75" customHeight="1" x14ac:dyDescent="0.2">
      <c r="A8" s="125"/>
      <c r="B8" s="35"/>
      <c r="C8" s="42" t="s">
        <v>156</v>
      </c>
      <c r="D8" s="148">
        <v>8320871</v>
      </c>
      <c r="E8" s="148">
        <v>39410962</v>
      </c>
    </row>
    <row r="9" spans="1:5" s="33" customFormat="1" ht="15.75" customHeight="1" x14ac:dyDescent="0.2">
      <c r="A9" s="126"/>
      <c r="B9" s="131"/>
      <c r="C9" s="32" t="s">
        <v>157</v>
      </c>
      <c r="D9" s="168">
        <v>2191279</v>
      </c>
      <c r="E9" s="168">
        <f>2970348+2592389+5182722</f>
        <v>10745459</v>
      </c>
    </row>
    <row r="10" spans="1:5" ht="15.75" customHeight="1" x14ac:dyDescent="0.2">
      <c r="A10" s="124"/>
      <c r="B10" s="44" t="s">
        <v>158</v>
      </c>
      <c r="C10" s="46"/>
      <c r="D10" s="147">
        <f>D12</f>
        <v>0</v>
      </c>
      <c r="E10" s="147">
        <f>E12</f>
        <v>813245</v>
      </c>
    </row>
    <row r="11" spans="1:5" ht="15.75" customHeight="1" x14ac:dyDescent="0.2">
      <c r="A11" s="124"/>
      <c r="B11" s="44"/>
      <c r="C11" s="47" t="s">
        <v>159</v>
      </c>
      <c r="D11" s="148"/>
      <c r="E11" s="148"/>
    </row>
    <row r="12" spans="1:5" ht="15.75" customHeight="1" x14ac:dyDescent="0.2">
      <c r="A12" s="124"/>
      <c r="B12" s="44"/>
      <c r="C12" s="47" t="s">
        <v>160</v>
      </c>
      <c r="D12" s="148"/>
      <c r="E12" s="148">
        <v>813245</v>
      </c>
    </row>
    <row r="13" spans="1:5" ht="15.75" customHeight="1" x14ac:dyDescent="0.2">
      <c r="A13" s="124"/>
      <c r="B13" s="44" t="s">
        <v>161</v>
      </c>
      <c r="C13" s="47"/>
      <c r="D13" s="147"/>
      <c r="E13" s="147"/>
    </row>
    <row r="14" spans="1:5" ht="15.75" customHeight="1" x14ac:dyDescent="0.2">
      <c r="A14" s="120" t="s">
        <v>22</v>
      </c>
      <c r="B14" s="44" t="s">
        <v>162</v>
      </c>
      <c r="C14" s="47"/>
      <c r="D14" s="150"/>
      <c r="E14" s="150"/>
    </row>
    <row r="15" spans="1:5" ht="15.75" customHeight="1" x14ac:dyDescent="0.2">
      <c r="A15" s="124"/>
      <c r="B15" s="44"/>
      <c r="C15" s="47" t="s">
        <v>163</v>
      </c>
      <c r="D15" s="148"/>
      <c r="E15" s="148"/>
    </row>
    <row r="16" spans="1:5" ht="15.75" customHeight="1" x14ac:dyDescent="0.2">
      <c r="A16" s="124"/>
      <c r="B16" s="44"/>
      <c r="C16" s="47" t="s">
        <v>164</v>
      </c>
      <c r="D16" s="148"/>
      <c r="E16" s="148"/>
    </row>
    <row r="17" spans="1:10" ht="15.75" customHeight="1" x14ac:dyDescent="0.2">
      <c r="A17" s="124"/>
      <c r="B17" s="44"/>
      <c r="C17" s="47" t="s">
        <v>165</v>
      </c>
      <c r="D17" s="148"/>
      <c r="E17" s="148"/>
    </row>
    <row r="18" spans="1:10" ht="15.75" customHeight="1" x14ac:dyDescent="0.2">
      <c r="A18" s="124"/>
      <c r="B18" s="44"/>
      <c r="C18" s="47" t="s">
        <v>166</v>
      </c>
      <c r="D18" s="148"/>
      <c r="E18" s="148"/>
      <c r="I18" s="184" t="s">
        <v>238</v>
      </c>
    </row>
    <row r="19" spans="1:10" ht="15.75" customHeight="1" x14ac:dyDescent="0.2">
      <c r="A19" s="124"/>
      <c r="B19" s="44"/>
      <c r="C19" s="47" t="s">
        <v>167</v>
      </c>
      <c r="D19" s="148"/>
      <c r="E19" s="148"/>
    </row>
    <row r="20" spans="1:10" ht="15.75" customHeight="1" x14ac:dyDescent="0.2">
      <c r="A20" s="124"/>
      <c r="B20" s="44"/>
      <c r="C20" s="47" t="s">
        <v>168</v>
      </c>
      <c r="D20" s="148"/>
      <c r="E20" s="148"/>
    </row>
    <row r="21" spans="1:10" ht="15.75" customHeight="1" x14ac:dyDescent="0.2">
      <c r="A21" s="124"/>
      <c r="B21" s="44"/>
      <c r="C21" s="47" t="s">
        <v>169</v>
      </c>
      <c r="D21" s="148"/>
      <c r="E21" s="148"/>
    </row>
    <row r="22" spans="1:10" ht="15.75" customHeight="1" x14ac:dyDescent="0.2">
      <c r="A22" s="124"/>
      <c r="B22" s="44" t="s">
        <v>170</v>
      </c>
      <c r="C22" s="47"/>
      <c r="D22" s="147"/>
      <c r="E22" s="147"/>
    </row>
    <row r="23" spans="1:10" ht="15.75" customHeight="1" x14ac:dyDescent="0.2">
      <c r="A23" s="120" t="s">
        <v>22</v>
      </c>
      <c r="B23" s="44" t="s">
        <v>171</v>
      </c>
      <c r="C23" s="47"/>
      <c r="D23" s="150"/>
      <c r="E23" s="150"/>
    </row>
    <row r="24" spans="1:10" ht="15.75" customHeight="1" x14ac:dyDescent="0.2">
      <c r="A24" s="124"/>
      <c r="B24" s="44"/>
      <c r="C24" s="47" t="s">
        <v>172</v>
      </c>
      <c r="D24" s="148"/>
      <c r="E24" s="148"/>
    </row>
    <row r="25" spans="1:10" ht="15.75" customHeight="1" x14ac:dyDescent="0.2">
      <c r="A25" s="124"/>
      <c r="B25" s="44"/>
      <c r="C25" s="47" t="s">
        <v>173</v>
      </c>
      <c r="D25" s="148"/>
      <c r="E25" s="148"/>
    </row>
    <row r="26" spans="1:10" ht="15.75" customHeight="1" x14ac:dyDescent="0.2">
      <c r="A26" s="124"/>
      <c r="B26" s="44"/>
      <c r="C26" s="47" t="s">
        <v>174</v>
      </c>
      <c r="D26" s="148"/>
      <c r="E26" s="148">
        <v>7237226</v>
      </c>
      <c r="I26" s="16" t="s">
        <v>238</v>
      </c>
    </row>
    <row r="27" spans="1:10" ht="15.75" customHeight="1" x14ac:dyDescent="0.2">
      <c r="A27" s="124"/>
      <c r="B27" s="44"/>
      <c r="C27" s="47" t="s">
        <v>175</v>
      </c>
      <c r="D27" s="148"/>
      <c r="E27" s="148"/>
    </row>
    <row r="28" spans="1:10" ht="15.75" customHeight="1" x14ac:dyDescent="0.2">
      <c r="A28" s="124"/>
      <c r="B28" s="44"/>
      <c r="C28" s="47" t="s">
        <v>176</v>
      </c>
      <c r="D28" s="148"/>
      <c r="E28" s="148"/>
    </row>
    <row r="29" spans="1:10" ht="15.75" customHeight="1" x14ac:dyDescent="0.2">
      <c r="A29" s="124"/>
      <c r="B29" s="44"/>
      <c r="C29" s="47" t="s">
        <v>177</v>
      </c>
      <c r="D29" s="148"/>
      <c r="E29" s="148"/>
    </row>
    <row r="30" spans="1:10" ht="15.75" customHeight="1" x14ac:dyDescent="0.2">
      <c r="A30" s="124"/>
      <c r="B30" s="44"/>
      <c r="C30" s="47" t="s">
        <v>178</v>
      </c>
      <c r="D30" s="148"/>
      <c r="E30" s="148"/>
    </row>
    <row r="31" spans="1:10" ht="15.75" customHeight="1" x14ac:dyDescent="0.2">
      <c r="A31" s="124"/>
      <c r="B31" s="44"/>
      <c r="C31" s="47" t="s">
        <v>179</v>
      </c>
      <c r="D31" s="148"/>
      <c r="E31" s="148"/>
      <c r="J31" s="16" t="s">
        <v>238</v>
      </c>
    </row>
    <row r="32" spans="1:10" ht="15.75" customHeight="1" x14ac:dyDescent="0.2">
      <c r="A32" s="124"/>
      <c r="B32" s="44"/>
      <c r="C32" s="47" t="s">
        <v>159</v>
      </c>
      <c r="D32" s="148"/>
      <c r="E32" s="148"/>
    </row>
    <row r="33" spans="1:10" ht="15.75" customHeight="1" x14ac:dyDescent="0.2">
      <c r="A33" s="124"/>
      <c r="B33" s="44"/>
      <c r="C33" s="47" t="s">
        <v>180</v>
      </c>
      <c r="D33" s="148"/>
      <c r="E33" s="148"/>
      <c r="H33" s="16" t="s">
        <v>238</v>
      </c>
    </row>
    <row r="34" spans="1:10" ht="15.75" customHeight="1" x14ac:dyDescent="0.2">
      <c r="A34" s="124"/>
      <c r="B34" s="44" t="s">
        <v>181</v>
      </c>
      <c r="C34" s="47"/>
      <c r="D34" s="147"/>
      <c r="E34" s="147"/>
    </row>
    <row r="35" spans="1:10" ht="15.75" customHeight="1" x14ac:dyDescent="0.2">
      <c r="A35" s="124"/>
      <c r="B35" s="44"/>
      <c r="C35" s="47"/>
      <c r="D35" s="149"/>
      <c r="E35" s="149"/>
    </row>
    <row r="36" spans="1:10" ht="15.75" customHeight="1" x14ac:dyDescent="0.2">
      <c r="A36" s="124"/>
      <c r="B36" s="44" t="s">
        <v>182</v>
      </c>
      <c r="C36" s="47"/>
      <c r="D36" s="147"/>
      <c r="E36" s="147"/>
    </row>
    <row r="37" spans="1:10" ht="15.75" customHeight="1" x14ac:dyDescent="0.2">
      <c r="A37" s="124"/>
      <c r="B37" s="195" t="s">
        <v>263</v>
      </c>
      <c r="C37" s="47"/>
      <c r="D37" s="148">
        <v>96</v>
      </c>
      <c r="E37" s="148">
        <v>1080709</v>
      </c>
      <c r="H37" s="184" t="s">
        <v>238</v>
      </c>
    </row>
    <row r="38" spans="1:10" ht="15.75" customHeight="1" x14ac:dyDescent="0.2">
      <c r="A38" s="124"/>
      <c r="B38" s="44"/>
      <c r="C38" s="47" t="s">
        <v>183</v>
      </c>
      <c r="D38" s="148"/>
      <c r="E38" s="148"/>
    </row>
    <row r="39" spans="1:10" ht="15.75" customHeight="1" x14ac:dyDescent="0.2">
      <c r="A39" s="124"/>
      <c r="B39" s="195" t="s">
        <v>264</v>
      </c>
      <c r="C39" s="47"/>
      <c r="D39" s="147">
        <f>D7-D8-D9+D37</f>
        <v>586</v>
      </c>
      <c r="E39" s="147">
        <f>E6+E26-E37</f>
        <v>96</v>
      </c>
    </row>
    <row r="41" spans="1:10" x14ac:dyDescent="0.2">
      <c r="C41" s="174"/>
      <c r="D41" s="170"/>
      <c r="J41" s="40"/>
    </row>
    <row r="45" spans="1:10" x14ac:dyDescent="0.2">
      <c r="C45" s="174" t="s">
        <v>247</v>
      </c>
      <c r="D45" s="193"/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6" workbookViewId="0">
      <selection activeCell="F37" sqref="F37"/>
    </sheetView>
  </sheetViews>
  <sheetFormatPr defaultRowHeight="15.75" x14ac:dyDescent="0.25"/>
  <cols>
    <col min="1" max="1" width="4" style="49" customWidth="1"/>
    <col min="2" max="2" width="54.42578125" style="50" customWidth="1"/>
    <col min="3" max="3" width="13.42578125" style="50" customWidth="1"/>
    <col min="4" max="4" width="3.5703125" style="50" customWidth="1"/>
    <col min="5" max="5" width="4.85546875" style="50" customWidth="1"/>
    <col min="6" max="6" width="4.140625" style="50" customWidth="1"/>
    <col min="7" max="7" width="2.28515625" style="50" customWidth="1"/>
    <col min="8" max="8" width="10.42578125" style="50" customWidth="1"/>
    <col min="9" max="9" width="13" style="50" customWidth="1"/>
    <col min="10" max="10" width="12.140625" style="50" customWidth="1"/>
    <col min="11" max="11" width="12.85546875" style="50" customWidth="1"/>
    <col min="12" max="12" width="9.5703125" style="50" customWidth="1"/>
    <col min="13" max="13" width="16.140625" style="50" customWidth="1"/>
    <col min="14" max="14" width="7.5703125" style="49" customWidth="1"/>
    <col min="15" max="15" width="12" style="49" bestFit="1" customWidth="1"/>
    <col min="16" max="16384" width="9.140625" style="49"/>
  </cols>
  <sheetData>
    <row r="1" spans="1:16" ht="18.75" x14ac:dyDescent="0.3">
      <c r="B1" s="227" t="s">
        <v>185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6" ht="145.5" customHeight="1" x14ac:dyDescent="0.25">
      <c r="A2" s="51"/>
      <c r="B2" s="52"/>
      <c r="C2" s="53" t="s">
        <v>186</v>
      </c>
      <c r="D2" s="54" t="s">
        <v>96</v>
      </c>
      <c r="E2" s="54" t="s">
        <v>187</v>
      </c>
      <c r="F2" s="54" t="s">
        <v>188</v>
      </c>
      <c r="G2" s="54" t="s">
        <v>189</v>
      </c>
      <c r="H2" s="54" t="s">
        <v>98</v>
      </c>
      <c r="I2" s="54" t="s">
        <v>190</v>
      </c>
      <c r="J2" s="54" t="s">
        <v>184</v>
      </c>
      <c r="K2" s="54" t="s">
        <v>191</v>
      </c>
      <c r="L2" s="54" t="s">
        <v>192</v>
      </c>
      <c r="M2" s="54" t="s">
        <v>191</v>
      </c>
    </row>
    <row r="3" spans="1:16" ht="32.25" customHeight="1" x14ac:dyDescent="0.25">
      <c r="A3" s="55" t="s">
        <v>22</v>
      </c>
      <c r="B3" s="56" t="s">
        <v>265</v>
      </c>
      <c r="C3" s="152">
        <v>100000</v>
      </c>
      <c r="D3" s="152"/>
      <c r="E3" s="152"/>
      <c r="F3" s="152"/>
      <c r="G3" s="152"/>
      <c r="H3" s="152">
        <v>3486434</v>
      </c>
      <c r="I3" s="152">
        <v>-24945442</v>
      </c>
      <c r="J3" s="152">
        <v>-9309404</v>
      </c>
      <c r="K3" s="152">
        <f>H3+I3+J3</f>
        <v>-30768412</v>
      </c>
      <c r="L3" s="152"/>
      <c r="M3" s="152">
        <f>K3</f>
        <v>-30768412</v>
      </c>
      <c r="N3" s="153"/>
      <c r="O3" s="153"/>
      <c r="P3" s="153"/>
    </row>
    <row r="4" spans="1:16" x14ac:dyDescent="0.25">
      <c r="A4" s="51"/>
      <c r="B4" s="57" t="s">
        <v>193</v>
      </c>
      <c r="C4" s="154"/>
      <c r="D4" s="154"/>
      <c r="E4" s="154"/>
      <c r="F4" s="154"/>
      <c r="G4" s="154"/>
      <c r="H4" s="154"/>
      <c r="I4" s="154"/>
      <c r="J4" s="154"/>
      <c r="K4" s="152">
        <f t="shared" ref="K4" si="0">C4+H4+I4+J4</f>
        <v>0</v>
      </c>
      <c r="L4" s="152"/>
      <c r="M4" s="152">
        <f t="shared" ref="M4" si="1">K4</f>
        <v>0</v>
      </c>
      <c r="N4" s="153"/>
      <c r="O4" s="153"/>
      <c r="P4" s="153"/>
    </row>
    <row r="5" spans="1:16" ht="18.75" x14ac:dyDescent="0.25">
      <c r="A5" s="55" t="s">
        <v>22</v>
      </c>
      <c r="B5" s="56" t="s">
        <v>254</v>
      </c>
      <c r="C5" s="152">
        <v>100000</v>
      </c>
      <c r="D5" s="152"/>
      <c r="E5" s="152"/>
      <c r="F5" s="152"/>
      <c r="G5" s="152"/>
      <c r="H5" s="152">
        <v>3486434</v>
      </c>
      <c r="I5" s="152">
        <f>I3</f>
        <v>-24945442</v>
      </c>
      <c r="J5" s="152">
        <f>J3</f>
        <v>-9309404</v>
      </c>
      <c r="K5" s="152">
        <f>K3</f>
        <v>-30768412</v>
      </c>
      <c r="L5" s="152"/>
      <c r="M5" s="152">
        <f>M3</f>
        <v>-30768412</v>
      </c>
      <c r="N5" s="153"/>
      <c r="O5" s="153"/>
      <c r="P5" s="153"/>
    </row>
    <row r="6" spans="1:16" x14ac:dyDescent="0.25">
      <c r="A6" s="51"/>
      <c r="B6" s="56" t="s">
        <v>194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3"/>
      <c r="O6" s="153"/>
      <c r="P6" s="153"/>
    </row>
    <row r="7" spans="1:16" x14ac:dyDescent="0.25">
      <c r="A7" s="51"/>
      <c r="B7" s="57" t="s">
        <v>255</v>
      </c>
      <c r="C7" s="154"/>
      <c r="D7" s="154"/>
      <c r="E7" s="154"/>
      <c r="F7" s="154"/>
      <c r="G7" s="154"/>
      <c r="H7" s="154"/>
      <c r="I7" s="154"/>
      <c r="J7" s="154">
        <v>637808</v>
      </c>
      <c r="K7" s="154">
        <f>I7+H7+J7+C7</f>
        <v>637808</v>
      </c>
      <c r="L7" s="154"/>
      <c r="M7" s="154">
        <f>K7</f>
        <v>637808</v>
      </c>
      <c r="N7" s="153"/>
      <c r="O7" s="153"/>
      <c r="P7" s="153"/>
    </row>
    <row r="8" spans="1:16" x14ac:dyDescent="0.25">
      <c r="A8" s="51"/>
      <c r="B8" s="56" t="s">
        <v>195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3"/>
      <c r="O8" s="153"/>
      <c r="P8" s="153"/>
    </row>
    <row r="9" spans="1:16" x14ac:dyDescent="0.25">
      <c r="A9" s="51"/>
      <c r="B9" s="56" t="s">
        <v>196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  <c r="O9" s="153"/>
      <c r="P9" s="153"/>
    </row>
    <row r="10" spans="1:16" ht="31.5" x14ac:dyDescent="0.25">
      <c r="A10" s="51"/>
      <c r="B10" s="56" t="s">
        <v>197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3"/>
      <c r="O10" s="153"/>
      <c r="P10" s="153"/>
    </row>
    <row r="11" spans="1:16" ht="18.75" customHeight="1" x14ac:dyDescent="0.25">
      <c r="A11" s="51"/>
      <c r="B11" s="57" t="s">
        <v>198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3"/>
      <c r="O11" s="153"/>
      <c r="P11" s="153"/>
    </row>
    <row r="12" spans="1:16" x14ac:dyDescent="0.25">
      <c r="A12" s="51"/>
      <c r="B12" s="57" t="s">
        <v>180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</row>
    <row r="13" spans="1:16" ht="31.5" x14ac:dyDescent="0.25">
      <c r="A13" s="51"/>
      <c r="B13" s="56" t="s">
        <v>199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53"/>
      <c r="P13" s="153"/>
    </row>
    <row r="14" spans="1:16" ht="18.75" x14ac:dyDescent="0.25">
      <c r="A14" s="55" t="s">
        <v>22</v>
      </c>
      <c r="B14" s="56" t="s">
        <v>266</v>
      </c>
      <c r="C14" s="152">
        <f>C5</f>
        <v>100000</v>
      </c>
      <c r="D14" s="152"/>
      <c r="E14" s="152"/>
      <c r="F14" s="152"/>
      <c r="G14" s="152"/>
      <c r="H14" s="152">
        <f>H5</f>
        <v>3486434</v>
      </c>
      <c r="I14" s="152">
        <v>-24945442</v>
      </c>
      <c r="J14" s="152">
        <f>J5+J7</f>
        <v>-8671596</v>
      </c>
      <c r="K14" s="152">
        <f>C14+H14+I14+J14</f>
        <v>-30030604</v>
      </c>
      <c r="L14" s="152"/>
      <c r="M14" s="152">
        <f>M5+M7</f>
        <v>-30130604</v>
      </c>
      <c r="N14" s="153"/>
      <c r="O14" s="153"/>
      <c r="P14" s="153"/>
    </row>
    <row r="15" spans="1:16" ht="18.75" x14ac:dyDescent="0.25">
      <c r="A15" s="55" t="s">
        <v>22</v>
      </c>
      <c r="B15" s="56" t="s">
        <v>267</v>
      </c>
      <c r="C15" s="152">
        <f>C14</f>
        <v>100000</v>
      </c>
      <c r="D15" s="152"/>
      <c r="E15" s="152"/>
      <c r="F15" s="152"/>
      <c r="G15" s="152"/>
      <c r="H15" s="152">
        <f>H14</f>
        <v>3486434</v>
      </c>
      <c r="I15" s="152">
        <v>-24945442</v>
      </c>
      <c r="J15" s="152">
        <v>-8671596</v>
      </c>
      <c r="K15" s="152">
        <f>I15+J15-H15-C15</f>
        <v>-37203472</v>
      </c>
      <c r="L15" s="152"/>
      <c r="M15" s="152">
        <f>K15</f>
        <v>-37203472</v>
      </c>
      <c r="N15" s="153"/>
      <c r="O15" s="153"/>
      <c r="P15" s="153"/>
    </row>
    <row r="16" spans="1:16" x14ac:dyDescent="0.25">
      <c r="A16" s="51"/>
      <c r="B16" s="56" t="s">
        <v>196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3"/>
      <c r="O16" s="153"/>
      <c r="P16" s="153"/>
    </row>
    <row r="17" spans="1:16" x14ac:dyDescent="0.25">
      <c r="A17" s="51"/>
      <c r="B17" s="57" t="s">
        <v>255</v>
      </c>
      <c r="C17" s="154"/>
      <c r="D17" s="154"/>
      <c r="E17" s="154"/>
      <c r="F17" s="154"/>
      <c r="G17" s="154"/>
      <c r="H17" s="154"/>
      <c r="I17" s="154"/>
      <c r="J17" s="154">
        <f>Pasivet!E48</f>
        <v>183227</v>
      </c>
      <c r="K17" s="154">
        <f>J17</f>
        <v>183227</v>
      </c>
      <c r="L17" s="154"/>
      <c r="M17" s="154">
        <f>J17</f>
        <v>183227</v>
      </c>
      <c r="N17" s="153"/>
      <c r="O17" s="153"/>
      <c r="P17" s="153"/>
    </row>
    <row r="18" spans="1:16" x14ac:dyDescent="0.25">
      <c r="A18" s="51"/>
      <c r="B18" s="56" t="s">
        <v>195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3"/>
      <c r="O18" s="153"/>
      <c r="P18" s="153"/>
    </row>
    <row r="19" spans="1:16" x14ac:dyDescent="0.25">
      <c r="A19" s="51"/>
      <c r="B19" s="56" t="s">
        <v>194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/>
      <c r="O19" s="153"/>
      <c r="P19" s="153"/>
    </row>
    <row r="20" spans="1:16" ht="31.5" x14ac:dyDescent="0.25">
      <c r="A20" s="51"/>
      <c r="B20" s="56" t="s">
        <v>197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3"/>
      <c r="O20" s="153"/>
      <c r="P20" s="153"/>
    </row>
    <row r="21" spans="1:16" x14ac:dyDescent="0.25">
      <c r="A21" s="51"/>
      <c r="B21" s="57" t="s">
        <v>198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3"/>
      <c r="O21" s="153"/>
      <c r="P21" s="153"/>
    </row>
    <row r="22" spans="1:16" x14ac:dyDescent="0.25">
      <c r="A22" s="51"/>
      <c r="B22" s="57" t="s">
        <v>180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3"/>
      <c r="O22" s="153"/>
      <c r="P22" s="153"/>
    </row>
    <row r="23" spans="1:16" ht="31.5" x14ac:dyDescent="0.25">
      <c r="A23" s="51"/>
      <c r="B23" s="56" t="s">
        <v>199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  <c r="O23" s="153"/>
      <c r="P23" s="153"/>
    </row>
    <row r="24" spans="1:16" ht="18.75" x14ac:dyDescent="0.25">
      <c r="A24" s="55" t="s">
        <v>22</v>
      </c>
      <c r="B24" s="56" t="s">
        <v>268</v>
      </c>
      <c r="C24" s="152">
        <f>C15+C17</f>
        <v>100000</v>
      </c>
      <c r="D24" s="152"/>
      <c r="E24" s="152"/>
      <c r="F24" s="152"/>
      <c r="G24" s="152"/>
      <c r="H24" s="152">
        <f>H14+H22</f>
        <v>3486434</v>
      </c>
      <c r="I24" s="152">
        <f>I15</f>
        <v>-24945442</v>
      </c>
      <c r="J24" s="152">
        <f>J15+J17</f>
        <v>-8488369</v>
      </c>
      <c r="K24" s="152">
        <f>C24+H24+I24+J24</f>
        <v>-29847377</v>
      </c>
      <c r="L24" s="152"/>
      <c r="M24" s="152">
        <f>K24</f>
        <v>-29847377</v>
      </c>
      <c r="N24" s="153"/>
      <c r="O24" s="153"/>
      <c r="P24" s="153"/>
    </row>
    <row r="25" spans="1:16" x14ac:dyDescent="0.25">
      <c r="M25" s="175"/>
    </row>
    <row r="26" spans="1:16" x14ac:dyDescent="0.25">
      <c r="B26" s="171"/>
      <c r="M26" s="171"/>
    </row>
    <row r="27" spans="1:16" x14ac:dyDescent="0.25">
      <c r="B27" s="171"/>
    </row>
    <row r="28" spans="1:16" x14ac:dyDescent="0.25">
      <c r="I28" s="171" t="s">
        <v>247</v>
      </c>
      <c r="M28" s="171" t="s">
        <v>261</v>
      </c>
      <c r="O28" s="153"/>
    </row>
    <row r="30" spans="1:16" x14ac:dyDescent="0.25">
      <c r="M30" s="175"/>
    </row>
    <row r="31" spans="1:16" x14ac:dyDescent="0.25">
      <c r="J31" s="175"/>
    </row>
  </sheetData>
  <mergeCells count="1">
    <mergeCell ref="B1:M1"/>
  </mergeCells>
  <printOptions horizontalCentered="1"/>
  <pageMargins left="0.2" right="0" top="0.19685039370078741" bottom="0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topLeftCell="A16" workbookViewId="0">
      <selection activeCell="F41" sqref="F41"/>
    </sheetView>
  </sheetViews>
  <sheetFormatPr defaultRowHeight="12.75" x14ac:dyDescent="0.2"/>
  <cols>
    <col min="1" max="1" width="4.42578125" customWidth="1"/>
    <col min="2" max="2" width="3.7109375" customWidth="1"/>
    <col min="3" max="3" width="3.42578125" style="25" customWidth="1"/>
    <col min="4" max="4" width="2" customWidth="1"/>
    <col min="5" max="5" width="3.42578125" customWidth="1"/>
    <col min="6" max="6" width="13.7109375" customWidth="1"/>
    <col min="7" max="7" width="11" customWidth="1"/>
    <col min="8" max="8" width="8.7109375" customWidth="1"/>
    <col min="9" max="9" width="6.28515625" customWidth="1"/>
    <col min="10" max="10" width="12.28515625" customWidth="1"/>
    <col min="11" max="12" width="8.7109375" customWidth="1"/>
    <col min="13" max="13" width="10.42578125" customWidth="1"/>
    <col min="14" max="14" width="2.28515625" customWidth="1"/>
    <col min="15" max="15" width="2.140625" customWidth="1"/>
  </cols>
  <sheetData>
    <row r="2" spans="2:19" x14ac:dyDescent="0.2">
      <c r="B2" s="1"/>
      <c r="C2" s="17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9" x14ac:dyDescent="0.2">
      <c r="B3" s="4"/>
      <c r="C3" s="18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9" s="10" customFormat="1" ht="33" customHeight="1" x14ac:dyDescent="0.2">
      <c r="B4" s="230" t="s">
        <v>200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2"/>
    </row>
    <row r="5" spans="2:19" s="10" customFormat="1" ht="12.75" customHeight="1" x14ac:dyDescent="0.2"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</row>
    <row r="6" spans="2:19" ht="15.75" x14ac:dyDescent="0.25">
      <c r="B6" s="4"/>
      <c r="C6" s="18"/>
      <c r="D6" s="233" t="s">
        <v>201</v>
      </c>
      <c r="E6" s="233"/>
      <c r="F6" s="19" t="s">
        <v>202</v>
      </c>
      <c r="G6" s="5"/>
      <c r="H6" s="5"/>
      <c r="I6" s="5"/>
      <c r="J6" s="5"/>
      <c r="K6" s="20"/>
      <c r="L6" s="20"/>
      <c r="M6" s="5"/>
      <c r="N6" s="6"/>
    </row>
    <row r="7" spans="2:19" x14ac:dyDescent="0.2">
      <c r="B7" s="4"/>
      <c r="C7" s="18"/>
      <c r="D7" s="5"/>
      <c r="E7" s="5"/>
      <c r="F7" s="5"/>
      <c r="G7" s="5"/>
      <c r="H7" s="5"/>
      <c r="I7" s="5"/>
      <c r="J7" s="5"/>
      <c r="K7" s="20"/>
      <c r="L7" s="20"/>
      <c r="M7" s="5"/>
      <c r="N7" s="6"/>
    </row>
    <row r="8" spans="2:19" x14ac:dyDescent="0.2">
      <c r="B8" s="13"/>
      <c r="C8" s="14"/>
      <c r="D8" s="5"/>
      <c r="E8" s="21"/>
      <c r="F8" s="165" t="s">
        <v>226</v>
      </c>
      <c r="G8" s="22"/>
      <c r="H8" s="23"/>
      <c r="I8" s="5"/>
      <c r="J8" s="5"/>
      <c r="K8" s="5"/>
      <c r="L8" s="5"/>
      <c r="M8" s="5"/>
      <c r="N8" s="6"/>
    </row>
    <row r="9" spans="2:19" x14ac:dyDescent="0.2">
      <c r="B9" s="13" t="s">
        <v>234</v>
      </c>
      <c r="C9" s="18"/>
      <c r="D9" s="5"/>
      <c r="E9" s="21"/>
      <c r="F9" s="22"/>
      <c r="G9" s="22"/>
      <c r="H9" s="23"/>
      <c r="I9" s="5"/>
      <c r="J9" s="5"/>
      <c r="K9" s="5"/>
      <c r="L9" s="5"/>
      <c r="M9" s="5"/>
      <c r="N9" s="6"/>
    </row>
    <row r="10" spans="2:19" x14ac:dyDescent="0.2">
      <c r="B10" s="13" t="s">
        <v>237</v>
      </c>
      <c r="C10" s="18"/>
      <c r="D10" s="5"/>
      <c r="E10" s="21"/>
      <c r="F10" s="22"/>
      <c r="G10" s="22"/>
      <c r="H10" s="23"/>
      <c r="I10" s="5"/>
      <c r="J10" s="5"/>
      <c r="K10" s="5"/>
      <c r="L10" s="5"/>
      <c r="M10" s="5"/>
      <c r="N10" s="6"/>
    </row>
    <row r="11" spans="2:19" x14ac:dyDescent="0.2">
      <c r="B11" s="166" t="s">
        <v>225</v>
      </c>
      <c r="C11" s="156"/>
      <c r="D11" s="157"/>
      <c r="E11" s="156"/>
      <c r="F11" s="156"/>
      <c r="G11" s="156"/>
      <c r="H11" s="156"/>
      <c r="I11" s="156"/>
      <c r="J11" s="156"/>
      <c r="K11" s="158"/>
      <c r="L11" s="5"/>
      <c r="M11" s="5"/>
      <c r="N11" s="6"/>
    </row>
    <row r="12" spans="2:19" x14ac:dyDescent="0.2">
      <c r="B12" s="155" t="s">
        <v>235</v>
      </c>
      <c r="C12" s="157"/>
      <c r="D12" s="156"/>
      <c r="E12" s="156"/>
      <c r="F12" s="156"/>
      <c r="G12" s="156"/>
      <c r="H12" s="156"/>
      <c r="I12" s="156"/>
      <c r="J12" s="158"/>
      <c r="K12" s="158"/>
      <c r="L12" s="5"/>
      <c r="M12" s="5"/>
      <c r="N12" s="6"/>
    </row>
    <row r="13" spans="2:19" x14ac:dyDescent="0.2">
      <c r="B13" s="155" t="s">
        <v>236</v>
      </c>
      <c r="C13" s="156"/>
      <c r="D13" s="156"/>
      <c r="E13" s="156"/>
      <c r="F13" s="156"/>
      <c r="G13" s="156"/>
      <c r="H13" s="156"/>
      <c r="I13" s="156"/>
      <c r="J13" s="158"/>
      <c r="K13" s="158"/>
      <c r="L13" s="5"/>
      <c r="M13" s="5"/>
      <c r="N13" s="6"/>
      <c r="S13" s="16" t="s">
        <v>238</v>
      </c>
    </row>
    <row r="14" spans="2:19" x14ac:dyDescent="0.2">
      <c r="B14" s="13" t="s">
        <v>227</v>
      </c>
      <c r="C14" s="156"/>
      <c r="D14" s="157"/>
      <c r="E14" s="156"/>
      <c r="F14" s="156"/>
      <c r="G14" s="156"/>
      <c r="H14" s="156"/>
      <c r="I14" s="156"/>
      <c r="J14" s="156"/>
      <c r="K14" s="158"/>
      <c r="L14" s="5"/>
      <c r="M14" s="5"/>
      <c r="N14" s="6"/>
    </row>
    <row r="15" spans="2:19" x14ac:dyDescent="0.2">
      <c r="B15" s="13" t="s">
        <v>228</v>
      </c>
      <c r="C15" s="156"/>
      <c r="D15" s="157"/>
      <c r="E15" s="156"/>
      <c r="F15" s="156"/>
      <c r="G15" s="156"/>
      <c r="H15" s="156"/>
      <c r="I15" s="156"/>
      <c r="J15" s="156"/>
      <c r="K15" s="158"/>
      <c r="L15" s="5"/>
      <c r="M15" s="5"/>
      <c r="N15" s="6"/>
    </row>
    <row r="16" spans="2:19" x14ac:dyDescent="0.2">
      <c r="B16" s="13" t="s">
        <v>229</v>
      </c>
      <c r="C16" s="156"/>
      <c r="D16" s="157"/>
      <c r="E16" s="156"/>
      <c r="F16" s="156"/>
      <c r="G16" s="156"/>
      <c r="H16" s="156"/>
      <c r="I16" s="156"/>
      <c r="J16" s="156"/>
      <c r="K16" s="158"/>
      <c r="L16" s="5"/>
      <c r="M16" s="5"/>
      <c r="N16" s="6"/>
    </row>
    <row r="17" spans="2:14" x14ac:dyDescent="0.2">
      <c r="B17" s="13" t="s">
        <v>230</v>
      </c>
      <c r="C17" s="156"/>
      <c r="D17" s="157"/>
      <c r="E17" s="156"/>
      <c r="F17" s="156"/>
      <c r="G17" s="156"/>
      <c r="H17" s="156"/>
      <c r="I17" s="156"/>
      <c r="J17" s="156"/>
      <c r="K17" s="158"/>
      <c r="L17" s="5"/>
      <c r="M17" s="5"/>
      <c r="N17" s="6"/>
    </row>
    <row r="18" spans="2:14" x14ac:dyDescent="0.2">
      <c r="B18" s="13" t="s">
        <v>239</v>
      </c>
      <c r="C18" s="156"/>
      <c r="D18" s="157"/>
      <c r="E18" s="156"/>
      <c r="F18" s="156"/>
      <c r="G18" s="156"/>
      <c r="H18" s="156"/>
      <c r="I18" s="156"/>
      <c r="J18" s="156"/>
      <c r="K18" s="158"/>
      <c r="L18" s="5"/>
      <c r="M18" s="5"/>
      <c r="N18" s="6"/>
    </row>
    <row r="19" spans="2:14" x14ac:dyDescent="0.2">
      <c r="B19" s="13" t="s">
        <v>240</v>
      </c>
      <c r="C19" s="156"/>
      <c r="D19" s="157"/>
      <c r="E19" s="156"/>
      <c r="F19" s="156"/>
      <c r="G19" s="156"/>
      <c r="H19" s="156"/>
      <c r="I19" s="156"/>
      <c r="J19" s="156"/>
      <c r="K19" s="158"/>
      <c r="L19" s="5"/>
      <c r="M19" s="5"/>
      <c r="N19" s="6"/>
    </row>
    <row r="20" spans="2:14" x14ac:dyDescent="0.2">
      <c r="B20" s="13" t="s">
        <v>231</v>
      </c>
      <c r="C20" s="156"/>
      <c r="D20" s="157"/>
      <c r="E20" s="156"/>
      <c r="F20" s="156"/>
      <c r="G20" s="156"/>
      <c r="H20" s="156"/>
      <c r="I20" s="156"/>
      <c r="J20" s="156"/>
      <c r="K20" s="158"/>
      <c r="L20" s="5"/>
      <c r="M20" s="5"/>
      <c r="N20" s="6"/>
    </row>
    <row r="21" spans="2:14" x14ac:dyDescent="0.2">
      <c r="B21" s="159" t="s">
        <v>232</v>
      </c>
      <c r="C21" s="156"/>
      <c r="D21" s="157"/>
      <c r="E21" s="156"/>
      <c r="F21" s="156"/>
      <c r="G21" s="156"/>
      <c r="H21" s="156"/>
      <c r="I21" s="156"/>
      <c r="J21" s="156"/>
      <c r="K21" s="158"/>
      <c r="L21" s="5"/>
      <c r="M21" s="5"/>
      <c r="N21" s="6"/>
    </row>
    <row r="22" spans="2:14" x14ac:dyDescent="0.2">
      <c r="B22" s="163" t="s">
        <v>241</v>
      </c>
      <c r="C22" s="156"/>
      <c r="D22" s="157"/>
      <c r="E22" s="156"/>
      <c r="F22" s="156"/>
      <c r="G22" s="156"/>
      <c r="H22" s="156"/>
      <c r="I22" s="156"/>
      <c r="J22" s="156"/>
      <c r="K22" s="158"/>
      <c r="L22" s="5"/>
      <c r="M22" s="5"/>
      <c r="N22" s="6"/>
    </row>
    <row r="23" spans="2:14" x14ac:dyDescent="0.2">
      <c r="B23" s="188" t="s">
        <v>256</v>
      </c>
      <c r="C23" s="156"/>
      <c r="D23" s="157"/>
      <c r="E23" s="156"/>
      <c r="F23" s="156"/>
      <c r="G23" s="156"/>
      <c r="H23" s="156"/>
      <c r="I23" s="156"/>
      <c r="J23" s="156"/>
      <c r="K23" s="158"/>
      <c r="L23" s="5"/>
      <c r="M23" s="5"/>
      <c r="N23" s="6"/>
    </row>
    <row r="24" spans="2:14" x14ac:dyDescent="0.2">
      <c r="B24" s="188" t="s">
        <v>269</v>
      </c>
      <c r="C24" s="156"/>
      <c r="D24" s="157"/>
      <c r="E24" s="156"/>
      <c r="F24" s="156"/>
      <c r="G24" s="156"/>
      <c r="H24" s="156"/>
      <c r="I24" s="156"/>
      <c r="J24" s="156"/>
      <c r="K24" s="158"/>
      <c r="L24" s="5"/>
      <c r="M24" s="5"/>
      <c r="N24" s="6"/>
    </row>
    <row r="25" spans="2:14" x14ac:dyDescent="0.2">
      <c r="B25" s="13" t="s">
        <v>233</v>
      </c>
      <c r="C25" s="156"/>
      <c r="D25" s="157"/>
      <c r="E25" s="156"/>
      <c r="F25" s="156"/>
      <c r="G25" s="156"/>
      <c r="H25" s="156"/>
      <c r="I25" s="156"/>
      <c r="J25" s="156"/>
      <c r="K25" s="158"/>
      <c r="L25" s="5"/>
      <c r="M25" s="5"/>
      <c r="N25" s="6"/>
    </row>
    <row r="26" spans="2:14" x14ac:dyDescent="0.2">
      <c r="B26" s="189" t="s">
        <v>280</v>
      </c>
      <c r="C26" s="156"/>
      <c r="D26" s="157"/>
      <c r="E26" s="156"/>
      <c r="F26" s="156"/>
      <c r="G26" s="156"/>
      <c r="H26" s="156"/>
      <c r="I26" s="156"/>
      <c r="J26" s="156"/>
      <c r="K26" s="158"/>
      <c r="L26" s="5"/>
      <c r="M26" s="5"/>
      <c r="N26" s="6"/>
    </row>
    <row r="27" spans="2:14" x14ac:dyDescent="0.2">
      <c r="B27" s="189" t="s">
        <v>270</v>
      </c>
      <c r="C27" s="156"/>
      <c r="D27" s="157"/>
      <c r="E27" s="156"/>
      <c r="F27" s="156"/>
      <c r="G27" s="156"/>
      <c r="H27" s="156"/>
      <c r="I27" s="156"/>
      <c r="J27" s="156"/>
      <c r="K27" s="158"/>
      <c r="L27" s="5"/>
      <c r="M27" s="5"/>
      <c r="N27" s="6"/>
    </row>
    <row r="28" spans="2:14" x14ac:dyDescent="0.2">
      <c r="B28" s="189" t="s">
        <v>281</v>
      </c>
      <c r="C28" s="156"/>
      <c r="D28" s="157"/>
      <c r="E28" s="156"/>
      <c r="F28" s="156"/>
      <c r="G28" s="156"/>
      <c r="H28" s="156"/>
      <c r="I28" s="156"/>
      <c r="J28" s="156"/>
      <c r="K28" s="158"/>
      <c r="L28" s="5"/>
      <c r="M28" s="5"/>
      <c r="N28" s="6"/>
    </row>
    <row r="29" spans="2:14" x14ac:dyDescent="0.2">
      <c r="B29" s="189" t="s">
        <v>271</v>
      </c>
      <c r="C29" s="156"/>
      <c r="D29" s="157"/>
      <c r="E29" s="156"/>
      <c r="F29" s="156"/>
      <c r="G29" s="156"/>
      <c r="H29" s="156"/>
      <c r="I29" s="156"/>
      <c r="J29" s="156"/>
      <c r="K29" s="158"/>
      <c r="L29" s="5"/>
      <c r="M29" s="5"/>
      <c r="N29" s="6"/>
    </row>
    <row r="30" spans="2:14" x14ac:dyDescent="0.2">
      <c r="B30" s="189" t="s">
        <v>272</v>
      </c>
      <c r="C30" s="156"/>
      <c r="D30" s="157"/>
      <c r="E30" s="156"/>
      <c r="F30" s="156"/>
      <c r="G30" s="156"/>
      <c r="H30" s="156"/>
      <c r="I30" s="156"/>
      <c r="J30" s="156"/>
      <c r="K30" s="158"/>
      <c r="L30" s="5"/>
      <c r="M30" s="5"/>
      <c r="N30" s="6"/>
    </row>
    <row r="31" spans="2:14" x14ac:dyDescent="0.2">
      <c r="B31" s="159" t="s">
        <v>253</v>
      </c>
      <c r="C31" s="156"/>
      <c r="D31" s="157"/>
      <c r="E31" s="156"/>
      <c r="F31" s="156"/>
      <c r="G31" s="156"/>
      <c r="H31" s="156"/>
      <c r="I31" s="156"/>
      <c r="J31" s="156"/>
      <c r="K31" s="158"/>
      <c r="L31" s="5"/>
      <c r="M31" s="5"/>
      <c r="N31" s="6"/>
    </row>
    <row r="32" spans="2:14" x14ac:dyDescent="0.2">
      <c r="B32" s="189" t="s">
        <v>273</v>
      </c>
      <c r="C32" s="156"/>
      <c r="D32" s="157"/>
      <c r="E32" s="156"/>
      <c r="F32" s="156"/>
      <c r="G32" s="156"/>
      <c r="H32" s="156"/>
      <c r="I32" s="156"/>
      <c r="J32" s="156"/>
      <c r="K32" s="158"/>
      <c r="L32" s="5"/>
      <c r="M32" s="5"/>
      <c r="N32" s="6"/>
    </row>
    <row r="33" spans="2:14" x14ac:dyDescent="0.2">
      <c r="B33" s="189" t="s">
        <v>274</v>
      </c>
      <c r="C33" s="156"/>
      <c r="D33" s="157"/>
      <c r="E33" s="156"/>
      <c r="F33" s="156"/>
      <c r="G33" s="156"/>
      <c r="H33" s="156"/>
      <c r="I33" s="156"/>
      <c r="J33" s="156"/>
      <c r="K33" s="158"/>
      <c r="L33" s="5"/>
      <c r="M33" s="5"/>
      <c r="N33" s="6"/>
    </row>
    <row r="34" spans="2:14" x14ac:dyDescent="0.2">
      <c r="B34" s="164" t="s">
        <v>242</v>
      </c>
      <c r="C34" s="18"/>
      <c r="D34" s="5"/>
      <c r="E34" s="21"/>
      <c r="F34" s="22"/>
      <c r="G34" s="22"/>
      <c r="H34" s="23"/>
      <c r="I34" s="5"/>
      <c r="J34" s="5"/>
      <c r="K34" s="5"/>
      <c r="L34" s="5"/>
      <c r="M34" s="5"/>
      <c r="N34" s="6"/>
    </row>
    <row r="35" spans="2:14" x14ac:dyDescent="0.2">
      <c r="B35" s="13" t="s">
        <v>243</v>
      </c>
      <c r="C35" s="18"/>
      <c r="D35" s="5"/>
      <c r="E35" s="21"/>
      <c r="F35" s="22"/>
      <c r="G35" s="22"/>
      <c r="H35" s="23"/>
      <c r="I35" s="5"/>
      <c r="J35" s="5"/>
      <c r="K35" s="5"/>
      <c r="L35" s="5"/>
      <c r="M35" s="5"/>
      <c r="N35" s="6"/>
    </row>
    <row r="36" spans="2:14" x14ac:dyDescent="0.2">
      <c r="B36" s="190" t="s">
        <v>275</v>
      </c>
      <c r="C36" s="18"/>
      <c r="D36" s="5"/>
      <c r="E36" s="21"/>
      <c r="F36" s="22"/>
      <c r="G36" s="22"/>
      <c r="H36" s="23"/>
      <c r="I36" s="5"/>
      <c r="J36" s="5"/>
      <c r="K36" s="5"/>
      <c r="L36" s="5"/>
      <c r="M36" s="5"/>
      <c r="N36" s="6"/>
    </row>
    <row r="37" spans="2:14" x14ac:dyDescent="0.2">
      <c r="B37" s="191" t="s">
        <v>276</v>
      </c>
      <c r="C37" s="18"/>
      <c r="D37" s="5"/>
      <c r="E37" s="21"/>
      <c r="F37" s="22"/>
      <c r="G37" s="22"/>
      <c r="H37" s="23"/>
      <c r="I37" s="5"/>
      <c r="J37" s="5"/>
      <c r="K37" s="5"/>
      <c r="L37" s="5"/>
      <c r="M37" s="5"/>
      <c r="N37" s="6"/>
    </row>
    <row r="38" spans="2:14" x14ac:dyDescent="0.2">
      <c r="B38" s="191" t="s">
        <v>277</v>
      </c>
      <c r="C38" s="18"/>
      <c r="D38" s="5"/>
      <c r="E38" s="21"/>
      <c r="F38" s="22"/>
      <c r="G38" s="22"/>
      <c r="H38" s="23"/>
      <c r="I38" s="5"/>
      <c r="J38" s="5"/>
      <c r="K38" s="5"/>
      <c r="L38" s="5"/>
      <c r="M38" s="5"/>
      <c r="N38" s="6"/>
    </row>
    <row r="39" spans="2:14" x14ac:dyDescent="0.2">
      <c r="B39" s="172" t="s">
        <v>244</v>
      </c>
      <c r="C39" s="18"/>
      <c r="D39" s="5"/>
      <c r="E39" s="21"/>
      <c r="F39" s="22"/>
      <c r="G39" s="22"/>
      <c r="H39" s="23"/>
      <c r="I39" s="5"/>
      <c r="J39" s="5"/>
      <c r="K39" s="5"/>
      <c r="L39" s="5"/>
      <c r="M39" s="5"/>
      <c r="N39" s="6"/>
    </row>
    <row r="40" spans="2:14" x14ac:dyDescent="0.2">
      <c r="B40" s="190" t="s">
        <v>278</v>
      </c>
      <c r="C40" s="18"/>
      <c r="D40" s="5"/>
      <c r="E40" s="21"/>
      <c r="F40" s="22"/>
      <c r="G40" s="22"/>
      <c r="H40" s="23"/>
      <c r="I40" s="5"/>
      <c r="J40" s="5"/>
      <c r="K40" s="5"/>
      <c r="L40" s="5"/>
      <c r="M40" s="5"/>
      <c r="N40" s="6"/>
    </row>
    <row r="41" spans="2:14" x14ac:dyDescent="0.2">
      <c r="B41" s="191" t="s">
        <v>279</v>
      </c>
      <c r="C41" s="18"/>
      <c r="D41" s="5"/>
      <c r="E41" s="21"/>
      <c r="F41" s="22"/>
      <c r="G41" s="22"/>
      <c r="H41" s="23"/>
      <c r="I41" s="5"/>
      <c r="J41" s="5"/>
      <c r="K41" s="5"/>
      <c r="L41" s="5"/>
      <c r="M41" s="5"/>
      <c r="N41" s="6"/>
    </row>
    <row r="42" spans="2:14" ht="15.75" x14ac:dyDescent="0.2">
      <c r="B42" s="4"/>
      <c r="C42" s="18"/>
      <c r="D42" s="234" t="s">
        <v>203</v>
      </c>
      <c r="E42" s="234"/>
      <c r="F42" s="30" t="s">
        <v>204</v>
      </c>
      <c r="G42" s="5"/>
      <c r="H42" s="5"/>
      <c r="I42" s="5"/>
      <c r="J42" s="5"/>
      <c r="K42" s="5"/>
      <c r="L42" s="5"/>
      <c r="M42" s="5"/>
      <c r="N42" s="6"/>
    </row>
    <row r="43" spans="2:14" x14ac:dyDescent="0.2">
      <c r="B43" s="4"/>
      <c r="C43" s="18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 x14ac:dyDescent="0.2">
      <c r="B44" s="4"/>
      <c r="C44" s="18"/>
      <c r="D44" s="5"/>
      <c r="E44" s="134"/>
      <c r="F44" s="135" t="s">
        <v>205</v>
      </c>
      <c r="G44" s="5"/>
      <c r="H44" s="5"/>
      <c r="I44" s="5"/>
      <c r="J44" s="5"/>
      <c r="K44" s="5"/>
      <c r="L44" s="5"/>
      <c r="M44" s="5"/>
      <c r="N44" s="6"/>
    </row>
    <row r="45" spans="2:14" x14ac:dyDescent="0.2">
      <c r="B45" s="4"/>
      <c r="C45" s="18"/>
      <c r="D45" s="5"/>
      <c r="E45" s="135" t="s">
        <v>206</v>
      </c>
      <c r="F45" s="135"/>
      <c r="G45" s="5"/>
      <c r="H45" s="5"/>
      <c r="I45" s="5"/>
      <c r="J45" s="5"/>
      <c r="K45" s="5"/>
      <c r="L45" s="5"/>
      <c r="M45" s="5"/>
      <c r="N45" s="6"/>
    </row>
    <row r="46" spans="2:14" x14ac:dyDescent="0.2">
      <c r="B46" s="4"/>
      <c r="C46" s="18"/>
      <c r="D46" s="5"/>
      <c r="E46" s="135"/>
      <c r="F46" s="135" t="s">
        <v>207</v>
      </c>
      <c r="G46" s="5"/>
      <c r="H46" s="5"/>
      <c r="I46" s="5"/>
      <c r="J46" s="5"/>
      <c r="K46" s="5"/>
      <c r="L46" s="5"/>
      <c r="M46" s="5"/>
      <c r="N46" s="6"/>
    </row>
    <row r="47" spans="2:14" x14ac:dyDescent="0.2">
      <c r="B47" s="4"/>
      <c r="C47" s="18"/>
      <c r="D47" s="5"/>
      <c r="E47" s="135" t="s">
        <v>208</v>
      </c>
      <c r="F47" s="135"/>
      <c r="G47" s="5"/>
      <c r="H47" s="5"/>
      <c r="I47" s="5"/>
      <c r="J47" s="5"/>
      <c r="K47" s="5"/>
      <c r="L47" s="5"/>
      <c r="M47" s="5"/>
      <c r="N47" s="6"/>
    </row>
    <row r="48" spans="2:14" ht="15" x14ac:dyDescent="0.2">
      <c r="B48" s="4"/>
      <c r="C48" s="228" t="s">
        <v>209</v>
      </c>
      <c r="D48" s="228"/>
      <c r="E48" s="228"/>
      <c r="F48" s="228"/>
      <c r="G48" s="228"/>
      <c r="H48" s="5"/>
      <c r="J48" s="228" t="s">
        <v>210</v>
      </c>
      <c r="K48" s="228"/>
      <c r="L48" s="228"/>
      <c r="M48" s="228"/>
      <c r="N48" s="6"/>
    </row>
    <row r="49" spans="2:14" ht="15.75" x14ac:dyDescent="0.25">
      <c r="B49" s="4"/>
      <c r="C49" s="229" t="s">
        <v>246</v>
      </c>
      <c r="D49" s="229"/>
      <c r="E49" s="229"/>
      <c r="F49" s="229"/>
      <c r="G49" s="229"/>
      <c r="H49" s="5"/>
      <c r="J49" s="229" t="s">
        <v>262</v>
      </c>
      <c r="K49" s="229"/>
      <c r="L49" s="229"/>
      <c r="M49" s="229"/>
      <c r="N49" s="6"/>
    </row>
    <row r="50" spans="2:14" x14ac:dyDescent="0.2">
      <c r="B50" s="7"/>
      <c r="C50" s="31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</row>
  </sheetData>
  <mergeCells count="7">
    <mergeCell ref="J48:M48"/>
    <mergeCell ref="J49:M49"/>
    <mergeCell ref="C48:G48"/>
    <mergeCell ref="C49:G49"/>
    <mergeCell ref="B4:N4"/>
    <mergeCell ref="D6:E6"/>
    <mergeCell ref="D42:E42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 1</vt:lpstr>
      <vt:lpstr>Fluksi 1</vt:lpstr>
      <vt:lpstr>Kapitali 1</vt:lpstr>
      <vt:lpstr>Shenimet vazhdimi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revision/>
  <cp:lastPrinted>2022-03-24T08:02:38Z</cp:lastPrinted>
  <dcterms:created xsi:type="dcterms:W3CDTF">2002-02-16T18:16:52Z</dcterms:created>
  <dcterms:modified xsi:type="dcterms:W3CDTF">2022-06-09T06:46:10Z</dcterms:modified>
</cp:coreProperties>
</file>