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1"/>
  </bookViews>
  <sheets>
    <sheet name="KAPAKU I BIL 2012" sheetId="1" r:id="rId1"/>
    <sheet name="AKTIVI 2012" sheetId="2" r:id="rId2"/>
    <sheet name="PASIVI 2012" sheetId="3" r:id="rId3"/>
    <sheet name="TE ARDHURAT 2012" sheetId="4" r:id="rId4"/>
    <sheet name="FLUKSI MET 1" sheetId="5" r:id="rId5"/>
    <sheet name="INVENTARI AKTIVEVE" sheetId="7" r:id="rId6"/>
    <sheet name="AMORTIZIMET 2012" sheetId="8" r:id="rId7"/>
    <sheet name="KAPITALI 2012" sheetId="15" r:id="rId8"/>
    <sheet name="KAPAKU I FUNDIT 2012" sheetId="9" r:id="rId9"/>
    <sheet name="SHENIME SHP 2012" sheetId="10" r:id="rId10"/>
    <sheet name="RAPORTI 2012" sheetId="12" r:id="rId11"/>
  </sheets>
  <calcPr calcId="124519"/>
</workbook>
</file>

<file path=xl/calcChain.xml><?xml version="1.0" encoding="utf-8"?>
<calcChain xmlns="http://schemas.openxmlformats.org/spreadsheetml/2006/main">
  <c r="F246" i="12"/>
  <c r="F242"/>
  <c r="F243"/>
  <c r="F244"/>
  <c r="B275"/>
  <c r="G147"/>
  <c r="H147"/>
  <c r="I147"/>
  <c r="F147"/>
  <c r="G146"/>
  <c r="H146"/>
  <c r="I146"/>
  <c r="F146"/>
  <c r="I253"/>
  <c r="I263" s="1"/>
  <c r="H244"/>
  <c r="I243"/>
  <c r="I242"/>
  <c r="I241"/>
  <c r="I235"/>
  <c r="I216"/>
  <c r="I195"/>
  <c r="I176"/>
  <c r="I179" s="1"/>
  <c r="I167"/>
  <c r="I87"/>
  <c r="I102"/>
  <c r="I119"/>
  <c r="I26" i="15"/>
  <c r="H19"/>
  <c r="I19" s="1"/>
  <c r="I22"/>
  <c r="I21"/>
  <c r="I20"/>
  <c r="I18"/>
  <c r="F17"/>
  <c r="F25" s="1"/>
  <c r="E17"/>
  <c r="E25" s="1"/>
  <c r="I16"/>
  <c r="I15"/>
  <c r="I14"/>
  <c r="I13"/>
  <c r="H12"/>
  <c r="G12"/>
  <c r="G17" s="1"/>
  <c r="G25" s="1"/>
  <c r="D12"/>
  <c r="D17" s="1"/>
  <c r="D25" s="1"/>
  <c r="I11"/>
  <c r="I10"/>
  <c r="I265" i="12" l="1"/>
  <c r="I267" s="1"/>
  <c r="I12" i="15"/>
  <c r="H17"/>
  <c r="I17" s="1"/>
  <c r="I25" s="1"/>
  <c r="H25" l="1"/>
  <c r="G27" i="8" l="1"/>
  <c r="E12"/>
  <c r="F12"/>
  <c r="G12"/>
  <c r="F7" i="5"/>
  <c r="G39"/>
  <c r="G34"/>
  <c r="G28"/>
  <c r="G42" i="3"/>
  <c r="F13" i="2"/>
  <c r="G41" i="3"/>
  <c r="H32"/>
  <c r="H25"/>
  <c r="H24"/>
  <c r="H11"/>
  <c r="H8"/>
  <c r="H6" s="1"/>
  <c r="H31" s="1"/>
  <c r="H43" s="1"/>
  <c r="H44" s="1"/>
  <c r="G33" i="2"/>
  <c r="G28"/>
  <c r="G43" s="1"/>
  <c r="G18"/>
  <c r="G10"/>
  <c r="G6"/>
  <c r="H23" i="7" l="1"/>
  <c r="L14"/>
  <c r="L12"/>
  <c r="L9"/>
  <c r="L8"/>
  <c r="F22"/>
  <c r="G22"/>
  <c r="H22"/>
  <c r="I22"/>
  <c r="J22"/>
  <c r="K22"/>
  <c r="E22"/>
  <c r="F21"/>
  <c r="G21"/>
  <c r="I21"/>
  <c r="L21"/>
  <c r="F13"/>
  <c r="G13"/>
  <c r="I13"/>
  <c r="L13"/>
  <c r="E13"/>
  <c r="M17"/>
  <c r="N17" s="1"/>
  <c r="M18"/>
  <c r="N18" s="1"/>
  <c r="M19"/>
  <c r="M20"/>
  <c r="N20" s="1"/>
  <c r="M16"/>
  <c r="J16"/>
  <c r="J17"/>
  <c r="J18"/>
  <c r="J19"/>
  <c r="J20"/>
  <c r="N16"/>
  <c r="N19"/>
  <c r="K16"/>
  <c r="K17"/>
  <c r="K18"/>
  <c r="K19"/>
  <c r="K20"/>
  <c r="H16"/>
  <c r="H17"/>
  <c r="H18"/>
  <c r="H19"/>
  <c r="H20"/>
  <c r="E14"/>
  <c r="E21" s="1"/>
  <c r="E244" i="12"/>
  <c r="F241"/>
  <c r="H179"/>
  <c r="H253"/>
  <c r="H263" s="1"/>
  <c r="H235"/>
  <c r="H216"/>
  <c r="H195"/>
  <c r="H167"/>
  <c r="H145"/>
  <c r="G145"/>
  <c r="F145"/>
  <c r="E145"/>
  <c r="I144"/>
  <c r="I143"/>
  <c r="I142"/>
  <c r="H141"/>
  <c r="G141"/>
  <c r="F141"/>
  <c r="E141"/>
  <c r="I140"/>
  <c r="I139"/>
  <c r="I138"/>
  <c r="H137"/>
  <c r="G137"/>
  <c r="F137"/>
  <c r="E137"/>
  <c r="I136"/>
  <c r="I135"/>
  <c r="I134"/>
  <c r="H119"/>
  <c r="H102"/>
  <c r="G87"/>
  <c r="F24" i="8"/>
  <c r="H15" i="2"/>
  <c r="H16"/>
  <c r="H17"/>
  <c r="F39" i="5"/>
  <c r="I145" i="12" l="1"/>
  <c r="I141"/>
  <c r="H265"/>
  <c r="H267" s="1"/>
  <c r="I137"/>
  <c r="M9" i="7" l="1"/>
  <c r="M12"/>
  <c r="M13" s="1"/>
  <c r="M14"/>
  <c r="M21" s="1"/>
  <c r="M15"/>
  <c r="M8"/>
  <c r="E9"/>
  <c r="G30" i="4"/>
  <c r="G15"/>
  <c r="G20" s="1"/>
  <c r="G7"/>
  <c r="K35" i="3"/>
  <c r="F17" i="8"/>
  <c r="E17"/>
  <c r="F26"/>
  <c r="E26"/>
  <c r="K10" i="7"/>
  <c r="K12"/>
  <c r="K13" s="1"/>
  <c r="K14"/>
  <c r="K15"/>
  <c r="K9"/>
  <c r="K8"/>
  <c r="J41" i="3"/>
  <c r="J37"/>
  <c r="G25" i="8"/>
  <c r="E24"/>
  <c r="D24"/>
  <c r="C24"/>
  <c r="G23"/>
  <c r="F22"/>
  <c r="E22"/>
  <c r="D22"/>
  <c r="C22"/>
  <c r="G22" s="1"/>
  <c r="G21"/>
  <c r="G20"/>
  <c r="G19"/>
  <c r="G18"/>
  <c r="D17"/>
  <c r="C17"/>
  <c r="G15"/>
  <c r="G14"/>
  <c r="G13"/>
  <c r="D12"/>
  <c r="C12"/>
  <c r="C26" s="1"/>
  <c r="G11"/>
  <c r="G10"/>
  <c r="G9"/>
  <c r="J15" i="7"/>
  <c r="H15"/>
  <c r="J14"/>
  <c r="J21" s="1"/>
  <c r="H14"/>
  <c r="H21" s="1"/>
  <c r="J12"/>
  <c r="J13" s="1"/>
  <c r="H12"/>
  <c r="H13" s="1"/>
  <c r="I11"/>
  <c r="F11"/>
  <c r="E11"/>
  <c r="J10"/>
  <c r="H10"/>
  <c r="J9"/>
  <c r="H9"/>
  <c r="J8"/>
  <c r="H8"/>
  <c r="F34" i="5"/>
  <c r="F28"/>
  <c r="F7" i="4"/>
  <c r="F30"/>
  <c r="F15"/>
  <c r="F20" s="1"/>
  <c r="G32" i="3"/>
  <c r="G25"/>
  <c r="G24" s="1"/>
  <c r="G11"/>
  <c r="I11" s="1"/>
  <c r="G8"/>
  <c r="F33" i="2"/>
  <c r="F28"/>
  <c r="F18"/>
  <c r="H18" s="1"/>
  <c r="F10"/>
  <c r="H10" s="1"/>
  <c r="F6"/>
  <c r="D26" i="8" l="1"/>
  <c r="G24"/>
  <c r="G21" i="4"/>
  <c r="K21" i="7"/>
  <c r="G17" i="8"/>
  <c r="G6" i="3"/>
  <c r="G31" s="1"/>
  <c r="G43" s="1"/>
  <c r="K11" i="7"/>
  <c r="G31" i="4"/>
  <c r="G32" s="1"/>
  <c r="F31"/>
  <c r="F32" s="1"/>
  <c r="F18" i="5" s="1"/>
  <c r="F21" s="1"/>
  <c r="F35" s="1"/>
  <c r="F37" s="1"/>
  <c r="F40" s="1"/>
  <c r="F21" i="4"/>
  <c r="F43" i="2"/>
  <c r="N9" i="7"/>
  <c r="L10"/>
  <c r="H11"/>
  <c r="J11"/>
  <c r="N14"/>
  <c r="N15"/>
  <c r="G26" i="8" l="1"/>
  <c r="G7" i="5"/>
  <c r="G18" s="1"/>
  <c r="G21" s="1"/>
  <c r="G35" s="1"/>
  <c r="G37" s="1"/>
  <c r="G35" i="4"/>
  <c r="N21" i="7"/>
  <c r="M10"/>
  <c r="N10" s="1"/>
  <c r="F35" i="4"/>
  <c r="J32"/>
  <c r="G44" i="3"/>
  <c r="G33" i="4"/>
  <c r="G34" s="1"/>
  <c r="F33"/>
  <c r="F34" s="1"/>
  <c r="N12" i="7"/>
  <c r="N13" s="1"/>
  <c r="L11"/>
  <c r="M11" l="1"/>
  <c r="M22" s="1"/>
  <c r="L22"/>
  <c r="N8"/>
  <c r="N11" l="1"/>
  <c r="N22" s="1"/>
</calcChain>
</file>

<file path=xl/sharedStrings.xml><?xml version="1.0" encoding="utf-8"?>
<sst xmlns="http://schemas.openxmlformats.org/spreadsheetml/2006/main" count="773" uniqueCount="608">
  <si>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</si>
  <si>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</si>
  <si>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</si>
  <si>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</si>
  <si>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</si>
  <si>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</si>
  <si>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</si>
  <si>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</si>
  <si>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</si>
  <si>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</si>
  <si>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</si>
  <si>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</si>
  <si>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</si>
  <si>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</si>
  <si>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</si>
  <si>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</si>
  <si>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</si>
  <si>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</si>
  <si>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</si>
  <si>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</si>
  <si>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</si>
  <si>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</si>
  <si>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</si>
  <si>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</si>
  <si>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</si>
  <si>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</si>
  <si>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</si>
  <si>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</si>
  <si>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</si>
  <si>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</si>
  <si>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</si>
  <si>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</si>
  <si>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</si>
  <si>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</si>
  <si>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</si>
  <si>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</si>
  <si>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</si>
  <si>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</si>
  <si>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</si>
  <si>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</si>
  <si>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</si>
  <si>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</si>
  <si>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</si>
  <si>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</si>
  <si>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</si>
  <si>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</si>
  <si>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</si>
  <si>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</si>
  <si>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</si>
  <si>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</si>
  <si>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</si>
  <si>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</si>
  <si>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</si>
  <si>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</si>
  <si>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Mjete transporti</t>
  </si>
  <si>
    <t>Te tjera AAMateriale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</si>
  <si>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</si>
  <si>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</si>
  <si>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</si>
  <si>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</si>
  <si>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</si>
  <si>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FIRMA PRIVATE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</si>
  <si>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</si>
  <si>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</si>
  <si>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</si>
  <si>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</si>
  <si>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</si>
  <si>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</si>
  <si>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</si>
  <si>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</si>
  <si>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</si>
  <si>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</si>
  <si>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</si>
  <si>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</si>
  <si>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</si>
  <si>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</si>
  <si>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</si>
  <si>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</si>
  <si>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</si>
  <si>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</si>
  <si>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</si>
  <si>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</si>
  <si>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</si>
  <si>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</si>
  <si>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</si>
  <si>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</si>
  <si>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</si>
  <si>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</si>
  <si>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</si>
  <si>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</si>
  <si>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</si>
  <si>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</si>
  <si>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</si>
  <si>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</si>
  <si>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</si>
  <si>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</si>
  <si>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</si>
  <si>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</si>
  <si>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</si>
  <si>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FIRMA  PRIVATE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</si>
  <si>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</si>
  <si>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</si>
  <si>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</si>
  <si>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</si>
  <si>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</si>
  <si>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</si>
  <si>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</si>
  <si>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</si>
  <si>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</si>
  <si>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</si>
  <si>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</si>
  <si>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</si>
  <si>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</si>
  <si>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</si>
  <si>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</si>
  <si>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</si>
  <si>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</si>
  <si>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</si>
  <si>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</si>
  <si>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</si>
  <si>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</si>
  <si>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</si>
  <si>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</si>
  <si>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</si>
  <si>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</si>
  <si>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A</t>
  </si>
  <si>
    <t>B</t>
  </si>
  <si>
    <t>C</t>
  </si>
  <si>
    <t>D</t>
  </si>
  <si>
    <t>Totali iShpenzimeve financiare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</si>
  <si>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</si>
  <si>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</si>
  <si>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</si>
  <si>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</si>
  <si>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</si>
  <si>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</si>
  <si>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</si>
  <si>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</si>
  <si>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</si>
  <si>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</si>
  <si>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</si>
  <si>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</si>
  <si>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</si>
  <si>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</si>
  <si>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</si>
  <si>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</si>
  <si>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</si>
  <si>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</si>
  <si>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</si>
  <si>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</si>
  <si>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</si>
  <si>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</si>
  <si>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</si>
  <si>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</si>
  <si>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</si>
  <si>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</si>
  <si>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</si>
  <si>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</si>
  <si>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</si>
  <si>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</si>
  <si>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</si>
  <si>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</si>
  <si>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</si>
  <si>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Emertimi</t>
  </si>
  <si>
    <t>Sasia</t>
  </si>
  <si>
    <t>Gjendje</t>
  </si>
  <si>
    <t>Shtesa</t>
  </si>
  <si>
    <t>Pakesime</t>
  </si>
  <si>
    <t>Amortizimi</t>
  </si>
  <si>
    <t>Vl.mbetur</t>
  </si>
  <si>
    <t>TOTALI</t>
  </si>
  <si>
    <t>AMORTIZI</t>
  </si>
  <si>
    <t>VLERA E MB</t>
  </si>
  <si>
    <t>BLER-PAKS</t>
  </si>
  <si>
    <t>AMORTI</t>
  </si>
  <si>
    <t xml:space="preserve"> I</t>
  </si>
  <si>
    <t>Shuma mak.paisje</t>
  </si>
  <si>
    <t xml:space="preserve">             TOTALI</t>
  </si>
  <si>
    <t>Administratori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</si>
  <si>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</si>
  <si>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</si>
  <si>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</si>
  <si>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</si>
  <si>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</si>
  <si>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</si>
  <si>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</si>
  <si>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</si>
  <si>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</si>
  <si>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</si>
  <si>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</si>
  <si>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</si>
  <si>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</si>
  <si>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</si>
  <si>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</si>
  <si>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</si>
  <si>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</si>
  <si>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</si>
  <si>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</si>
  <si>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</si>
  <si>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</si>
  <si>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</si>
  <si>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</si>
  <si>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</si>
  <si>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</si>
  <si>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</si>
  <si>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</si>
  <si>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</si>
  <si>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</si>
  <si>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</si>
  <si>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</si>
  <si>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</si>
  <si>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</si>
  <si>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</si>
  <si>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</si>
  <si>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</si>
  <si>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</si>
  <si>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</si>
  <si>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</si>
  <si>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</si>
  <si>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</si>
  <si>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</si>
  <si>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</si>
  <si>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</si>
  <si>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</si>
  <si>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</si>
  <si>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</si>
  <si>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</si>
  <si>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</si>
  <si>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</si>
  <si>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</si>
  <si>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</si>
  <si>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</si>
  <si>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</si>
  <si>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Totali</t>
  </si>
  <si>
    <t>Debitore dhe Kreditore te tjere</t>
  </si>
  <si>
    <t>Dhënia e shënimeve shpjeguese në këtë pjesë është e detyrueshme sipas SKK 2.</t>
  </si>
  <si>
    <t xml:space="preserve">Plotesimi i te dhenave të kësaj pjese duhet të bëhet sipas kërkesave dhe strukturës standarte te </t>
  </si>
  <si>
    <t>a) Informacion i përgjithsëm dhe politikat kontabël</t>
  </si>
  <si>
    <t>b)Shënimet qe shpjegojnë zërat e ndryshëm të pasqyrave financiare</t>
  </si>
  <si>
    <t>c) Shënime të tjera shpjegeuse</t>
  </si>
  <si>
    <t>Vo,</t>
  </si>
  <si>
    <t>Shif  shenimet spjeguese bashkelidhur  Pasqyrave Financiare</t>
  </si>
  <si>
    <t>HARTUESI I PASQYRAVE FINACIARE</t>
  </si>
  <si>
    <t xml:space="preserve">PER  NJESINE EKONOMIKE </t>
  </si>
  <si>
    <t xml:space="preserve">DREJTUESI </t>
  </si>
  <si>
    <t>EKONOMISTI</t>
  </si>
  <si>
    <t xml:space="preserve">T o t a l i </t>
  </si>
  <si>
    <t>x</t>
  </si>
  <si>
    <t>Pozicioni I rregulluar</t>
  </si>
  <si>
    <t>Aksione te thesarit te riblera</t>
  </si>
  <si>
    <t>Gjendja dhe ndryshimet e AAM-ve, amortizimet dhe zhvleresimet</t>
  </si>
  <si>
    <t>Gjendjet dhe levizjet</t>
  </si>
  <si>
    <t>Aktivet te tjera afatgjata materiale</t>
  </si>
  <si>
    <t xml:space="preserve">Shtesat </t>
  </si>
  <si>
    <t xml:space="preserve">Pakesimet </t>
  </si>
  <si>
    <t xml:space="preserve">Amortizimi ushtrimit </t>
  </si>
  <si>
    <t>Amortizimi per daljet e AAM-ve</t>
  </si>
  <si>
    <t>"SYNERGY-21 SHPK</t>
  </si>
  <si>
    <t>K21528002B</t>
  </si>
  <si>
    <t>VAQAR  - TIRANE</t>
  </si>
  <si>
    <t>8.09.2003</t>
  </si>
  <si>
    <t>SHERBIME NDRYSHME GERMI T DHEU</t>
  </si>
  <si>
    <t>" SYNERGY-21"</t>
  </si>
  <si>
    <t>SHPETIM DERVISHI</t>
  </si>
  <si>
    <t>SHEFQET LUSHA</t>
  </si>
  <si>
    <t xml:space="preserve">Sherbime transport  germime e furnizime </t>
  </si>
  <si>
    <t>SHITJE MJETI</t>
  </si>
  <si>
    <t>MJETE TRANSPORTI</t>
  </si>
  <si>
    <t>LEK</t>
  </si>
  <si>
    <t>ESKAVATOR</t>
  </si>
  <si>
    <t>INSTALIME PAISJE E MAK</t>
  </si>
  <si>
    <t>PAISJE  ZYRE</t>
  </si>
  <si>
    <t>kapitali</t>
  </si>
  <si>
    <t>31.12.2011</t>
  </si>
  <si>
    <t>RUL SHTRUES</t>
  </si>
  <si>
    <t>COP</t>
  </si>
  <si>
    <t>SYNERGY-21 sh.p.k.</t>
  </si>
  <si>
    <t>Shenime per pasqyrat financiare</t>
  </si>
  <si>
    <t>(Te gjitha balancat jane ne leke)</t>
  </si>
  <si>
    <t>1. Informacione te Pergjithshme</t>
  </si>
  <si>
    <t xml:space="preserve">SYNERGY-21 "  sh.p.k. eshte rregjistruar si nje shoqeri me pergjegjesi te kufizuar me8.09.2003 me ortak </t>
  </si>
  <si>
    <t>nga ortaku themelues.</t>
  </si>
  <si>
    <t>100% ORTAKU I VETEM SHPETIM DERVISHI</t>
  </si>
  <si>
    <t xml:space="preserve">DHEHU </t>
  </si>
  <si>
    <t>2.Permbledhja e politikave kontabel</t>
  </si>
  <si>
    <t>Baza e pergatitjes se pasqyrave financiare</t>
  </si>
  <si>
    <t xml:space="preserve">Pasqyrat  financiare jane pergatitur ne perputhje me ligjin shqiptar "Per Kontabilitetin dhe Pasqyrat </t>
  </si>
  <si>
    <t xml:space="preserve">Financiare" dhe me Standartet Kombetare te Kontabilitetit. Ato jane pergatitur mbi bazen e parimit te </t>
  </si>
  <si>
    <t xml:space="preserve">kostos historike, duke  e kombinuar me elemente te metodave te tjera dhe parimit te te drejtave te </t>
  </si>
  <si>
    <t>konstatuara. Ato paraqiten  ne monedhen vendase, Leke Shqiptar ("leke").</t>
  </si>
  <si>
    <t xml:space="preserve">Standartet Kombetare te Kontabilitetit  zbatohen per here te pare dhe aplikimi I tyre , sipas kerkesave </t>
  </si>
  <si>
    <t xml:space="preserve">Ne paraqitjen e pasqyrave financiarev te vitit 2009eshte zbatuar formati  i SKK-2 dhe  per rrjedhim </t>
  </si>
  <si>
    <t>e ri , ndryshime  te cilat spjegohen ne shenimet ne vazhdim.</t>
  </si>
  <si>
    <t>Parimet kontable me domethenese qe jane perdorur nga shoqeria, jane si me poshte:</t>
  </si>
  <si>
    <t xml:space="preserve">Njohja e te ardhurave dhe shpenzimeve </t>
  </si>
  <si>
    <t xml:space="preserve">Te ardhurat dhe shpenzimet njihen sipas kontabilitetit te te drejtave te konstatuara.Te ardhurat nga </t>
  </si>
  <si>
    <t xml:space="preserve">kryerja e sherbimeve  njihen ne vartesi te fazes, ne te cilen ndodhet kryerja e sherbimit ne daten e </t>
  </si>
  <si>
    <t>bilancit dhe t'ardhurat dhe shpenzimet qe lidhen  me sherbimn mund te perllogaritet me besueshmeri.</t>
  </si>
  <si>
    <t>Te ardhurat  vlersohen  me vleren e drejte te shumes se arketuar ose te arketueshme, duke marre para</t>
  </si>
  <si>
    <t xml:space="preserve">sysh shumen e skontove ose rabatet e ofruara.Shpenzimet njihen atehere kur  ato sigurohen prej te </t>
  </si>
  <si>
    <t>treteve dhe ne te njejtin ushtrim kontabel me te ardhurat e lidhura.</t>
  </si>
  <si>
    <t>Monedhat e huaja</t>
  </si>
  <si>
    <t xml:space="preserve">Transaksionet ne monedhe te huaj konvertohen ne leke, me kursin zyrtar te kembimit te Bankes ne </t>
  </si>
  <si>
    <t>daten e kryerjes se transaksionit.Ne cdo date bilanci, zerat monetare te bilancit te shprehur ne monedhe</t>
  </si>
  <si>
    <t xml:space="preserve">te huaj rivlersohen me kursin zyrtar te kembimit ne daten e bilancit.Zerat jomonetare, te shprehur ne </t>
  </si>
  <si>
    <t>monedhe te huaj , maten ne termat e kostos historike dhe nuk rivlersohen.Fitimi ose humbja e pa rea</t>
  </si>
  <si>
    <t>lizuar nga ndryshimi i kurseve  te kembimit njihet ne pasqyren e te ardhurave dhe shpenzimeve.</t>
  </si>
  <si>
    <t>Tatimin mbi fitimin</t>
  </si>
  <si>
    <t xml:space="preserve">Shpenzimet per tatimin mbi fitimin perfaqeson  shumen  e tatimit per tu paguar per vitin </t>
  </si>
  <si>
    <t xml:space="preserve">ushtrimor.Tatim fitimi i pagueshem per vitin aktual bazohet mbi fitimin e tatueshem I cili </t>
  </si>
  <si>
    <t>ndryshon  nga fitimi tregetar qe raportohet  ne pasqyren  e te ardhurave  dhe shpenzi</t>
  </si>
  <si>
    <t>meve,sepse korrektohet  nga shpenzimet e panjohura sipas ligjeslacionit fiskal.Norma</t>
  </si>
  <si>
    <t>ushtrimin e meparshem.</t>
  </si>
  <si>
    <t>Kerkesat per t'u arketuar</t>
  </si>
  <si>
    <t xml:space="preserve">Kerkesat per tu arketuar, te ardhurat e konstatuara dhe llogari te tjera afatshkurtera dhe  </t>
  </si>
  <si>
    <t>afatgjata,per t'u arketuar ne para rregjistrohen ne bilanc me kosto te amortizuar.Kostoja</t>
  </si>
  <si>
    <t>e amortizuar e kerkesave per t'u arketuar afatshkurtera, ne pergjithsi  eshte e barabarte</t>
  </si>
  <si>
    <t xml:space="preserve">me vleren e tyre nominale (minus provizionet e krijuara per renie ne vlere),keshtu qe </t>
  </si>
  <si>
    <t>kerkesat  afatshkrtera jane rregjistruar ne biulanc  me vleren e tyre te neto te realizue</t>
  </si>
  <si>
    <t>shme (e cila raportohet, per shembull ne nje fature,kontrate ose dekoment tjeter).</t>
  </si>
  <si>
    <t>Pasivet financiare</t>
  </si>
  <si>
    <t>Huat e marra ,furnitoret,shpenzimet e konstatuara dhe huamarrje te tjera afatshkurtera</t>
  </si>
  <si>
    <t>dhe afatgjata , per t'u shlyer  ne para, mbahen me koston e amortizuar ne bilanc.Kostoja</t>
  </si>
  <si>
    <t xml:space="preserve">e amortizuar e pasiveve  financiare afatshkurtera , ne pergjithesi eshtre e barabarte  me </t>
  </si>
  <si>
    <t xml:space="preserve">vleren  e tyre minimale,keshtu  qe pasivet financiare afatshkurtera mbahen ne bilanc  </t>
  </si>
  <si>
    <t xml:space="preserve">ne vleren e tyre neto te realizueshme (per shembull ,te raportuar ne nje fature,kontrate </t>
  </si>
  <si>
    <t>ose dekoment tjeter).</t>
  </si>
  <si>
    <t>Aktivet e qendrueshme  te trupezuara</t>
  </si>
  <si>
    <t>Aktivet afatgjata materiale (AAM-te) bazohen ne modelin e kostos.Ne bilanc, nje element I AAM-se</t>
  </si>
  <si>
    <t>paraqitet  me kosto minus amortizimin  e akumuluar dhe ndonje humbje te akumuluar nga zhvle</t>
  </si>
  <si>
    <t xml:space="preserve">rsimi.Ne se vlera kontabel e nje aktiviafatgjate material rritet ,si rezultat I rivlersimit ,kjo rritje  </t>
  </si>
  <si>
    <t>kreditohet drejtperdrejte  ne kapitalet e veta nen zerin  "teprice nga rivlersimi".Nese vlera kontabel</t>
  </si>
  <si>
    <t>e nje aktivi afatgjate material rritet ,si rezultat i rivlersimit,kjo rritje kreditohet drejteperdrejte ne kapi</t>
  </si>
  <si>
    <t xml:space="preserve">talet e veta nen zerin "teprice  nga rivlersimi".Ne se vlera kontabel e nje aktivi afatgjate  material </t>
  </si>
  <si>
    <t xml:space="preserve">zvogelohet,si rezultat i rivlersimit, ky rivlersim njihet si shpenzim  ne pasqyren e te ardhurave  dhe </t>
  </si>
  <si>
    <t>shpenzimeve .Amortizimi eshte llogaritur mbi bazen e metodes lineare per ndertesat dhe mbi bazen</t>
  </si>
  <si>
    <t>e vlres se mbetur  per pjesen tjeter te aktiveve te qendrueshme.Normat e perdorura jane ne ndertesa</t>
  </si>
  <si>
    <t>5% te vleres fillestare dhe per aktivet e tjera 20% te vleres se mbetur.</t>
  </si>
  <si>
    <t>Gjendjet e inventarit</t>
  </si>
  <si>
    <t xml:space="preserve">Vlersimi ne hyrje  i inventareve behet me cmimet e blerjes dhe ne rastet kur eshte e aplikueshme </t>
  </si>
  <si>
    <t xml:space="preserve">u shtohen kostot e shkaktuara per te sjelle inventaret ne kushte magazinimi.Gjendjet e inventarit </t>
  </si>
  <si>
    <t xml:space="preserve">ne pasqyrat financiare paraqiten me kostot e blerjeve te fundit te ushtrimit qe nga drejtimi eshte </t>
  </si>
  <si>
    <t>cmuar si vlera neto te realizueshme.</t>
  </si>
  <si>
    <t>3.Aktive monetare  (likujditete ne arke dhe banke)</t>
  </si>
  <si>
    <t>Kursi</t>
  </si>
  <si>
    <t>Emertimi I llogarise</t>
  </si>
  <si>
    <t>Monedha</t>
  </si>
  <si>
    <t>kembimit</t>
  </si>
  <si>
    <t>monedhes</t>
  </si>
  <si>
    <t>Ne leke</t>
  </si>
  <si>
    <t>Llogari bankare</t>
  </si>
  <si>
    <t>Euro</t>
  </si>
  <si>
    <t>Dollar</t>
  </si>
  <si>
    <t xml:space="preserve">A r k a </t>
  </si>
  <si>
    <t>Shuma</t>
  </si>
  <si>
    <t xml:space="preserve">Gjendja e llogarive te likujditeteve te paraqitura  ne pasqyrat financiare  jane te njejta me te dhenat </t>
  </si>
  <si>
    <t>e kontabilitetit  rrjedhes dhe  dhe konfirmohen  me nxjerrjet e llogarive bankare dhe inventaret fizike</t>
  </si>
  <si>
    <t>te monedhave.Tepricat  e shprehura ne monedhe te huaj , jane perkthyer ne leke duke perdorur</t>
  </si>
  <si>
    <t>kursin e kembimit te fundit te ushtrimit  te bankes respektive.</t>
  </si>
  <si>
    <t>4.Aktive te tjera financiare afatshkurtera</t>
  </si>
  <si>
    <t>Kerkesat e arketueshme dhe aktive te tjera financiare,ne fillim  dhe ne fund te ushtrimit kontabel</t>
  </si>
  <si>
    <t>Ushtrim i mbyllur</t>
  </si>
  <si>
    <t>Aktive te tjera financiare afatshkurtera</t>
  </si>
  <si>
    <t>( i ) Llogari / Kerkesa te arketueshme</t>
  </si>
  <si>
    <t>( ii ) Llogari / Kerkesa te tjera te arketueshme</t>
  </si>
  <si>
    <t>( iii ) Instrumenta te tjera borxhi</t>
  </si>
  <si>
    <t>( iv ) Investime te tjera financiare</t>
  </si>
  <si>
    <t>S h u m a :</t>
  </si>
  <si>
    <t>Ne "Llogari / Kerkesa te arketueshme" jane pasqyruar kerkesat ndaj klienteve per shitjen e mallrave</t>
  </si>
  <si>
    <t>dhe sherbimeve  dhe tapricat debitore te marredhanieve te furnitoret.</t>
  </si>
  <si>
    <t>Shumat e paraqitura ne "Llogari / Kerkesa te tjera te arketueshme " perfaqesojne tepricen  debitore</t>
  </si>
  <si>
    <t>ndaj individeve dhe shoqerive  per marredhanie financiare te perkoheshme.</t>
  </si>
  <si>
    <t>Drejtimi mendon  se te gjitha  kerkesat do te arketohen ne nje periudhe afatshkurter me vleren e tyre</t>
  </si>
  <si>
    <t>nominale  dhe nuk  parashikon  renie ne vlere.</t>
  </si>
  <si>
    <t xml:space="preserve">5.I n v e n t a r i </t>
  </si>
  <si>
    <t>Gjendja e inventarit ne fillim dhe ne fund te ushtrimit paraqitet:</t>
  </si>
  <si>
    <t>I n v e n t a r i</t>
  </si>
  <si>
    <t>( i  )  Lendet e para</t>
  </si>
  <si>
    <t>( ii ) Prodhim ne poces</t>
  </si>
  <si>
    <t>( iii ) Produkte te gatshme</t>
  </si>
  <si>
    <t>( iv ) Mallra per rishitje</t>
  </si>
  <si>
    <t>Vlerat e inventarit te paraqitura me siper perputhen me te dhenat e kontabilitetit dhe te inventa</t>
  </si>
  <si>
    <t xml:space="preserve">hyrjet e daljet jane tranzituar ne llogarine e rezultatit me menyren e inventarit te ndermjetem.Si </t>
  </si>
  <si>
    <t>politike kontabel ne percaktimin e kostos se invantarit eshte perdorur metoda "mesatare e ponde</t>
  </si>
  <si>
    <t>Shuma e inventarit te paraqitur ne "Lendet e para" perfaqeson stokun e materialeve  qe perdoren</t>
  </si>
  <si>
    <t>mit.Drejtimi mendon se vlera e paraqitur eshte vlera me e ulet mes kostos dhe vleres neto te rea</t>
  </si>
  <si>
    <t>lizueshme dhe nuk eshte nevoja per zhvlersime te tij.</t>
  </si>
  <si>
    <t>6.Aktivet Afatgjata Materiale (AAM-te)</t>
  </si>
  <si>
    <t>Gjendja dhe levizja e aktiveve afatgjata materiale ne pasqyrat financiare paraqitet si vijon:</t>
  </si>
  <si>
    <t xml:space="preserve">Aktivet te </t>
  </si>
  <si>
    <t xml:space="preserve">         Gjendjet dhe levizjet</t>
  </si>
  <si>
    <t>tjera afatgjata</t>
  </si>
  <si>
    <t>materiale</t>
  </si>
  <si>
    <t>Shtesat</t>
  </si>
  <si>
    <t>Paksimet</t>
  </si>
  <si>
    <t>Amortizimi ushtrimit</t>
  </si>
  <si>
    <t>Amortizimi per daljet AAM</t>
  </si>
  <si>
    <t xml:space="preserve">Vlerat dhe klasifikimi ne grupe I AAM-ve te paraqitura ne bilanc dhe ne tabelen e mesiperme jane </t>
  </si>
  <si>
    <t xml:space="preserve">te perputhura me te dhenat e kontabilitetit dhe te inventarizimeve fizike qe shoqeria e ka kryer ne </t>
  </si>
  <si>
    <t xml:space="preserve">qeria ka zgjedhur modelin e kostos (SNK-5).Vlersimi fillestar ne momentin e marrjes ne inventar </t>
  </si>
  <si>
    <t>eshte bere me koston e marrjes dhe ne daten e mbylljes se bilancit paraqiten me koston e tyre</t>
  </si>
  <si>
    <t>minus amortizimin e akumuluar dhe ndonje humbje te akumuluar nga zhvlersimi.</t>
  </si>
  <si>
    <t xml:space="preserve">Drejtimi mendon se pergjithsisht per kete ushtrim kontabel,nuk ka shenja te renjes ne vlere te </t>
  </si>
  <si>
    <t>AAM-ve dhe nuk ka zhvlersime.</t>
  </si>
  <si>
    <t xml:space="preserve">Metodat dhe normat e amortizimit te AAM-ve te perdorura jane te njejta me ato qe perdoren per </t>
  </si>
  <si>
    <t>qellime fiskale (shih shenimin nr.2) Masa e llogaritur e amortizimit si shpenzim nuk i tejkalon kufijt</t>
  </si>
  <si>
    <t>e njohur per efekte fiskale.</t>
  </si>
  <si>
    <t>7.Detyrimet afatshkurtera-Huamarrjet</t>
  </si>
  <si>
    <t xml:space="preserve">H u a m a r r j e t </t>
  </si>
  <si>
    <t>( ii  ) Kthimet / ripagesat e huave afatgjata(leasing)</t>
  </si>
  <si>
    <t>( iii ) Bono te konvertueshme</t>
  </si>
  <si>
    <t>S h u m a:</t>
  </si>
  <si>
    <t>8.Detyrimet afatshkurtera-Huate dhe parapagimet</t>
  </si>
  <si>
    <t>si vijon:</t>
  </si>
  <si>
    <t>Huamarrjet dhe parapagimet</t>
  </si>
  <si>
    <t>(  i  ) Te pagueshme ndaj furnitorve</t>
  </si>
  <si>
    <t>( ii  ) Te pagueshme ndaj punonjesve</t>
  </si>
  <si>
    <t>( iii ) Detyrime tatimore +sigurime shoqerore</t>
  </si>
  <si>
    <t>( iv ) Hua te tjera</t>
  </si>
  <si>
    <t>"Te pagueshme ndaj furnitorve" pasqyron detyrimet ndaj furnitorve  per blerjen e mallrave,materia</t>
  </si>
  <si>
    <t xml:space="preserve">leve she sherbimeve  pa u likujduar  ne fund te ushtrimit. Shoqeria ka pergatitur inventaret kontabel </t>
  </si>
  <si>
    <t>dhe shuma e llogarise  sintetike eshte e barabarte me shumen e llogarive analitike te mbajtura per</t>
  </si>
  <si>
    <t>cdo furnitor. Drejtimi mendon se te drejtat e furnitorve jane vleresuar realisht.</t>
  </si>
  <si>
    <t xml:space="preserve">Ne "Detyrime tatimore+sigurime shoqerore" perfaqesojne detyrimin  per tatim-fitimin ne mbyllje te </t>
  </si>
  <si>
    <t>bilancit ne shumen 0 leke,tatimit mbi te ardhurat personale ne shumen 0 leke,sig.</t>
  </si>
  <si>
    <t>Ne "Hua te tjera"  eshte paraqitur detyrimi  i nje individi per marredhanie financiare te perkohshme.</t>
  </si>
  <si>
    <t>9.Detyrime Afatgjata -Huate afatgjata</t>
  </si>
  <si>
    <t>Huate afatgjata</t>
  </si>
  <si>
    <t>( i  ) Hua, bono dhe detyrime nga qeraja financiare</t>
  </si>
  <si>
    <t>( ii ) Bonot e konvertueshme</t>
  </si>
  <si>
    <t xml:space="preserve">"Hua ,bono dhe detyrime nga qeraja financiare" perfaqesojne shumat qe shoqeria ka lidhur me </t>
  </si>
  <si>
    <t>10.Kapitalet e veta</t>
  </si>
  <si>
    <t>Kapitali i rregjistruar i shoqerise , i paraqitur ne bilanc, eshte i njejte me ate te percaktuar ne statu</t>
  </si>
  <si>
    <t>do   te shperndahet ne periudhat ne vazhdim.</t>
  </si>
  <si>
    <t>11.Fitimi (humbja) e vitit financiar</t>
  </si>
  <si>
    <t>a.) Te ardhurat</t>
  </si>
  <si>
    <t>Te ardhurat e realizuara gjate ushtrimit ,sipas segmenteve (kategorive) te biznesit paraqitet si</t>
  </si>
  <si>
    <t xml:space="preserve">T e   a r d h u r a t </t>
  </si>
  <si>
    <t>Te ardhurat nga shitja e produkteve</t>
  </si>
  <si>
    <t>Te ardhurat nga kryerja e sherbimeve germimet)</t>
  </si>
  <si>
    <t>Te ardhura te tjera</t>
  </si>
  <si>
    <t>Te ardhura financiare</t>
  </si>
  <si>
    <t>Te ardhurat nga shitja e produkteve dhe e sherbimeve te ndertimit jane vlersuar me vleren e drejte</t>
  </si>
  <si>
    <t>te shumes se arketuar ose te arketueshme,duke marre parasysh shumen e skontimeve ose  ra</t>
  </si>
  <si>
    <t xml:space="preserve">batet e ofruara, te zhveshura nga tvsh-ja.Njohja dhe vlersimi jane bazuar ne SNK-9.Paraqitja  ne </t>
  </si>
  <si>
    <t>pasqyrat financiare ehste bere sipas natyres se tyre.</t>
  </si>
  <si>
    <t>b.) Shpenzimet e veprimtarise kryesore</t>
  </si>
  <si>
    <t>Konsumi I materialeve ,mallrave,furniturave, punimeve e sherbimeve , te paraqitura ne dekomentat</t>
  </si>
  <si>
    <t>justifikues , jane rregjistruar me shumat e paguara ose te pagueshme .Kostoja e punesimit, paga</t>
  </si>
  <si>
    <t xml:space="preserve">dhe sigurime shoqerore, eshte pasqyruar saktesisht si shpenzim me vleren e realizuar dhe te </t>
  </si>
  <si>
    <t xml:space="preserve">dekomentuar. Taksat lokale dhe taksa e tatime te tjera  qe lidhen me biznesin jane llogaritur dhe </t>
  </si>
  <si>
    <t>pasqyren perkatese.</t>
  </si>
  <si>
    <t>c.) Te ardhurat dhe shpenzimet financiare</t>
  </si>
  <si>
    <t>Jane paraqitur si diference e te ardhurave me shpenzimet sipas kerkesave te standarteve.</t>
  </si>
  <si>
    <t>Te ardhurat nga interesat         767, 667(+)</t>
  </si>
  <si>
    <t>Shpenzimet per interesat        767, 668(-)</t>
  </si>
  <si>
    <t>Fitimet nga kursi kembimit      769,669(+)</t>
  </si>
  <si>
    <t>d.)Shpenzime personeli</t>
  </si>
  <si>
    <t>Numri mesatar I punonjesve dhe pagat sipas kategorive kryesore jane si me poshte:</t>
  </si>
  <si>
    <t xml:space="preserve">       Kategorite</t>
  </si>
  <si>
    <t>Numri</t>
  </si>
  <si>
    <t>Paga</t>
  </si>
  <si>
    <t>Sigurime</t>
  </si>
  <si>
    <t>mesatar</t>
  </si>
  <si>
    <t>Punedhensi</t>
  </si>
  <si>
    <t>Administrator,menaxher</t>
  </si>
  <si>
    <t>Specialist me arsim larte</t>
  </si>
  <si>
    <t>Teknike</t>
  </si>
  <si>
    <t>Punetor</t>
  </si>
  <si>
    <t>12.Shpenzimet e tatimit mbi fitimin</t>
  </si>
  <si>
    <t>FITIMI NETO PARA TATIMIT</t>
  </si>
  <si>
    <t>SHPENZIME TE PA ZBRITSHME</t>
  </si>
  <si>
    <t>Amortizimi tej normave fiskale</t>
  </si>
  <si>
    <t>Shpenzime pritje e dhurata tej kufirit tatimor</t>
  </si>
  <si>
    <t>Gjoba,penalitete, demshperblime</t>
  </si>
  <si>
    <t>Provizione qe nuk njihen</t>
  </si>
  <si>
    <t>Shpenzime pa dekomenta ose jo te rregullta</t>
  </si>
  <si>
    <t>Te tjera  (interesa bankare mbi 1: 4)</t>
  </si>
  <si>
    <t>PJESA E HUMBJES SE MBARTUR</t>
  </si>
  <si>
    <t>IV</t>
  </si>
  <si>
    <t>FITIMI(HUMBJA) TATIMORE (I+II+III)</t>
  </si>
  <si>
    <t>V</t>
  </si>
  <si>
    <t>Shpenzimi I tatim-fitimit  -10%</t>
  </si>
  <si>
    <t>VI</t>
  </si>
  <si>
    <t>FITIMI NETO I USHTRIMIT ( I - V )</t>
  </si>
  <si>
    <t>Tatim fitimi I ushtrimit  eshte I llogaritur mbi fitimin e tatueshem, I cili eshte rregulluar nga shpen</t>
  </si>
  <si>
    <t>zimet  e panjohura sipas ligjeslacionit fiskal,analizuar ne tabelen e mesiperme.</t>
  </si>
  <si>
    <t>13.Transaksione  te paleve te lidhura</t>
  </si>
  <si>
    <t>14.Ngjarjet pas dates se bilancit dhe vazhdimsia e shfrytezimit</t>
  </si>
  <si>
    <t>Asnje ngjarje  e rendesishme  nuk ka ndodhur pas dates se miratimit te pasqyrave financiare.</t>
  </si>
  <si>
    <t>eshte rritur shifra e afarizmit dhe ne te njejten kohe edhe fitimi tregetar me nje rentabilitet prej</t>
  </si>
  <si>
    <t>15.Shifrat krahasuese</t>
  </si>
  <si>
    <t>prezantimit te pasqyrave financiare te vitit aktual,te cilat jane ndertuar sipas SNK-ve qe aplikohen</t>
  </si>
  <si>
    <t>per  here te pare dhe ne menyre  prospektive. (shih shenimin nr.2)</t>
  </si>
  <si>
    <t>HATUESI</t>
  </si>
  <si>
    <t>ADMINISTRATORI</t>
  </si>
  <si>
    <t>Gjendja me 31.12.2011</t>
  </si>
  <si>
    <t>31.Dhjetor 2011</t>
  </si>
  <si>
    <t>te vetem ZSHPETIM DERVISHI .Kapitali I rregjistruar  aktualisht eshte 20.700.000 leke  dhe zoterohet teresisht</t>
  </si>
  <si>
    <t>(tatimfitimi mbi paguar)</t>
  </si>
  <si>
    <t>(tvsh kreditore)</t>
  </si>
  <si>
    <t>( v  ) Parapagesat per furnizime(inventar I imet )</t>
  </si>
  <si>
    <t>(  i  ) Huate dhe obligacionet afatshkurtera (Overdraft bankar)</t>
  </si>
  <si>
    <t xml:space="preserve">ndare ne 20.700  kuota  me vlere nominale 1000 leke/kuote. </t>
  </si>
  <si>
    <t>TRAKTOR BUJQESORE</t>
  </si>
  <si>
    <t>"</t>
  </si>
  <si>
    <t>VINCE  PERDORUR</t>
  </si>
  <si>
    <t>PRERESE BARI</t>
  </si>
  <si>
    <t>FREZE PLUGMI</t>
  </si>
  <si>
    <t>BULDOZER</t>
  </si>
  <si>
    <t>MJETEPUNIMI E GERMIM</t>
  </si>
  <si>
    <t>Inventari i Aktiveve Afatgjata Materiale  2012</t>
  </si>
  <si>
    <t>1.01.2012</t>
  </si>
  <si>
    <t>31.12.2012</t>
  </si>
  <si>
    <t>VITIT2012</t>
  </si>
  <si>
    <t xml:space="preserve">PASQYRAT </t>
  </si>
  <si>
    <t>FINACIARE</t>
  </si>
  <si>
    <t>Viti   2012</t>
  </si>
  <si>
    <t>21.02.2013</t>
  </si>
  <si>
    <t>01.01.2012</t>
  </si>
  <si>
    <t xml:space="preserve">  Pasqyrat    Financiare    te    Vitit   2012</t>
  </si>
  <si>
    <t>Pasqyrat    Financiare    te    Vitit   2012</t>
  </si>
  <si>
    <t>Tatim mbi fitimin(521540)</t>
  </si>
  <si>
    <t>Pasqyra   e   te   Ardhurave   dhe   Shpenzimeve     2012</t>
  </si>
  <si>
    <t>Pasqyra   e   Fluksit   Monetar  -  Metoda  indirekte   2012</t>
  </si>
  <si>
    <t>Makina transporti</t>
  </si>
  <si>
    <t>Mjete germimi eksva+buldozer</t>
  </si>
  <si>
    <t>Kosto e AAM-ve me 01.01.2012</t>
  </si>
  <si>
    <t>Kosto e AAM-ve 31.12.2012</t>
  </si>
  <si>
    <t>Amortizimi AAM-ve 01.01.2012</t>
  </si>
  <si>
    <t>Amortizimi i AAM-ve 31.12.2012</t>
  </si>
  <si>
    <t>Zhvleresimi AAM-ve 01.01.2012</t>
  </si>
  <si>
    <t>Zhvleresimi AAM-ve 31.12.2012</t>
  </si>
  <si>
    <t>Vlera neto e AAM-ve 01.01.2012</t>
  </si>
  <si>
    <t>Vlera neto e AAM-ve 31.12.2012</t>
  </si>
  <si>
    <t>VITI 2012</t>
  </si>
  <si>
    <t>PASQYRA  E NDRYSHIMEVE NE KAPITAL</t>
  </si>
  <si>
    <t>Në një pasqyre të pakonsoliduar</t>
  </si>
  <si>
    <t>Kapitali i rregjistruar(aksionar)</t>
  </si>
  <si>
    <t>Primi i aksionit</t>
  </si>
  <si>
    <t>Aksione te thesarit</t>
  </si>
  <si>
    <t xml:space="preserve">Rezerva ligjore statusore </t>
  </si>
  <si>
    <t>Fitimi pashpërndarë</t>
  </si>
  <si>
    <t>Pozicioni më 31 Dhjetor 2010</t>
  </si>
  <si>
    <t>Efekti ndryshimeve ne politikat kontabël</t>
  </si>
  <si>
    <t>Fitimi neto për periudhën kontabël</t>
  </si>
  <si>
    <t>Dividentët e paguar</t>
  </si>
  <si>
    <t>Rritje e rezervës së kapitalit</t>
  </si>
  <si>
    <t>Emetimi I aksioneve</t>
  </si>
  <si>
    <t>Pozicioni më 31 Dhjetor 2011</t>
  </si>
  <si>
    <t>Emetim i kapitalit aksionar</t>
  </si>
  <si>
    <t>Pozicioni më 31 Dhjetor 2012</t>
  </si>
  <si>
    <t>Shoqeria : "SYNERGY-21    "  sh.p.k,  TIRANE     2012</t>
  </si>
  <si>
    <t xml:space="preserve">  SHPETIM  DERVISHI</t>
  </si>
  <si>
    <t>Pasqyrat Financiare 2012</t>
  </si>
  <si>
    <t>Per vitin e mbyllur me 31 Dhjetor 2012</t>
  </si>
  <si>
    <t>Veprimtaria kryesore e shoqerise per ushtrimin 2012   NDERTIM SHERBIME  GERMIM E TRANSPORT</t>
  </si>
  <si>
    <t>te SNK-ve, eshte bere ne menyre perspektive. Si pasoje  shifrat  e vitit 2012 nuk jane te krahasueshme</t>
  </si>
  <si>
    <t xml:space="preserve">zerat e pasqyrave financiare te periudhes krahasuese 2012 jane riklasifikuar ne pershtatje me formatin </t>
  </si>
  <si>
    <t xml:space="preserve">Kurset e kembimit , te perdorura nga shoqeria per monedhat e huaja me kryesore  me 31.12.2012 jane </t>
  </si>
  <si>
    <t>Gjendjet e mjeteve monetare ne banke dhe arke, ne leke dhe valute ,ne data 31 dhjetor 2012 dhe</t>
  </si>
  <si>
    <t>Gjendja me 31.12.2012</t>
  </si>
  <si>
    <t>2012 deklarohen si vijon:</t>
  </si>
  <si>
    <t>31.Dhjetor 2012</t>
  </si>
  <si>
    <t xml:space="preserve">te "Shteti per  t.v.sh.ne debi  " me 31.12.2012 me 585.482 leke dhe kerkesa te tjera  debitore </t>
  </si>
  <si>
    <t>ne procesin e ndertimit gjendje me 31.12.2012 I vleresuar me kostot e blerjes te fundit te ushtri</t>
  </si>
  <si>
    <t>A     Kosto e AAM-ve me 01.01.2012</t>
  </si>
  <si>
    <t xml:space="preserve">       Kosto e AAM-ve me 31.12.2012</t>
  </si>
  <si>
    <t>B    Amortizimi AAM-ve me 01.01.2012</t>
  </si>
  <si>
    <t xml:space="preserve">      Amortizimi I AAM-ve me 31.12.2012</t>
  </si>
  <si>
    <t>C.  Zhvlersimi I AAM-ve me 01.01.2012</t>
  </si>
  <si>
    <t xml:space="preserve">      Zhvlersimi I AAM-ve me 31.12.2012</t>
  </si>
  <si>
    <t>D  Vlera neto e AAM-ve me 01.01.2012</t>
  </si>
  <si>
    <t xml:space="preserve">    Vlera neto e AAM-ve me 31.12.2012</t>
  </si>
  <si>
    <t>fund te muajt dhjetor 2012. Si politike kontabel  per kontabilizimin dhe spjegimin e AAM-ve,Sho</t>
  </si>
  <si>
    <t xml:space="preserve">Huate dhe parapagimet afatshkurtera ne fillim dhe ne fund te ushtrimit kontabel 2012 paraqiten </t>
  </si>
  <si>
    <t>"Te pagueshme ndaj punonjesve" perbehet nga detyrimi i papaguar ndaj personelit ne 31.12.2012.</t>
  </si>
  <si>
    <t>Huate afatgjata  ne fillim dhe ne fund te ushtrimit kontabel 2012 paraqiten si vijon:</t>
  </si>
  <si>
    <t xml:space="preserve">banken "TBKT"me ____._____.2012dhe sipas termave te kontrates  do te shlyhen deri ne </t>
  </si>
  <si>
    <t xml:space="preserve">vitin _____   .Principiali i qerase financiare  afatgjate me  31.12.2012  eshte  3.500.000 eke. </t>
  </si>
  <si>
    <t>tin e shoqerise dhe vendimet e depozituara nr QKR. Me 31.12.2012  ai  eshte 20.700.000 leke, i</t>
  </si>
  <si>
    <t xml:space="preserve">pasqyruar ne llogarite e ushtrimit.Sipas natyres se tyre shpenzimet e ushtrimit 2012 jane treguar </t>
  </si>
  <si>
    <t xml:space="preserve">      Ushtrimi  2012 (000 leke)</t>
  </si>
  <si>
    <t xml:space="preserve">Nga analiza e gjendjes  dhe performaces financiare te shoqerise,rezulton se ne ushtrimin 2012 </t>
  </si>
  <si>
    <t>me ato te vitit 2011, pasi jane zbatuar politika kontabel te ndryshme.</t>
  </si>
  <si>
    <t>aktuale e tatimit mbi fitimin per ushtrimin 2012 eshte 10 % nga 10 % qe ka qene  ne vitin 2011</t>
  </si>
  <si>
    <t>31 dhjetor 2011 jane si me poshte:</t>
  </si>
  <si>
    <t xml:space="preserve">rizimeve  fizike e kryer ne fund te te ushtrimit 2011 dhe 2012.Veprimet ekonomike qe lidhen me </t>
  </si>
  <si>
    <t>Shoqeria nuk ka marre hua afatshkurtera per vitet ushtrimore 2011-2012.</t>
  </si>
  <si>
    <t xml:space="preserve">      Ushtrimi  2011(000 leke)</t>
  </si>
  <si>
    <t>Shpenzimet e tatimit mbi fitimin per ushtrimin kontabel 2012 dhe 2011 jane si vijon:</t>
  </si>
  <si>
    <t>Shifrat krahasuese te deklaruara ne pasqyrat financiare 2011 jane riklasifikuar per tu pershtatur</t>
  </si>
  <si>
    <t>ruar". Vlera e inventareve te njohura si shpenzim gjate periudhes kontabel 2012 eshte12.894.897 lek</t>
  </si>
  <si>
    <t>Huat dhe parapagimet afatshkurtera ne fillim  dhe ne fund te ushtrimit kontabel 2012 paraqiten si vijone</t>
  </si>
  <si>
    <t xml:space="preserve">vijone </t>
  </si>
  <si>
    <t xml:space="preserve">PERSHKRIMI I VEPRIMIT </t>
  </si>
  <si>
    <t>1 euro=139.59leke dhe 1 dollar= 105.85   leke.</t>
  </si>
  <si>
    <t xml:space="preserve">Mjete </t>
  </si>
  <si>
    <t>transporti</t>
  </si>
  <si>
    <t>ekkavator</t>
  </si>
  <si>
    <t>buldozer</t>
  </si>
  <si>
    <t>ttapi</t>
  </si>
  <si>
    <t>( v  ) Parapagimet e arketuara ( detyrime ndaji ortakut )</t>
  </si>
  <si>
    <t>shoqerore  ne shumen 91.533leke.</t>
  </si>
  <si>
    <t>tapi  dhjetoriit 31.808  lek</t>
  </si>
  <si>
    <t xml:space="preserve">Gjate ushtrimit kontabel  2012   posti fitim(humbja)  e ushtrimit eshte 1.445.353   leke, shume e cila </t>
  </si>
  <si>
    <t>%</t>
  </si>
  <si>
    <t>Makineri dhe paisje(mjete germimi)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</si>
</sst>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</font>
    <font>
      <b/>
      <sz val="10"/>
      <name val="Arial"/>
    </font>
    <font>
      <i/>
      <sz val="10"/>
      <name val="Arial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8"/>
      <name val="Arial"/>
    </font>
    <font>
      <u/>
      <sz val="10"/>
      <name val="Arial"/>
    </font>
    <font>
      <b/>
      <u/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b/>
      <i/>
      <sz val="20"/>
      <name val="Arial"/>
      <family val="2"/>
    </font>
    <font>
      <b/>
      <i/>
      <sz val="26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4"/>
      <name val="Arial"/>
      <family val="2"/>
    </font>
    <font>
      <sz val="10"/>
      <color indexed="8"/>
      <name val="Arial"/>
      <family val="2"/>
    </font>
    <font>
      <b/>
      <sz val="10"/>
      <color indexed="56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24" applyNumberFormat="0" applyFill="0" applyAlignment="0" applyProtection="0"/>
    <xf numFmtId="43" fontId="50" fillId="0" borderId="0" applyFont="0" applyFill="0" applyBorder="0" applyAlignment="0" applyProtection="0"/>
  </cellStyleXfs>
  <cellXfs count="430">
    <xf numFmtId="0" fontId="0" fillId="0" borderId="0" xfId="0"/>
    <xf numFmtId="0" fontId="2" fillId="0" borderId="0" xfId="0" applyFont="1"/>
    <xf numFmtId="0" fontId="3" fillId="0" borderId="4" xfId="0" applyFont="1" applyBorder="1"/>
    <xf numFmtId="0" fontId="3" fillId="0" borderId="0" xfId="0" applyFont="1" applyBorder="1"/>
    <xf numFmtId="0" fontId="5" fillId="0" borderId="0" xfId="0" applyFont="1" applyBorder="1"/>
    <xf numFmtId="0" fontId="2" fillId="0" borderId="4" xfId="0" applyFont="1" applyBorder="1"/>
    <xf numFmtId="0" fontId="2" fillId="0" borderId="0" xfId="0" applyFont="1" applyBorder="1"/>
    <xf numFmtId="0" fontId="6" fillId="0" borderId="0" xfId="0" applyFont="1" applyBorder="1"/>
    <xf numFmtId="0" fontId="2" fillId="0" borderId="6" xfId="0" applyFont="1" applyBorder="1"/>
    <xf numFmtId="0" fontId="7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2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/>
    <xf numFmtId="0" fontId="6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10" fillId="0" borderId="8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right" vertical="center"/>
    </xf>
    <xf numFmtId="165" fontId="10" fillId="0" borderId="9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3" fontId="6" fillId="0" borderId="8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  <xf numFmtId="0" fontId="17" fillId="0" borderId="1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3" fontId="6" fillId="0" borderId="8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0" fillId="0" borderId="0" xfId="0" applyNumberFormat="1"/>
    <xf numFmtId="0" fontId="13" fillId="0" borderId="0" xfId="0" applyFont="1"/>
    <xf numFmtId="0" fontId="18" fillId="0" borderId="0" xfId="0" applyFont="1"/>
    <xf numFmtId="0" fontId="6" fillId="0" borderId="0" xfId="0" applyFont="1"/>
    <xf numFmtId="0" fontId="0" fillId="0" borderId="8" xfId="0" applyBorder="1" applyAlignment="1">
      <alignment horizontal="center"/>
    </xf>
    <xf numFmtId="0" fontId="0" fillId="0" borderId="8" xfId="0" applyBorder="1"/>
    <xf numFmtId="3" fontId="10" fillId="0" borderId="8" xfId="2" applyNumberFormat="1" applyBorder="1"/>
    <xf numFmtId="3" fontId="0" fillId="0" borderId="8" xfId="0" applyNumberFormat="1" applyBorder="1"/>
    <xf numFmtId="0" fontId="6" fillId="0" borderId="8" xfId="0" applyFont="1" applyBorder="1" applyAlignment="1">
      <alignment vertical="center"/>
    </xf>
    <xf numFmtId="3" fontId="6" fillId="0" borderId="8" xfId="2" applyNumberFormat="1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3" fontId="10" fillId="0" borderId="8" xfId="2" applyNumberFormat="1" applyFont="1" applyBorder="1"/>
    <xf numFmtId="3" fontId="10" fillId="0" borderId="8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22" fillId="0" borderId="0" xfId="0" applyFont="1"/>
    <xf numFmtId="0" fontId="22" fillId="0" borderId="4" xfId="0" applyFont="1" applyBorder="1"/>
    <xf numFmtId="0" fontId="23" fillId="0" borderId="16" xfId="0" applyFont="1" applyBorder="1" applyAlignment="1">
      <alignment horizontal="center"/>
    </xf>
    <xf numFmtId="0" fontId="22" fillId="0" borderId="17" xfId="0" applyFont="1" applyBorder="1"/>
    <xf numFmtId="0" fontId="22" fillId="0" borderId="6" xfId="0" applyFont="1" applyBorder="1"/>
    <xf numFmtId="0" fontId="22" fillId="0" borderId="18" xfId="0" applyFont="1" applyBorder="1"/>
    <xf numFmtId="0" fontId="22" fillId="0" borderId="19" xfId="0" applyFont="1" applyBorder="1"/>
    <xf numFmtId="0" fontId="22" fillId="0" borderId="19" xfId="0" applyFont="1" applyBorder="1" applyAlignment="1"/>
    <xf numFmtId="0" fontId="22" fillId="0" borderId="18" xfId="0" applyFont="1" applyFill="1" applyBorder="1"/>
    <xf numFmtId="0" fontId="22" fillId="0" borderId="20" xfId="0" applyFont="1" applyBorder="1"/>
    <xf numFmtId="0" fontId="22" fillId="0" borderId="21" xfId="0" applyFont="1" applyBorder="1"/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/>
    <xf numFmtId="0" fontId="10" fillId="0" borderId="4" xfId="0" applyFont="1" applyBorder="1"/>
    <xf numFmtId="0" fontId="10" fillId="0" borderId="0" xfId="0" applyFont="1" applyBorder="1"/>
    <xf numFmtId="0" fontId="10" fillId="0" borderId="6" xfId="0" applyFont="1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22" fillId="0" borderId="0" xfId="0" applyFont="1" applyBorder="1"/>
    <xf numFmtId="0" fontId="16" fillId="0" borderId="0" xfId="0" applyFont="1" applyBorder="1"/>
    <xf numFmtId="0" fontId="22" fillId="0" borderId="0" xfId="0" applyFont="1" applyBorder="1" applyAlignment="1"/>
    <xf numFmtId="0" fontId="25" fillId="0" borderId="0" xfId="0" applyFont="1" applyBorder="1"/>
    <xf numFmtId="0" fontId="6" fillId="0" borderId="8" xfId="0" applyFont="1" applyBorder="1"/>
    <xf numFmtId="0" fontId="22" fillId="0" borderId="22" xfId="0" applyFont="1" applyBorder="1"/>
    <xf numFmtId="0" fontId="22" fillId="0" borderId="22" xfId="0" applyFont="1" applyBorder="1" applyAlignment="1"/>
    <xf numFmtId="0" fontId="22" fillId="0" borderId="0" xfId="0" applyFont="1" applyFill="1" applyBorder="1"/>
    <xf numFmtId="0" fontId="22" fillId="0" borderId="23" xfId="0" applyFont="1" applyBorder="1"/>
    <xf numFmtId="0" fontId="22" fillId="0" borderId="0" xfId="0" applyFont="1" applyBorder="1" applyAlignment="1">
      <alignment horizontal="center"/>
    </xf>
    <xf numFmtId="0" fontId="2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3" fillId="0" borderId="6" xfId="0" applyFont="1" applyBorder="1"/>
    <xf numFmtId="0" fontId="3" fillId="0" borderId="0" xfId="0" applyFont="1"/>
    <xf numFmtId="0" fontId="7" fillId="0" borderId="6" xfId="0" applyFont="1" applyBorder="1"/>
    <xf numFmtId="0" fontId="7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6" fillId="0" borderId="0" xfId="0" applyFont="1" applyFill="1" applyAlignment="1">
      <alignment horizontal="center"/>
    </xf>
    <xf numFmtId="0" fontId="27" fillId="0" borderId="0" xfId="0" applyFont="1" applyFill="1"/>
    <xf numFmtId="0" fontId="20" fillId="0" borderId="0" xfId="0" applyFont="1" applyFill="1" applyBorder="1" applyAlignment="1">
      <alignment horizontal="left"/>
    </xf>
    <xf numFmtId="0" fontId="30" fillId="0" borderId="0" xfId="0" applyFont="1" applyBorder="1"/>
    <xf numFmtId="0" fontId="10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2" applyFont="1" applyBorder="1"/>
    <xf numFmtId="0" fontId="4" fillId="0" borderId="0" xfId="0" applyFont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4" fontId="10" fillId="0" borderId="8" xfId="0" applyNumberFormat="1" applyFont="1" applyBorder="1" applyAlignment="1">
      <alignment horizontal="right" vertical="center"/>
    </xf>
    <xf numFmtId="0" fontId="31" fillId="0" borderId="0" xfId="0" applyFont="1"/>
    <xf numFmtId="0" fontId="28" fillId="0" borderId="8" xfId="0" applyFont="1" applyFill="1" applyBorder="1"/>
    <xf numFmtId="0" fontId="28" fillId="0" borderId="8" xfId="0" applyFont="1" applyBorder="1"/>
    <xf numFmtId="0" fontId="29" fillId="0" borderId="8" xfId="0" applyFont="1" applyFill="1" applyBorder="1" applyAlignment="1">
      <alignment horizontal="center"/>
    </xf>
    <xf numFmtId="0" fontId="29" fillId="0" borderId="8" xfId="0" applyFont="1" applyFill="1" applyBorder="1"/>
    <xf numFmtId="164" fontId="29" fillId="0" borderId="8" xfId="1" applyNumberFormat="1" applyFont="1" applyFill="1" applyBorder="1"/>
    <xf numFmtId="37" fontId="29" fillId="0" borderId="8" xfId="0" applyNumberFormat="1" applyFont="1" applyFill="1" applyBorder="1"/>
    <xf numFmtId="0" fontId="29" fillId="5" borderId="8" xfId="0" applyFont="1" applyFill="1" applyBorder="1" applyAlignment="1">
      <alignment horizontal="center"/>
    </xf>
    <xf numFmtId="0" fontId="28" fillId="5" borderId="8" xfId="0" applyFont="1" applyFill="1" applyBorder="1"/>
    <xf numFmtId="164" fontId="29" fillId="5" borderId="8" xfId="1" applyNumberFormat="1" applyFont="1" applyFill="1" applyBorder="1"/>
    <xf numFmtId="164" fontId="28" fillId="0" borderId="8" xfId="1" applyNumberFormat="1" applyFont="1" applyFill="1" applyBorder="1"/>
    <xf numFmtId="0" fontId="29" fillId="5" borderId="8" xfId="0" applyFont="1" applyFill="1" applyBorder="1"/>
    <xf numFmtId="164" fontId="29" fillId="2" borderId="8" xfId="1" applyNumberFormat="1" applyFont="1" applyFill="1" applyBorder="1"/>
    <xf numFmtId="37" fontId="29" fillId="2" borderId="8" xfId="0" applyNumberFormat="1" applyFont="1" applyFill="1" applyBorder="1"/>
    <xf numFmtId="0" fontId="29" fillId="0" borderId="0" xfId="0" applyFont="1"/>
    <xf numFmtId="0" fontId="32" fillId="0" borderId="0" xfId="0" applyFont="1"/>
    <xf numFmtId="0" fontId="5" fillId="0" borderId="0" xfId="0" applyFont="1"/>
    <xf numFmtId="0" fontId="32" fillId="0" borderId="0" xfId="0" applyFont="1" applyFill="1"/>
    <xf numFmtId="0" fontId="0" fillId="0" borderId="0" xfId="0" applyFill="1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3" fontId="14" fillId="7" borderId="8" xfId="2" applyNumberFormat="1" applyFont="1" applyFill="1" applyBorder="1"/>
    <xf numFmtId="3" fontId="35" fillId="7" borderId="8" xfId="0" applyNumberFormat="1" applyFont="1" applyFill="1" applyBorder="1"/>
    <xf numFmtId="0" fontId="17" fillId="7" borderId="8" xfId="0" applyFont="1" applyFill="1" applyBorder="1" applyAlignment="1">
      <alignment horizontal="center"/>
    </xf>
    <xf numFmtId="0" fontId="17" fillId="7" borderId="8" xfId="0" applyFont="1" applyFill="1" applyBorder="1"/>
    <xf numFmtId="0" fontId="17" fillId="7" borderId="8" xfId="2" applyFont="1" applyFill="1" applyBorder="1"/>
    <xf numFmtId="3" fontId="17" fillId="7" borderId="8" xfId="2" applyNumberFormat="1" applyFont="1" applyFill="1" applyBorder="1"/>
    <xf numFmtId="3" fontId="17" fillId="7" borderId="8" xfId="0" applyNumberFormat="1" applyFont="1" applyFill="1" applyBorder="1"/>
    <xf numFmtId="0" fontId="17" fillId="7" borderId="8" xfId="0" applyFont="1" applyFill="1" applyBorder="1" applyAlignment="1">
      <alignment vertical="center"/>
    </xf>
    <xf numFmtId="0" fontId="17" fillId="7" borderId="8" xfId="0" applyFont="1" applyFill="1" applyBorder="1" applyAlignment="1">
      <alignment horizontal="center" vertical="center"/>
    </xf>
    <xf numFmtId="3" fontId="17" fillId="7" borderId="8" xfId="2" applyNumberFormat="1" applyFont="1" applyFill="1" applyBorder="1" applyAlignment="1">
      <alignment vertical="center"/>
    </xf>
    <xf numFmtId="3" fontId="17" fillId="7" borderId="8" xfId="0" applyNumberFormat="1" applyFont="1" applyFill="1" applyBorder="1" applyAlignment="1">
      <alignment vertical="center"/>
    </xf>
    <xf numFmtId="0" fontId="38" fillId="7" borderId="8" xfId="0" applyFont="1" applyFill="1" applyBorder="1" applyAlignment="1">
      <alignment horizontal="center"/>
    </xf>
    <xf numFmtId="0" fontId="38" fillId="7" borderId="8" xfId="0" applyFont="1" applyFill="1" applyBorder="1"/>
    <xf numFmtId="0" fontId="38" fillId="7" borderId="8" xfId="2" applyFont="1" applyFill="1" applyBorder="1"/>
    <xf numFmtId="1" fontId="38" fillId="7" borderId="8" xfId="2" applyNumberFormat="1" applyFont="1" applyFill="1" applyBorder="1"/>
    <xf numFmtId="3" fontId="34" fillId="0" borderId="8" xfId="0" applyNumberFormat="1" applyFont="1" applyBorder="1"/>
    <xf numFmtId="0" fontId="37" fillId="0" borderId="8" xfId="0" applyFont="1" applyBorder="1"/>
    <xf numFmtId="0" fontId="38" fillId="0" borderId="8" xfId="0" applyFont="1" applyBorder="1"/>
    <xf numFmtId="0" fontId="37" fillId="0" borderId="8" xfId="0" applyFont="1" applyBorder="1" applyAlignment="1">
      <alignment horizontal="center"/>
    </xf>
    <xf numFmtId="0" fontId="39" fillId="7" borderId="13" xfId="0" applyFont="1" applyFill="1" applyBorder="1" applyAlignment="1">
      <alignment horizontal="center" vertical="center"/>
    </xf>
    <xf numFmtId="0" fontId="39" fillId="7" borderId="13" xfId="0" applyFont="1" applyFill="1" applyBorder="1" applyAlignment="1">
      <alignment horizontal="center"/>
    </xf>
    <xf numFmtId="3" fontId="39" fillId="7" borderId="13" xfId="0" applyNumberFormat="1" applyFont="1" applyFill="1" applyBorder="1"/>
    <xf numFmtId="0" fontId="39" fillId="7" borderId="14" xfId="0" applyFont="1" applyFill="1" applyBorder="1" applyAlignment="1">
      <alignment horizontal="center" vertical="center"/>
    </xf>
    <xf numFmtId="21" fontId="39" fillId="7" borderId="14" xfId="0" applyNumberFormat="1" applyFont="1" applyFill="1" applyBorder="1" applyAlignment="1">
      <alignment horizontal="center"/>
    </xf>
    <xf numFmtId="22" fontId="39" fillId="7" borderId="14" xfId="0" applyNumberFormat="1" applyFont="1" applyFill="1" applyBorder="1" applyAlignment="1">
      <alignment horizontal="center"/>
    </xf>
    <xf numFmtId="0" fontId="39" fillId="7" borderId="14" xfId="0" applyFont="1" applyFill="1" applyBorder="1" applyAlignment="1">
      <alignment horizontal="center"/>
    </xf>
    <xf numFmtId="46" fontId="39" fillId="7" borderId="14" xfId="0" applyNumberFormat="1" applyFont="1" applyFill="1" applyBorder="1" applyAlignment="1">
      <alignment horizontal="center"/>
    </xf>
    <xf numFmtId="3" fontId="39" fillId="7" borderId="14" xfId="0" applyNumberFormat="1" applyFont="1" applyFill="1" applyBorder="1"/>
    <xf numFmtId="0" fontId="19" fillId="7" borderId="0" xfId="0" applyFont="1" applyFill="1" applyAlignment="1">
      <alignment horizontal="left"/>
    </xf>
    <xf numFmtId="0" fontId="6" fillId="7" borderId="0" xfId="0" applyFont="1" applyFill="1"/>
    <xf numFmtId="0" fontId="0" fillId="7" borderId="0" xfId="0" applyFill="1"/>
    <xf numFmtId="0" fontId="35" fillId="0" borderId="0" xfId="0" applyFont="1"/>
    <xf numFmtId="0" fontId="40" fillId="0" borderId="0" xfId="0" applyFont="1" applyAlignment="1">
      <alignment horizontal="center"/>
    </xf>
    <xf numFmtId="0" fontId="36" fillId="0" borderId="0" xfId="0" applyFont="1"/>
    <xf numFmtId="0" fontId="41" fillId="0" borderId="0" xfId="0" applyFont="1" applyAlignment="1">
      <alignment horizontal="center"/>
    </xf>
    <xf numFmtId="0" fontId="42" fillId="7" borderId="9" xfId="0" applyFont="1" applyFill="1" applyBorder="1"/>
    <xf numFmtId="0" fontId="42" fillId="7" borderId="7" xfId="0" applyFont="1" applyFill="1" applyBorder="1"/>
    <xf numFmtId="0" fontId="42" fillId="7" borderId="10" xfId="0" applyFont="1" applyFill="1" applyBorder="1"/>
    <xf numFmtId="0" fontId="17" fillId="0" borderId="3" xfId="0" applyFont="1" applyBorder="1"/>
    <xf numFmtId="0" fontId="17" fillId="0" borderId="12" xfId="0" applyFont="1" applyBorder="1"/>
    <xf numFmtId="0" fontId="14" fillId="7" borderId="9" xfId="0" applyFont="1" applyFill="1" applyBorder="1"/>
    <xf numFmtId="0" fontId="43" fillId="7" borderId="7" xfId="0" applyFont="1" applyFill="1" applyBorder="1" applyAlignment="1">
      <alignment horizontal="center"/>
    </xf>
    <xf numFmtId="0" fontId="14" fillId="7" borderId="7" xfId="0" applyFont="1" applyFill="1" applyBorder="1"/>
    <xf numFmtId="0" fontId="14" fillId="7" borderId="10" xfId="0" applyFont="1" applyFill="1" applyBorder="1"/>
    <xf numFmtId="0" fontId="5" fillId="0" borderId="3" xfId="0" applyFont="1" applyBorder="1"/>
    <xf numFmtId="0" fontId="5" fillId="0" borderId="6" xfId="0" applyFont="1" applyBorder="1"/>
    <xf numFmtId="0" fontId="4" fillId="0" borderId="6" xfId="0" applyFont="1" applyBorder="1"/>
    <xf numFmtId="0" fontId="25" fillId="0" borderId="6" xfId="0" applyFont="1" applyBorder="1"/>
    <xf numFmtId="0" fontId="6" fillId="0" borderId="6" xfId="0" applyFont="1" applyBorder="1"/>
    <xf numFmtId="0" fontId="38" fillId="0" borderId="10" xfId="0" applyFont="1" applyBorder="1"/>
    <xf numFmtId="0" fontId="38" fillId="0" borderId="7" xfId="0" applyFont="1" applyBorder="1" applyAlignment="1">
      <alignment horizontal="center"/>
    </xf>
    <xf numFmtId="0" fontId="38" fillId="0" borderId="7" xfId="0" applyFont="1" applyBorder="1"/>
    <xf numFmtId="0" fontId="38" fillId="0" borderId="9" xfId="0" applyFont="1" applyBorder="1"/>
    <xf numFmtId="0" fontId="38" fillId="0" borderId="4" xfId="0" applyFont="1" applyBorder="1"/>
    <xf numFmtId="0" fontId="38" fillId="0" borderId="0" xfId="0" applyFont="1" applyBorder="1"/>
    <xf numFmtId="0" fontId="17" fillId="0" borderId="4" xfId="0" applyFont="1" applyBorder="1"/>
    <xf numFmtId="0" fontId="17" fillId="0" borderId="0" xfId="0" applyFont="1" applyBorder="1"/>
    <xf numFmtId="0" fontId="38" fillId="0" borderId="1" xfId="0" applyFont="1" applyBorder="1"/>
    <xf numFmtId="0" fontId="38" fillId="0" borderId="2" xfId="0" applyFont="1" applyBorder="1"/>
    <xf numFmtId="0" fontId="38" fillId="0" borderId="3" xfId="0" applyFont="1" applyBorder="1"/>
    <xf numFmtId="0" fontId="38" fillId="0" borderId="9" xfId="0" applyFont="1" applyBorder="1" applyAlignment="1">
      <alignment horizontal="center"/>
    </xf>
    <xf numFmtId="0" fontId="38" fillId="0" borderId="11" xfId="0" applyFont="1" applyBorder="1"/>
    <xf numFmtId="0" fontId="38" fillId="0" borderId="5" xfId="0" applyFont="1" applyBorder="1"/>
    <xf numFmtId="0" fontId="38" fillId="0" borderId="12" xfId="0" applyFont="1" applyBorder="1"/>
    <xf numFmtId="0" fontId="38" fillId="0" borderId="0" xfId="0" applyFont="1" applyBorder="1" applyAlignment="1">
      <alignment horizontal="center"/>
    </xf>
    <xf numFmtId="0" fontId="38" fillId="7" borderId="9" xfId="0" applyFont="1" applyFill="1" applyBorder="1"/>
    <xf numFmtId="0" fontId="38" fillId="7" borderId="7" xfId="0" applyFont="1" applyFill="1" applyBorder="1"/>
    <xf numFmtId="0" fontId="45" fillId="7" borderId="10" xfId="0" applyFont="1" applyFill="1" applyBorder="1"/>
    <xf numFmtId="0" fontId="45" fillId="7" borderId="7" xfId="0" applyFont="1" applyFill="1" applyBorder="1" applyAlignment="1">
      <alignment horizontal="center"/>
    </xf>
    <xf numFmtId="0" fontId="45" fillId="7" borderId="7" xfId="0" applyFont="1" applyFill="1" applyBorder="1"/>
    <xf numFmtId="0" fontId="38" fillId="7" borderId="4" xfId="0" applyFont="1" applyFill="1" applyBorder="1"/>
    <xf numFmtId="0" fontId="38" fillId="7" borderId="0" xfId="0" applyFont="1" applyFill="1" applyBorder="1"/>
    <xf numFmtId="0" fontId="45" fillId="7" borderId="0" xfId="0" applyFont="1" applyFill="1" applyBorder="1"/>
    <xf numFmtId="0" fontId="45" fillId="7" borderId="0" xfId="0" applyFont="1" applyFill="1" applyBorder="1" applyAlignment="1">
      <alignment horizontal="center"/>
    </xf>
    <xf numFmtId="0" fontId="45" fillId="7" borderId="6" xfId="0" applyFont="1" applyFill="1" applyBorder="1"/>
    <xf numFmtId="0" fontId="45" fillId="7" borderId="7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44" fillId="7" borderId="2" xfId="0" applyFont="1" applyFill="1" applyBorder="1" applyAlignment="1">
      <alignment horizontal="center" vertical="center"/>
    </xf>
    <xf numFmtId="0" fontId="14" fillId="7" borderId="2" xfId="0" applyFont="1" applyFill="1" applyBorder="1"/>
    <xf numFmtId="1" fontId="17" fillId="7" borderId="8" xfId="3" applyNumberFormat="1" applyFont="1" applyFill="1" applyBorder="1"/>
    <xf numFmtId="3" fontId="14" fillId="7" borderId="3" xfId="0" applyNumberFormat="1" applyFont="1" applyFill="1" applyBorder="1" applyAlignment="1">
      <alignment horizontal="center" vertical="center"/>
    </xf>
    <xf numFmtId="3" fontId="14" fillId="7" borderId="12" xfId="0" applyNumberFormat="1" applyFont="1" applyFill="1" applyBorder="1" applyAlignment="1">
      <alignment horizontal="center" vertical="center"/>
    </xf>
    <xf numFmtId="3" fontId="14" fillId="7" borderId="14" xfId="0" applyNumberFormat="1" applyFont="1" applyFill="1" applyBorder="1" applyAlignment="1">
      <alignment horizontal="center" vertical="center"/>
    </xf>
    <xf numFmtId="1" fontId="17" fillId="7" borderId="8" xfId="0" applyNumberFormat="1" applyFont="1" applyFill="1" applyBorder="1"/>
    <xf numFmtId="3" fontId="17" fillId="7" borderId="3" xfId="0" applyNumberFormat="1" applyFont="1" applyFill="1" applyBorder="1" applyAlignment="1">
      <alignment horizontal="center" vertical="center"/>
    </xf>
    <xf numFmtId="3" fontId="17" fillId="7" borderId="12" xfId="0" applyNumberFormat="1" applyFont="1" applyFill="1" applyBorder="1" applyAlignment="1">
      <alignment horizontal="center" vertical="center"/>
    </xf>
    <xf numFmtId="3" fontId="17" fillId="7" borderId="14" xfId="0" applyNumberFormat="1" applyFont="1" applyFill="1" applyBorder="1" applyAlignment="1">
      <alignment horizontal="center" vertical="center"/>
    </xf>
    <xf numFmtId="0" fontId="38" fillId="5" borderId="8" xfId="0" applyFont="1" applyFill="1" applyBorder="1"/>
    <xf numFmtId="37" fontId="38" fillId="5" borderId="8" xfId="0" applyNumberFormat="1" applyFont="1" applyFill="1" applyBorder="1"/>
    <xf numFmtId="164" fontId="38" fillId="7" borderId="8" xfId="1" applyNumberFormat="1" applyFont="1" applyFill="1" applyBorder="1" applyAlignment="1">
      <alignment horizontal="right"/>
    </xf>
    <xf numFmtId="164" fontId="38" fillId="7" borderId="8" xfId="1" applyNumberFormat="1" applyFont="1" applyFill="1" applyBorder="1"/>
    <xf numFmtId="37" fontId="38" fillId="7" borderId="8" xfId="0" applyNumberFormat="1" applyFont="1" applyFill="1" applyBorder="1"/>
    <xf numFmtId="0" fontId="48" fillId="0" borderId="0" xfId="0" applyFont="1"/>
    <xf numFmtId="0" fontId="17" fillId="4" borderId="0" xfId="0" applyFont="1" applyFill="1"/>
    <xf numFmtId="0" fontId="48" fillId="0" borderId="0" xfId="0" applyFont="1" applyFill="1"/>
    <xf numFmtId="0" fontId="17" fillId="0" borderId="0" xfId="0" applyFont="1" applyFill="1"/>
    <xf numFmtId="0" fontId="51" fillId="0" borderId="0" xfId="0" applyFont="1"/>
    <xf numFmtId="0" fontId="48" fillId="8" borderId="25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48" fillId="0" borderId="8" xfId="0" applyFont="1" applyBorder="1"/>
    <xf numFmtId="164" fontId="6" fillId="0" borderId="8" xfId="5" applyNumberFormat="1" applyFont="1" applyBorder="1" applyAlignment="1">
      <alignment horizontal="center"/>
    </xf>
    <xf numFmtId="0" fontId="48" fillId="9" borderId="8" xfId="0" applyFont="1" applyFill="1" applyBorder="1"/>
    <xf numFmtId="3" fontId="52" fillId="7" borderId="14" xfId="0" applyNumberFormat="1" applyFont="1" applyFill="1" applyBorder="1"/>
    <xf numFmtId="0" fontId="45" fillId="7" borderId="1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horizontal="center" vertical="center"/>
    </xf>
    <xf numFmtId="0" fontId="45" fillId="7" borderId="8" xfId="0" applyFont="1" applyFill="1" applyBorder="1" applyAlignment="1">
      <alignment horizontal="center" vertical="center"/>
    </xf>
    <xf numFmtId="3" fontId="46" fillId="7" borderId="3" xfId="0" applyNumberFormat="1" applyFont="1" applyFill="1" applyBorder="1" applyAlignment="1">
      <alignment horizontal="center" vertical="center"/>
    </xf>
    <xf numFmtId="3" fontId="46" fillId="7" borderId="12" xfId="0" applyNumberFormat="1" applyFont="1" applyFill="1" applyBorder="1" applyAlignment="1">
      <alignment horizontal="center" vertical="center"/>
    </xf>
    <xf numFmtId="3" fontId="46" fillId="7" borderId="14" xfId="0" applyNumberFormat="1" applyFont="1" applyFill="1" applyBorder="1" applyAlignment="1">
      <alignment horizontal="center" vertical="center"/>
    </xf>
    <xf numFmtId="0" fontId="26" fillId="0" borderId="0" xfId="0" applyFont="1"/>
    <xf numFmtId="0" fontId="20" fillId="0" borderId="0" xfId="0" applyFont="1"/>
    <xf numFmtId="0" fontId="26" fillId="0" borderId="5" xfId="0" applyFont="1" applyBorder="1"/>
    <xf numFmtId="0" fontId="20" fillId="0" borderId="5" xfId="0" applyFont="1" applyBorder="1"/>
    <xf numFmtId="0" fontId="53" fillId="0" borderId="0" xfId="0" applyFont="1"/>
    <xf numFmtId="0" fontId="54" fillId="0" borderId="0" xfId="0" applyFont="1"/>
    <xf numFmtId="0" fontId="26" fillId="3" borderId="1" xfId="0" applyFont="1" applyFill="1" applyBorder="1"/>
    <xf numFmtId="0" fontId="26" fillId="3" borderId="2" xfId="0" applyFont="1" applyFill="1" applyBorder="1"/>
    <xf numFmtId="0" fontId="26" fillId="3" borderId="1" xfId="0" applyFont="1" applyFill="1" applyBorder="1" applyAlignment="1">
      <alignment horizontal="center"/>
    </xf>
    <xf numFmtId="0" fontId="26" fillId="3" borderId="13" xfId="0" applyFont="1" applyFill="1" applyBorder="1" applyAlignment="1">
      <alignment horizontal="center"/>
    </xf>
    <xf numFmtId="0" fontId="26" fillId="3" borderId="3" xfId="0" applyFont="1" applyFill="1" applyBorder="1"/>
    <xf numFmtId="0" fontId="26" fillId="3" borderId="9" xfId="0" applyFont="1" applyFill="1" applyBorder="1"/>
    <xf numFmtId="0" fontId="26" fillId="3" borderId="10" xfId="0" applyFont="1" applyFill="1" applyBorder="1"/>
    <xf numFmtId="0" fontId="26" fillId="3" borderId="4" xfId="0" applyFont="1" applyFill="1" applyBorder="1"/>
    <xf numFmtId="0" fontId="26" fillId="3" borderId="0" xfId="0" applyFont="1" applyFill="1" applyBorder="1"/>
    <xf numFmtId="0" fontId="26" fillId="3" borderId="4" xfId="0" applyFont="1" applyFill="1" applyBorder="1" applyAlignment="1">
      <alignment horizontal="center"/>
    </xf>
    <xf numFmtId="0" fontId="26" fillId="3" borderId="11" xfId="0" applyFont="1" applyFill="1" applyBorder="1"/>
    <xf numFmtId="0" fontId="26" fillId="3" borderId="5" xfId="0" applyFont="1" applyFill="1" applyBorder="1"/>
    <xf numFmtId="0" fontId="26" fillId="3" borderId="11" xfId="0" applyFont="1" applyFill="1" applyBorder="1" applyAlignment="1">
      <alignment horizontal="center"/>
    </xf>
    <xf numFmtId="0" fontId="26" fillId="3" borderId="14" xfId="0" applyFont="1" applyFill="1" applyBorder="1" applyAlignment="1">
      <alignment horizontal="center"/>
    </xf>
    <xf numFmtId="0" fontId="54" fillId="3" borderId="9" xfId="0" applyFont="1" applyFill="1" applyBorder="1"/>
    <xf numFmtId="0" fontId="54" fillId="3" borderId="10" xfId="0" applyFont="1" applyFill="1" applyBorder="1"/>
    <xf numFmtId="0" fontId="54" fillId="0" borderId="8" xfId="0" applyFont="1" applyBorder="1"/>
    <xf numFmtId="0" fontId="54" fillId="0" borderId="8" xfId="0" applyFont="1" applyBorder="1" applyAlignment="1">
      <alignment horizontal="center"/>
    </xf>
    <xf numFmtId="3" fontId="54" fillId="0" borderId="8" xfId="0" applyNumberFormat="1" applyFont="1" applyBorder="1"/>
    <xf numFmtId="0" fontId="20" fillId="0" borderId="8" xfId="0" applyFont="1" applyBorder="1" applyAlignment="1">
      <alignment horizontal="center"/>
    </xf>
    <xf numFmtId="0" fontId="26" fillId="0" borderId="8" xfId="0" applyFont="1" applyBorder="1"/>
    <xf numFmtId="0" fontId="26" fillId="0" borderId="8" xfId="0" applyFont="1" applyBorder="1" applyAlignment="1">
      <alignment horizontal="center"/>
    </xf>
    <xf numFmtId="3" fontId="26" fillId="0" borderId="8" xfId="0" applyNumberFormat="1" applyFont="1" applyBorder="1"/>
    <xf numFmtId="0" fontId="54" fillId="3" borderId="1" xfId="0" applyFont="1" applyFill="1" applyBorder="1"/>
    <xf numFmtId="0" fontId="54" fillId="3" borderId="2" xfId="0" applyFont="1" applyFill="1" applyBorder="1"/>
    <xf numFmtId="0" fontId="54" fillId="3" borderId="3" xfId="0" applyFont="1" applyFill="1" applyBorder="1"/>
    <xf numFmtId="0" fontId="54" fillId="3" borderId="11" xfId="0" applyFont="1" applyFill="1" applyBorder="1"/>
    <xf numFmtId="0" fontId="54" fillId="3" borderId="12" xfId="0" applyFont="1" applyFill="1" applyBorder="1"/>
    <xf numFmtId="0" fontId="54" fillId="3" borderId="7" xfId="0" applyFont="1" applyFill="1" applyBorder="1"/>
    <xf numFmtId="0" fontId="26" fillId="3" borderId="7" xfId="0" applyFont="1" applyFill="1" applyBorder="1"/>
    <xf numFmtId="0" fontId="54" fillId="3" borderId="5" xfId="0" applyFont="1" applyFill="1" applyBorder="1"/>
    <xf numFmtId="0" fontId="54" fillId="3" borderId="13" xfId="0" applyFont="1" applyFill="1" applyBorder="1" applyAlignment="1">
      <alignment horizontal="center"/>
    </xf>
    <xf numFmtId="0" fontId="26" fillId="3" borderId="6" xfId="0" applyFont="1" applyFill="1" applyBorder="1"/>
    <xf numFmtId="0" fontId="54" fillId="3" borderId="15" xfId="0" applyFont="1" applyFill="1" applyBorder="1" applyAlignment="1">
      <alignment horizontal="center"/>
    </xf>
    <xf numFmtId="0" fontId="26" fillId="3" borderId="12" xfId="0" applyFont="1" applyFill="1" applyBorder="1"/>
    <xf numFmtId="0" fontId="54" fillId="3" borderId="14" xfId="0" applyFont="1" applyFill="1" applyBorder="1" applyAlignment="1">
      <alignment horizontal="center"/>
    </xf>
    <xf numFmtId="0" fontId="20" fillId="3" borderId="9" xfId="0" applyFont="1" applyFill="1" applyBorder="1"/>
    <xf numFmtId="0" fontId="20" fillId="3" borderId="7" xfId="0" applyFont="1" applyFill="1" applyBorder="1"/>
    <xf numFmtId="0" fontId="20" fillId="3" borderId="10" xfId="0" applyFont="1" applyFill="1" applyBorder="1"/>
    <xf numFmtId="3" fontId="54" fillId="3" borderId="8" xfId="0" applyNumberFormat="1" applyFont="1" applyFill="1" applyBorder="1"/>
    <xf numFmtId="0" fontId="20" fillId="3" borderId="0" xfId="0" applyFont="1" applyFill="1" applyBorder="1"/>
    <xf numFmtId="164" fontId="54" fillId="0" borderId="8" xfId="1" applyNumberFormat="1" applyFont="1" applyBorder="1"/>
    <xf numFmtId="164" fontId="26" fillId="0" borderId="8" xfId="1" applyNumberFormat="1" applyFont="1" applyBorder="1"/>
    <xf numFmtId="0" fontId="53" fillId="3" borderId="0" xfId="0" applyFont="1" applyFill="1" applyBorder="1"/>
    <xf numFmtId="0" fontId="20" fillId="3" borderId="4" xfId="0" applyFont="1" applyFill="1" applyBorder="1"/>
    <xf numFmtId="0" fontId="54" fillId="3" borderId="6" xfId="0" applyFont="1" applyFill="1" applyBorder="1"/>
    <xf numFmtId="0" fontId="20" fillId="3" borderId="13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/>
    </xf>
    <xf numFmtId="3" fontId="54" fillId="0" borderId="8" xfId="0" applyNumberFormat="1" applyFont="1" applyBorder="1" applyAlignment="1">
      <alignment horizontal="center"/>
    </xf>
    <xf numFmtId="3" fontId="26" fillId="0" borderId="8" xfId="0" applyNumberFormat="1" applyFont="1" applyBorder="1" applyAlignment="1">
      <alignment horizontal="center"/>
    </xf>
    <xf numFmtId="0" fontId="54" fillId="3" borderId="8" xfId="0" applyFont="1" applyFill="1" applyBorder="1" applyAlignment="1">
      <alignment horizontal="center"/>
    </xf>
    <xf numFmtId="0" fontId="54" fillId="3" borderId="8" xfId="0" applyFont="1" applyFill="1" applyBorder="1"/>
    <xf numFmtId="0" fontId="26" fillId="3" borderId="8" xfId="0" applyFont="1" applyFill="1" applyBorder="1" applyAlignment="1">
      <alignment horizontal="center"/>
    </xf>
    <xf numFmtId="0" fontId="54" fillId="0" borderId="0" xfId="0" applyFont="1" applyFill="1"/>
    <xf numFmtId="0" fontId="17" fillId="6" borderId="0" xfId="0" applyFont="1" applyFill="1"/>
    <xf numFmtId="0" fontId="39" fillId="0" borderId="0" xfId="0" applyFont="1"/>
    <xf numFmtId="3" fontId="55" fillId="3" borderId="8" xfId="0" applyNumberFormat="1" applyFont="1" applyFill="1" applyBorder="1"/>
    <xf numFmtId="0" fontId="39" fillId="10" borderId="9" xfId="0" applyFont="1" applyFill="1" applyBorder="1"/>
    <xf numFmtId="0" fontId="39" fillId="10" borderId="7" xfId="0" applyFont="1" applyFill="1" applyBorder="1"/>
    <xf numFmtId="0" fontId="39" fillId="10" borderId="10" xfId="0" applyFont="1" applyFill="1" applyBorder="1"/>
    <xf numFmtId="3" fontId="55" fillId="10" borderId="8" xfId="0" applyNumberFormat="1" applyFont="1" applyFill="1" applyBorder="1"/>
    <xf numFmtId="0" fontId="55" fillId="0" borderId="0" xfId="0" applyFont="1"/>
    <xf numFmtId="166" fontId="54" fillId="0" borderId="0" xfId="0" applyNumberFormat="1" applyFont="1"/>
    <xf numFmtId="46" fontId="38" fillId="0" borderId="7" xfId="0" applyNumberFormat="1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21" fontId="38" fillId="0" borderId="7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45" fillId="7" borderId="7" xfId="0" applyFont="1" applyFill="1" applyBorder="1" applyAlignment="1">
      <alignment horizontal="center"/>
    </xf>
    <xf numFmtId="0" fontId="45" fillId="7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6" fillId="7" borderId="13" xfId="0" applyFont="1" applyFill="1" applyBorder="1" applyAlignment="1">
      <alignment horizontal="center" vertical="center"/>
    </xf>
    <xf numFmtId="0" fontId="46" fillId="7" borderId="14" xfId="0" applyFont="1" applyFill="1" applyBorder="1" applyAlignment="1">
      <alignment horizontal="center" vertical="center"/>
    </xf>
    <xf numFmtId="0" fontId="45" fillId="7" borderId="1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horizontal="center" vertical="center"/>
    </xf>
    <xf numFmtId="0" fontId="45" fillId="7" borderId="3" xfId="0" applyFont="1" applyFill="1" applyBorder="1" applyAlignment="1">
      <alignment horizontal="center" vertical="center"/>
    </xf>
    <xf numFmtId="0" fontId="45" fillId="7" borderId="11" xfId="0" applyFont="1" applyFill="1" applyBorder="1" applyAlignment="1">
      <alignment horizontal="center" vertical="center"/>
    </xf>
    <xf numFmtId="0" fontId="45" fillId="7" borderId="5" xfId="0" applyFont="1" applyFill="1" applyBorder="1" applyAlignment="1">
      <alignment horizontal="center" vertical="center"/>
    </xf>
    <xf numFmtId="0" fontId="45" fillId="7" borderId="1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0" fontId="4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39" fillId="7" borderId="13" xfId="0" applyFont="1" applyFill="1" applyBorder="1" applyAlignment="1">
      <alignment horizontal="center" vertical="center"/>
    </xf>
    <xf numFmtId="0" fontId="39" fillId="7" borderId="1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49" fontId="49" fillId="4" borderId="0" xfId="4" applyNumberFormat="1" applyFont="1" applyFill="1" applyBorder="1" applyAlignment="1">
      <alignment horizontal="left"/>
    </xf>
    <xf numFmtId="0" fontId="49" fillId="4" borderId="0" xfId="4" applyFont="1" applyFill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</cellXfs>
  <cellStyles count="6">
    <cellStyle name="Comma" xfId="1" builtinId="3"/>
    <cellStyle name="Comma 7" xfId="5"/>
    <cellStyle name="Comma_21.Aktivet Afatgjata Materiale  09" xfId="2"/>
    <cellStyle name="Heading 3" xfId="4" builtinId="18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opLeftCell="A17" workbookViewId="0">
      <selection sqref="A1:J43"/>
    </sheetView>
  </sheetViews>
  <sheetFormatPr defaultRowHeight="15"/>
  <cols>
    <col min="1" max="1" width="4" customWidth="1"/>
    <col min="3" max="3" width="7.85546875" customWidth="1"/>
    <col min="7" max="7" width="6.42578125" customWidth="1"/>
    <col min="8" max="8" width="7" customWidth="1"/>
    <col min="9" max="9" width="14" customWidth="1"/>
  </cols>
  <sheetData>
    <row r="1" spans="1:1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"/>
    </row>
    <row r="2" spans="1:13">
      <c r="A2" s="3"/>
      <c r="B2" s="243" t="s">
        <v>0</v>
      </c>
      <c r="C2" s="244"/>
      <c r="D2" s="244"/>
      <c r="E2" s="365" t="s">
        <v>257</v>
      </c>
      <c r="F2" s="365"/>
      <c r="G2" s="365"/>
      <c r="H2" s="365"/>
      <c r="I2" s="245"/>
      <c r="J2" s="222"/>
      <c r="K2" s="3"/>
      <c r="L2" s="3"/>
      <c r="M2" s="138"/>
    </row>
    <row r="3" spans="1:13">
      <c r="A3" s="3"/>
      <c r="B3" s="243" t="s">
        <v>1</v>
      </c>
      <c r="C3" s="244"/>
      <c r="D3" s="244"/>
      <c r="E3" s="365" t="s">
        <v>258</v>
      </c>
      <c r="F3" s="365"/>
      <c r="G3" s="246"/>
      <c r="H3" s="247"/>
      <c r="I3" s="245"/>
      <c r="J3" s="223"/>
      <c r="K3" s="3"/>
      <c r="L3" s="3"/>
      <c r="M3" s="138"/>
    </row>
    <row r="4" spans="1:13" ht="15.75">
      <c r="A4" s="3"/>
      <c r="B4" s="243" t="s">
        <v>2</v>
      </c>
      <c r="C4" s="244"/>
      <c r="D4" s="244"/>
      <c r="E4" s="365" t="s">
        <v>259</v>
      </c>
      <c r="F4" s="365"/>
      <c r="G4" s="365"/>
      <c r="H4" s="365"/>
      <c r="I4" s="366"/>
      <c r="J4" s="224"/>
      <c r="K4" s="3"/>
      <c r="L4" s="3"/>
      <c r="M4" s="138"/>
    </row>
    <row r="5" spans="1:13" ht="15.75">
      <c r="A5" s="3"/>
      <c r="B5" s="248"/>
      <c r="C5" s="249"/>
      <c r="D5" s="249"/>
      <c r="E5" s="250"/>
      <c r="F5" s="250"/>
      <c r="G5" s="251"/>
      <c r="H5" s="251"/>
      <c r="I5" s="252"/>
      <c r="J5" s="224"/>
      <c r="K5" s="3"/>
      <c r="L5" s="3"/>
      <c r="M5" s="138"/>
    </row>
    <row r="6" spans="1:13" ht="15.75">
      <c r="A6" s="3"/>
      <c r="B6" s="243" t="s">
        <v>3</v>
      </c>
      <c r="C6" s="244"/>
      <c r="D6" s="244"/>
      <c r="E6" s="247" t="s">
        <v>260</v>
      </c>
      <c r="F6" s="253"/>
      <c r="G6" s="247"/>
      <c r="H6" s="247"/>
      <c r="I6" s="245"/>
      <c r="J6" s="224"/>
      <c r="K6" s="3"/>
      <c r="L6" s="3"/>
      <c r="M6" s="138"/>
    </row>
    <row r="7" spans="1:13" ht="15.75">
      <c r="A7" s="3"/>
      <c r="B7" s="243" t="s">
        <v>4</v>
      </c>
      <c r="C7" s="244"/>
      <c r="D7" s="244"/>
      <c r="E7" s="247">
        <v>26634</v>
      </c>
      <c r="F7" s="246"/>
      <c r="G7" s="247"/>
      <c r="H7" s="247"/>
      <c r="I7" s="245"/>
      <c r="J7" s="224"/>
      <c r="K7" s="3"/>
      <c r="L7" s="3"/>
      <c r="M7" s="138"/>
    </row>
    <row r="8" spans="1:13" ht="15.75">
      <c r="A8" s="3"/>
      <c r="B8" s="248"/>
      <c r="C8" s="249"/>
      <c r="D8" s="249"/>
      <c r="E8" s="250"/>
      <c r="F8" s="250"/>
      <c r="G8" s="250"/>
      <c r="H8" s="250"/>
      <c r="I8" s="252"/>
      <c r="J8" s="224"/>
      <c r="K8" s="3"/>
      <c r="L8" s="3"/>
      <c r="M8" s="138"/>
    </row>
    <row r="9" spans="1:13">
      <c r="A9" s="3"/>
      <c r="B9" s="243" t="s">
        <v>5</v>
      </c>
      <c r="C9" s="244"/>
      <c r="D9" s="244"/>
      <c r="E9" s="365" t="s">
        <v>261</v>
      </c>
      <c r="F9" s="365"/>
      <c r="G9" s="365"/>
      <c r="H9" s="365"/>
      <c r="I9" s="366"/>
      <c r="J9" s="225"/>
      <c r="K9" s="3"/>
      <c r="L9" s="3"/>
      <c r="M9" s="138"/>
    </row>
    <row r="10" spans="1:13">
      <c r="A10" s="3"/>
      <c r="B10" s="2"/>
      <c r="C10" s="3"/>
      <c r="D10" s="3"/>
      <c r="E10" s="4"/>
      <c r="F10" s="4"/>
      <c r="G10" s="4"/>
      <c r="H10" s="4"/>
      <c r="I10" s="4"/>
      <c r="J10" s="223"/>
      <c r="K10" s="3"/>
      <c r="L10" s="3"/>
      <c r="M10" s="138"/>
    </row>
    <row r="11" spans="1:13">
      <c r="A11" s="3"/>
      <c r="B11" s="2"/>
      <c r="C11" s="3"/>
      <c r="D11" s="3"/>
      <c r="E11" s="4"/>
      <c r="F11" s="4"/>
      <c r="G11" s="4"/>
      <c r="H11" s="4"/>
      <c r="I11" s="4"/>
      <c r="J11" s="223"/>
      <c r="K11" s="3"/>
      <c r="L11" s="3"/>
      <c r="M11" s="138"/>
    </row>
    <row r="12" spans="1:13">
      <c r="A12" s="6"/>
      <c r="B12" s="5"/>
      <c r="C12" s="6"/>
      <c r="D12" s="6"/>
      <c r="E12" s="7"/>
      <c r="F12" s="7"/>
      <c r="G12" s="7"/>
      <c r="H12" s="7"/>
      <c r="I12" s="7"/>
      <c r="J12" s="226"/>
      <c r="K12" s="6"/>
      <c r="L12" s="6"/>
      <c r="M12" s="1"/>
    </row>
    <row r="13" spans="1:13">
      <c r="A13" s="6"/>
      <c r="B13" s="5"/>
      <c r="C13" s="6"/>
      <c r="D13" s="6"/>
      <c r="E13" s="6"/>
      <c r="F13" s="6"/>
      <c r="G13" s="6"/>
      <c r="H13" s="6"/>
      <c r="I13" s="6"/>
      <c r="J13" s="8"/>
      <c r="K13" s="6"/>
      <c r="L13" s="6"/>
      <c r="M13" s="1"/>
    </row>
    <row r="14" spans="1:13">
      <c r="A14" s="6"/>
      <c r="B14" s="5"/>
      <c r="C14" s="6"/>
      <c r="D14" s="6"/>
      <c r="E14" s="6"/>
      <c r="F14" s="6"/>
      <c r="G14" s="6"/>
      <c r="H14" s="6"/>
      <c r="I14" s="6"/>
      <c r="J14" s="8"/>
      <c r="K14" s="6"/>
      <c r="L14" s="6"/>
      <c r="M14" s="1"/>
    </row>
    <row r="15" spans="1:13">
      <c r="A15" s="6"/>
      <c r="B15" s="5"/>
      <c r="C15" s="6"/>
      <c r="D15" s="6"/>
      <c r="E15" s="6"/>
      <c r="F15" s="6"/>
      <c r="G15" s="6"/>
      <c r="H15" s="6"/>
      <c r="I15" s="6"/>
      <c r="J15" s="8"/>
      <c r="K15" s="6"/>
      <c r="L15" s="6"/>
      <c r="M15" s="1"/>
    </row>
    <row r="16" spans="1:13" ht="25.5">
      <c r="A16" s="6"/>
      <c r="B16" s="5"/>
      <c r="C16" s="213" t="s">
        <v>515</v>
      </c>
      <c r="D16" s="214"/>
      <c r="E16" s="214"/>
      <c r="F16" s="214" t="s">
        <v>516</v>
      </c>
      <c r="G16" s="214"/>
      <c r="H16" s="214"/>
      <c r="I16" s="215"/>
      <c r="J16" s="8"/>
      <c r="K16" s="6"/>
      <c r="L16" s="6"/>
      <c r="M16" s="1"/>
    </row>
    <row r="17" spans="1:13">
      <c r="A17" s="6"/>
      <c r="B17" s="5"/>
      <c r="C17" s="6"/>
      <c r="D17" s="6"/>
      <c r="E17" s="6"/>
      <c r="F17" s="6"/>
      <c r="G17" s="6"/>
      <c r="H17" s="6"/>
      <c r="I17" s="6"/>
      <c r="J17" s="8"/>
      <c r="K17" s="6"/>
      <c r="L17" s="6"/>
      <c r="M17" s="1"/>
    </row>
    <row r="18" spans="1:13">
      <c r="A18" s="6"/>
      <c r="B18" s="363" t="s">
        <v>6</v>
      </c>
      <c r="C18" s="364"/>
      <c r="D18" s="364"/>
      <c r="E18" s="364"/>
      <c r="F18" s="364"/>
      <c r="G18" s="364"/>
      <c r="H18" s="364"/>
      <c r="I18" s="364"/>
      <c r="J18" s="216"/>
      <c r="K18" s="6"/>
      <c r="L18" s="6"/>
      <c r="M18" s="1"/>
    </row>
    <row r="19" spans="1:13">
      <c r="A19" s="6"/>
      <c r="B19" s="359" t="s">
        <v>7</v>
      </c>
      <c r="C19" s="360"/>
      <c r="D19" s="360"/>
      <c r="E19" s="360"/>
      <c r="F19" s="360"/>
      <c r="G19" s="360"/>
      <c r="H19" s="360"/>
      <c r="I19" s="360"/>
      <c r="J19" s="217"/>
      <c r="K19" s="6"/>
      <c r="L19" s="6"/>
      <c r="M19" s="1"/>
    </row>
    <row r="20" spans="1:13">
      <c r="A20" s="6"/>
      <c r="B20" s="5"/>
      <c r="C20" s="6"/>
      <c r="D20" s="6"/>
      <c r="E20" s="6"/>
      <c r="F20" s="6"/>
      <c r="G20" s="6"/>
      <c r="H20" s="6"/>
      <c r="I20" s="6"/>
      <c r="J20" s="8"/>
      <c r="K20" s="6"/>
      <c r="L20" s="6"/>
      <c r="M20" s="1"/>
    </row>
    <row r="21" spans="1:13">
      <c r="A21" s="6"/>
      <c r="B21" s="5"/>
      <c r="C21" s="6"/>
      <c r="D21" s="6"/>
      <c r="E21" s="6"/>
      <c r="F21" s="6"/>
      <c r="G21" s="6"/>
      <c r="H21" s="6"/>
      <c r="I21" s="6"/>
      <c r="J21" s="8"/>
      <c r="K21" s="6"/>
      <c r="L21" s="6"/>
      <c r="M21" s="1"/>
    </row>
    <row r="22" spans="1:13" ht="33">
      <c r="A22" s="6"/>
      <c r="B22" s="5"/>
      <c r="C22" s="6"/>
      <c r="D22" s="218"/>
      <c r="E22" s="219" t="s">
        <v>517</v>
      </c>
      <c r="F22" s="220"/>
      <c r="G22" s="221"/>
      <c r="H22" s="6"/>
      <c r="I22" s="6"/>
      <c r="J22" s="8"/>
      <c r="K22" s="6"/>
      <c r="L22" s="6"/>
      <c r="M22" s="1"/>
    </row>
    <row r="23" spans="1:13">
      <c r="A23" s="6"/>
      <c r="B23" s="5"/>
      <c r="C23" s="6"/>
      <c r="D23" s="6"/>
      <c r="E23" s="6"/>
      <c r="F23" s="6"/>
      <c r="G23" s="6"/>
      <c r="H23" s="6"/>
      <c r="I23" s="6"/>
      <c r="J23" s="8"/>
      <c r="K23" s="6"/>
      <c r="L23" s="6"/>
      <c r="M23" s="1"/>
    </row>
    <row r="24" spans="1:13">
      <c r="A24" s="6"/>
      <c r="B24" s="5"/>
      <c r="C24" s="6"/>
      <c r="D24" s="6"/>
      <c r="E24" s="6"/>
      <c r="F24" s="6"/>
      <c r="G24" s="6"/>
      <c r="H24" s="6"/>
      <c r="I24" s="6"/>
      <c r="J24" s="8"/>
      <c r="K24" s="6"/>
      <c r="L24" s="6"/>
      <c r="M24" s="1"/>
    </row>
    <row r="25" spans="1:13">
      <c r="A25" s="6"/>
      <c r="B25" s="5"/>
      <c r="C25" s="6"/>
      <c r="D25" s="6"/>
      <c r="E25" s="6"/>
      <c r="F25" s="6"/>
      <c r="G25" s="6"/>
      <c r="H25" s="6"/>
      <c r="I25" s="6"/>
      <c r="J25" s="8"/>
      <c r="K25" s="6"/>
      <c r="L25" s="6"/>
      <c r="M25" s="1"/>
    </row>
    <row r="26" spans="1:13">
      <c r="A26" s="6"/>
      <c r="B26" s="5"/>
      <c r="C26" s="6"/>
      <c r="D26" s="6"/>
      <c r="E26" s="6"/>
      <c r="F26" s="6"/>
      <c r="G26" s="6"/>
      <c r="H26" s="6"/>
      <c r="I26" s="6"/>
      <c r="J26" s="8"/>
      <c r="K26" s="6"/>
      <c r="L26" s="6"/>
      <c r="M26" s="1"/>
    </row>
    <row r="27" spans="1:13">
      <c r="A27" s="6"/>
      <c r="B27" s="5"/>
      <c r="C27" s="6"/>
      <c r="D27" s="6"/>
      <c r="E27" s="6"/>
      <c r="F27" s="6"/>
      <c r="G27" s="6"/>
      <c r="H27" s="6"/>
      <c r="I27" s="6"/>
      <c r="J27" s="8"/>
      <c r="K27" s="6"/>
      <c r="L27" s="6"/>
      <c r="M27" s="1"/>
    </row>
    <row r="28" spans="1:13">
      <c r="A28" s="6"/>
      <c r="B28" s="5"/>
      <c r="C28" s="6"/>
      <c r="D28" s="6"/>
      <c r="E28" s="6"/>
      <c r="F28" s="6"/>
      <c r="G28" s="6"/>
      <c r="H28" s="6"/>
      <c r="I28" s="6"/>
      <c r="J28" s="8"/>
      <c r="K28" s="6"/>
      <c r="L28" s="6"/>
      <c r="M28" s="1"/>
    </row>
    <row r="29" spans="1:13">
      <c r="A29" s="6"/>
      <c r="B29" s="5"/>
      <c r="C29" s="6"/>
      <c r="D29" s="6"/>
      <c r="E29" s="6"/>
      <c r="F29" s="6"/>
      <c r="G29" s="6"/>
      <c r="H29" s="6"/>
      <c r="I29" s="6"/>
      <c r="J29" s="8"/>
      <c r="K29" s="6"/>
      <c r="L29" s="6"/>
      <c r="M29" s="1"/>
    </row>
    <row r="30" spans="1:13">
      <c r="A30" s="6"/>
      <c r="B30" s="5"/>
      <c r="C30" s="6"/>
      <c r="D30" s="6"/>
      <c r="E30" s="6"/>
      <c r="F30" s="6"/>
      <c r="G30" s="6"/>
      <c r="H30" s="6"/>
      <c r="I30" s="6"/>
      <c r="J30" s="8"/>
      <c r="K30" s="6"/>
      <c r="L30" s="6"/>
      <c r="M30" s="1"/>
    </row>
    <row r="31" spans="1:13">
      <c r="A31" s="3"/>
      <c r="B31" s="230" t="s">
        <v>8</v>
      </c>
      <c r="C31" s="229"/>
      <c r="D31" s="229"/>
      <c r="E31" s="229"/>
      <c r="F31" s="229"/>
      <c r="G31" s="361" t="s">
        <v>9</v>
      </c>
      <c r="H31" s="358"/>
      <c r="I31" s="3"/>
      <c r="J31" s="137"/>
      <c r="K31" s="3"/>
      <c r="L31" s="3"/>
      <c r="M31" s="138"/>
    </row>
    <row r="32" spans="1:13">
      <c r="A32" s="3"/>
      <c r="B32" s="230" t="s">
        <v>10</v>
      </c>
      <c r="C32" s="229"/>
      <c r="D32" s="229"/>
      <c r="E32" s="229"/>
      <c r="F32" s="229"/>
      <c r="G32" s="361" t="s">
        <v>11</v>
      </c>
      <c r="H32" s="358"/>
      <c r="I32" s="3"/>
      <c r="J32" s="137"/>
      <c r="K32" s="3"/>
      <c r="L32" s="3"/>
      <c r="M32" s="138"/>
    </row>
    <row r="33" spans="1:13">
      <c r="A33" s="3"/>
      <c r="B33" s="230" t="s">
        <v>12</v>
      </c>
      <c r="C33" s="229"/>
      <c r="D33" s="229"/>
      <c r="E33" s="229"/>
      <c r="F33" s="229"/>
      <c r="G33" s="361" t="s">
        <v>13</v>
      </c>
      <c r="H33" s="358"/>
      <c r="I33" s="3"/>
      <c r="J33" s="137"/>
      <c r="K33" s="3"/>
      <c r="L33" s="3"/>
      <c r="M33" s="138"/>
    </row>
    <row r="34" spans="1:13">
      <c r="A34" s="3"/>
      <c r="B34" s="230" t="s">
        <v>14</v>
      </c>
      <c r="C34" s="229"/>
      <c r="D34" s="229"/>
      <c r="E34" s="229"/>
      <c r="F34" s="229"/>
      <c r="G34" s="361" t="s">
        <v>11</v>
      </c>
      <c r="H34" s="358"/>
      <c r="I34" s="3"/>
      <c r="J34" s="137"/>
      <c r="K34" s="3"/>
      <c r="L34" s="3"/>
      <c r="M34" s="138"/>
    </row>
    <row r="35" spans="1:13">
      <c r="A35" s="6"/>
      <c r="B35" s="233"/>
      <c r="C35" s="234"/>
      <c r="D35" s="234"/>
      <c r="E35" s="234"/>
      <c r="F35" s="234"/>
      <c r="G35" s="234"/>
      <c r="H35" s="234"/>
      <c r="I35" s="6"/>
      <c r="J35" s="8"/>
      <c r="K35" s="6"/>
      <c r="L35" s="6"/>
      <c r="M35" s="1"/>
    </row>
    <row r="36" spans="1:13" ht="15.75">
      <c r="A36" s="9"/>
      <c r="B36" s="235" t="s">
        <v>15</v>
      </c>
      <c r="C36" s="236"/>
      <c r="D36" s="236"/>
      <c r="E36" s="237"/>
      <c r="F36" s="238" t="s">
        <v>16</v>
      </c>
      <c r="G36" s="362" t="s">
        <v>519</v>
      </c>
      <c r="H36" s="358"/>
      <c r="I36" s="9"/>
      <c r="J36" s="139"/>
      <c r="K36" s="9"/>
      <c r="L36" s="9"/>
      <c r="M36" s="140"/>
    </row>
    <row r="37" spans="1:13" ht="15.75">
      <c r="A37" s="9"/>
      <c r="B37" s="239"/>
      <c r="C37" s="240"/>
      <c r="D37" s="240"/>
      <c r="E37" s="241"/>
      <c r="F37" s="238" t="s">
        <v>17</v>
      </c>
      <c r="G37" s="357" t="s">
        <v>513</v>
      </c>
      <c r="H37" s="358"/>
      <c r="I37" s="9"/>
      <c r="J37" s="139"/>
      <c r="K37" s="9"/>
      <c r="L37" s="9"/>
      <c r="M37" s="140"/>
    </row>
    <row r="38" spans="1:13" ht="15.75">
      <c r="A38" s="9"/>
      <c r="B38" s="231"/>
      <c r="C38" s="232"/>
      <c r="D38" s="232"/>
      <c r="E38" s="232"/>
      <c r="F38" s="242"/>
      <c r="G38" s="242"/>
      <c r="H38" s="242"/>
      <c r="I38" s="9"/>
      <c r="J38" s="139"/>
      <c r="K38" s="9"/>
      <c r="L38" s="9"/>
      <c r="M38" s="140"/>
    </row>
    <row r="39" spans="1:13" ht="15.75">
      <c r="A39" s="9"/>
      <c r="B39" s="230" t="s">
        <v>18</v>
      </c>
      <c r="C39" s="229"/>
      <c r="D39" s="229"/>
      <c r="E39" s="228"/>
      <c r="F39" s="229"/>
      <c r="G39" s="229" t="s">
        <v>518</v>
      </c>
      <c r="H39" s="227"/>
      <c r="I39" s="9"/>
      <c r="J39" s="139"/>
      <c r="K39" s="9"/>
      <c r="L39" s="9"/>
      <c r="M39" s="140"/>
    </row>
    <row r="40" spans="1:13">
      <c r="A40" s="6"/>
      <c r="B40" s="5"/>
      <c r="C40" s="6"/>
      <c r="D40" s="6"/>
      <c r="E40" s="6"/>
      <c r="F40" s="6"/>
      <c r="G40" s="6"/>
      <c r="H40" s="6"/>
      <c r="I40" s="6"/>
      <c r="J40" s="8"/>
      <c r="K40" s="6"/>
      <c r="L40" s="6"/>
      <c r="M40" s="1"/>
    </row>
    <row r="41" spans="1:13">
      <c r="A41" s="6"/>
      <c r="B41" s="5"/>
      <c r="C41" s="6"/>
      <c r="D41" s="6"/>
      <c r="E41" s="6"/>
      <c r="F41" s="6"/>
      <c r="G41" s="6"/>
      <c r="H41" s="6"/>
      <c r="I41" s="6"/>
      <c r="J41" s="8"/>
      <c r="K41" s="6"/>
      <c r="L41" s="1"/>
      <c r="M41" s="1"/>
    </row>
    <row r="42" spans="1:13">
      <c r="A42" s="10"/>
      <c r="B42" s="120"/>
      <c r="C42" s="121"/>
      <c r="D42" s="121"/>
      <c r="E42" s="121"/>
      <c r="F42" s="121"/>
      <c r="G42" s="121"/>
      <c r="H42" s="121"/>
      <c r="I42" s="121"/>
      <c r="J42" s="122"/>
      <c r="K42" s="10"/>
    </row>
    <row r="43" spans="1:1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</sheetData>
  <mergeCells count="12">
    <mergeCell ref="B18:I18"/>
    <mergeCell ref="E2:H2"/>
    <mergeCell ref="E3:F3"/>
    <mergeCell ref="E4:I4"/>
    <mergeCell ref="E9:I9"/>
    <mergeCell ref="G37:H37"/>
    <mergeCell ref="B19:I19"/>
    <mergeCell ref="G31:H31"/>
    <mergeCell ref="G32:H32"/>
    <mergeCell ref="G33:H33"/>
    <mergeCell ref="G34:H34"/>
    <mergeCell ref="G36:H36"/>
  </mergeCells>
  <pageMargins left="0.7" right="0.51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7"/>
  <sheetViews>
    <sheetView topLeftCell="B1" workbookViewId="0">
      <selection activeCell="B54" sqref="B54:E57"/>
    </sheetView>
  </sheetViews>
  <sheetFormatPr defaultRowHeight="15"/>
  <cols>
    <col min="1" max="1" width="3.7109375" hidden="1" customWidth="1"/>
    <col min="2" max="2" width="4.140625" customWidth="1"/>
    <col min="3" max="3" width="4.7109375" customWidth="1"/>
    <col min="4" max="4" width="3.5703125" customWidth="1"/>
    <col min="5" max="5" width="74.85546875" customWidth="1"/>
    <col min="6" max="6" width="12.42578125" customWidth="1"/>
    <col min="7" max="7" width="13.5703125" customWidth="1"/>
    <col min="8" max="8" width="26.5703125" customWidth="1"/>
    <col min="10" max="10" width="19" customWidth="1"/>
  </cols>
  <sheetData>
    <row r="1" spans="1:5" ht="18">
      <c r="A1" s="101"/>
      <c r="B1" s="424" t="s">
        <v>179</v>
      </c>
      <c r="C1" s="425"/>
      <c r="D1" s="425"/>
      <c r="E1" s="426"/>
    </row>
    <row r="2" spans="1:5">
      <c r="A2" s="102"/>
      <c r="B2" s="103"/>
      <c r="C2" s="104" t="s">
        <v>180</v>
      </c>
      <c r="D2" s="105"/>
      <c r="E2" s="106"/>
    </row>
    <row r="3" spans="1:5">
      <c r="A3" s="102"/>
      <c r="B3" s="103"/>
      <c r="C3" s="107"/>
      <c r="D3" s="108" t="s">
        <v>181</v>
      </c>
      <c r="E3" s="106"/>
    </row>
    <row r="4" spans="1:5">
      <c r="A4" s="102"/>
      <c r="B4" s="103"/>
      <c r="C4" s="107"/>
      <c r="D4" s="108" t="s">
        <v>182</v>
      </c>
      <c r="E4" s="106"/>
    </row>
    <row r="5" spans="1:5">
      <c r="A5" s="102"/>
      <c r="B5" s="103"/>
      <c r="C5" s="107" t="s">
        <v>183</v>
      </c>
      <c r="D5" s="109"/>
      <c r="E5" s="106"/>
    </row>
    <row r="6" spans="1:5">
      <c r="A6" s="102"/>
      <c r="B6" s="103"/>
      <c r="C6" s="107"/>
      <c r="D6" s="108" t="s">
        <v>184</v>
      </c>
      <c r="E6" s="106"/>
    </row>
    <row r="7" spans="1:5">
      <c r="A7" s="102"/>
      <c r="B7" s="103"/>
      <c r="C7" s="110"/>
      <c r="D7" s="108" t="s">
        <v>185</v>
      </c>
      <c r="E7" s="106"/>
    </row>
    <row r="8" spans="1:5">
      <c r="A8" s="102"/>
      <c r="B8" s="103"/>
      <c r="C8" s="111"/>
      <c r="D8" s="112" t="s">
        <v>186</v>
      </c>
      <c r="E8" s="106"/>
    </row>
    <row r="9" spans="1:5" ht="15.75">
      <c r="B9" s="11"/>
      <c r="C9" s="113" t="s">
        <v>187</v>
      </c>
      <c r="D9" s="114" t="s">
        <v>188</v>
      </c>
      <c r="E9" s="12"/>
    </row>
    <row r="10" spans="1:5">
      <c r="B10" s="11"/>
      <c r="C10" s="115">
        <v>1</v>
      </c>
      <c r="D10" s="116" t="s">
        <v>189</v>
      </c>
      <c r="E10" s="12"/>
    </row>
    <row r="11" spans="1:5">
      <c r="B11" s="11"/>
      <c r="C11" s="115">
        <v>2</v>
      </c>
      <c r="D11" s="1" t="s">
        <v>190</v>
      </c>
      <c r="E11" s="12"/>
    </row>
    <row r="12" spans="1:5">
      <c r="B12" s="11"/>
      <c r="C12" s="6">
        <v>3</v>
      </c>
      <c r="D12" s="1" t="s">
        <v>191</v>
      </c>
      <c r="E12" s="12"/>
    </row>
    <row r="13" spans="1:5">
      <c r="A13" s="1"/>
      <c r="B13" s="5"/>
      <c r="C13" s="6">
        <v>4</v>
      </c>
      <c r="D13" s="6" t="s">
        <v>192</v>
      </c>
      <c r="E13" s="8"/>
    </row>
    <row r="14" spans="1:5">
      <c r="A14" s="1"/>
      <c r="B14" s="5"/>
      <c r="C14" s="6"/>
      <c r="D14" s="116" t="s">
        <v>193</v>
      </c>
      <c r="E14" s="8"/>
    </row>
    <row r="15" spans="1:5">
      <c r="A15" s="1"/>
      <c r="B15" s="5"/>
      <c r="C15" s="6" t="s">
        <v>194</v>
      </c>
      <c r="D15" s="6"/>
      <c r="E15" s="8"/>
    </row>
    <row r="16" spans="1:5">
      <c r="A16" s="1"/>
      <c r="B16" s="5"/>
      <c r="C16" s="6"/>
      <c r="D16" s="116" t="s">
        <v>195</v>
      </c>
      <c r="E16" s="8"/>
    </row>
    <row r="17" spans="1:5">
      <c r="A17" s="1"/>
      <c r="B17" s="5"/>
      <c r="C17" s="6" t="s">
        <v>196</v>
      </c>
      <c r="D17" s="6"/>
      <c r="E17" s="8"/>
    </row>
    <row r="18" spans="1:5">
      <c r="A18" s="1"/>
      <c r="B18" s="5"/>
      <c r="C18" s="6"/>
      <c r="D18" s="116" t="s">
        <v>197</v>
      </c>
      <c r="E18" s="8"/>
    </row>
    <row r="19" spans="1:5">
      <c r="A19" s="1"/>
      <c r="B19" s="5"/>
      <c r="C19" s="6" t="s">
        <v>198</v>
      </c>
      <c r="D19" s="6"/>
      <c r="E19" s="8"/>
    </row>
    <row r="20" spans="1:5">
      <c r="A20" s="1"/>
      <c r="B20" s="5"/>
      <c r="C20" s="6"/>
      <c r="D20" s="6" t="s">
        <v>199</v>
      </c>
      <c r="E20" s="8"/>
    </row>
    <row r="21" spans="1:5">
      <c r="A21" s="1"/>
      <c r="B21" s="5"/>
      <c r="C21" s="6" t="s">
        <v>200</v>
      </c>
      <c r="D21" s="6"/>
      <c r="E21" s="8"/>
    </row>
    <row r="22" spans="1:5">
      <c r="A22" s="1"/>
      <c r="B22" s="5"/>
      <c r="C22" s="116" t="s">
        <v>201</v>
      </c>
      <c r="D22" s="6"/>
      <c r="E22" s="8"/>
    </row>
    <row r="23" spans="1:5">
      <c r="A23" s="1"/>
      <c r="B23" s="5"/>
      <c r="C23" s="6"/>
      <c r="D23" s="6" t="s">
        <v>202</v>
      </c>
      <c r="E23" s="8"/>
    </row>
    <row r="24" spans="1:5">
      <c r="A24" s="1"/>
      <c r="B24" s="5"/>
      <c r="C24" s="116" t="s">
        <v>203</v>
      </c>
      <c r="D24" s="6"/>
      <c r="E24" s="8"/>
    </row>
    <row r="25" spans="1:5">
      <c r="A25" s="1"/>
      <c r="B25" s="5"/>
      <c r="C25" s="6"/>
      <c r="D25" s="6" t="s">
        <v>204</v>
      </c>
      <c r="E25" s="8"/>
    </row>
    <row r="26" spans="1:5">
      <c r="A26" s="1"/>
      <c r="B26" s="5"/>
      <c r="C26" s="116" t="s">
        <v>205</v>
      </c>
      <c r="D26" s="6"/>
      <c r="E26" s="8"/>
    </row>
    <row r="27" spans="1:5">
      <c r="A27" s="1"/>
      <c r="B27" s="5"/>
      <c r="C27" s="6" t="s">
        <v>206</v>
      </c>
      <c r="D27" s="6" t="s">
        <v>207</v>
      </c>
      <c r="E27" s="8"/>
    </row>
    <row r="28" spans="1:5">
      <c r="A28" s="1"/>
      <c r="B28" s="5"/>
      <c r="C28" s="6"/>
      <c r="D28" s="116" t="s">
        <v>208</v>
      </c>
      <c r="E28" s="8"/>
    </row>
    <row r="29" spans="1:5">
      <c r="A29" s="1"/>
      <c r="B29" s="5"/>
      <c r="C29" s="6"/>
      <c r="D29" s="116" t="s">
        <v>209</v>
      </c>
      <c r="E29" s="8"/>
    </row>
    <row r="30" spans="1:5">
      <c r="A30" s="1"/>
      <c r="B30" s="5"/>
      <c r="C30" s="6"/>
      <c r="D30" s="116" t="s">
        <v>210</v>
      </c>
      <c r="E30" s="8"/>
    </row>
    <row r="31" spans="1:5">
      <c r="A31" s="1"/>
      <c r="B31" s="5"/>
      <c r="C31" s="6"/>
      <c r="D31" s="116" t="s">
        <v>211</v>
      </c>
      <c r="E31" s="8"/>
    </row>
    <row r="32" spans="1:5">
      <c r="A32" s="1"/>
      <c r="B32" s="5"/>
      <c r="C32" s="6"/>
      <c r="D32" s="116" t="s">
        <v>212</v>
      </c>
      <c r="E32" s="8"/>
    </row>
    <row r="33" spans="1:5">
      <c r="A33" s="1"/>
      <c r="B33" s="5"/>
      <c r="C33" s="6"/>
      <c r="D33" s="116" t="s">
        <v>213</v>
      </c>
      <c r="E33" s="8"/>
    </row>
    <row r="34" spans="1:5" ht="15.75">
      <c r="A34" s="1"/>
      <c r="B34" s="5"/>
      <c r="C34" s="113" t="s">
        <v>214</v>
      </c>
      <c r="D34" s="114" t="s">
        <v>215</v>
      </c>
      <c r="E34" s="8"/>
    </row>
    <row r="35" spans="1:5">
      <c r="A35" s="1"/>
      <c r="B35" s="5"/>
      <c r="C35" s="6"/>
      <c r="D35" s="6"/>
      <c r="E35" s="8"/>
    </row>
    <row r="36" spans="1:5">
      <c r="A36" s="1"/>
      <c r="B36" s="5"/>
      <c r="C36" s="6"/>
      <c r="D36" s="116" t="s">
        <v>216</v>
      </c>
      <c r="E36" s="8"/>
    </row>
    <row r="37" spans="1:5">
      <c r="A37" s="1"/>
      <c r="B37" s="5"/>
      <c r="C37" s="6" t="s">
        <v>217</v>
      </c>
      <c r="D37" s="6"/>
      <c r="E37" s="8"/>
    </row>
    <row r="38" spans="1:5">
      <c r="A38" s="1"/>
      <c r="B38" s="5"/>
      <c r="C38" s="6"/>
      <c r="D38" s="6" t="s">
        <v>218</v>
      </c>
      <c r="E38" s="8"/>
    </row>
    <row r="39" spans="1:5">
      <c r="A39" s="1"/>
      <c r="B39" s="5"/>
      <c r="C39" s="6" t="s">
        <v>219</v>
      </c>
      <c r="D39" s="6"/>
      <c r="E39" s="8"/>
    </row>
    <row r="40" spans="1:5">
      <c r="A40" s="1"/>
      <c r="B40" s="5"/>
      <c r="C40" s="6"/>
      <c r="D40" s="6" t="s">
        <v>220</v>
      </c>
      <c r="E40" s="8"/>
    </row>
    <row r="41" spans="1:5">
      <c r="A41" s="1"/>
      <c r="B41" s="5"/>
      <c r="C41" s="6" t="s">
        <v>221</v>
      </c>
      <c r="D41" s="6"/>
      <c r="E41" s="8"/>
    </row>
    <row r="42" spans="1:5">
      <c r="A42" s="1"/>
      <c r="B42" s="5"/>
      <c r="C42" s="6"/>
      <c r="D42" s="6" t="s">
        <v>222</v>
      </c>
      <c r="E42" s="8"/>
    </row>
    <row r="43" spans="1:5">
      <c r="A43" s="1"/>
      <c r="B43" s="5"/>
      <c r="C43" s="6" t="s">
        <v>223</v>
      </c>
      <c r="D43" s="6"/>
      <c r="E43" s="8"/>
    </row>
    <row r="44" spans="1:5">
      <c r="A44" s="1"/>
      <c r="B44" s="5"/>
      <c r="C44" s="1"/>
      <c r="D44" s="1" t="s">
        <v>224</v>
      </c>
      <c r="E44" s="8"/>
    </row>
    <row r="45" spans="1:5">
      <c r="A45" s="1"/>
      <c r="B45" s="5"/>
      <c r="C45" s="1" t="s">
        <v>225</v>
      </c>
      <c r="D45" s="1"/>
      <c r="E45" s="8"/>
    </row>
    <row r="46" spans="1:5">
      <c r="A46" s="1"/>
      <c r="B46" s="5"/>
      <c r="C46" s="1" t="s">
        <v>226</v>
      </c>
      <c r="D46" s="1"/>
      <c r="E46" s="8"/>
    </row>
    <row r="47" spans="1:5">
      <c r="A47" s="1"/>
      <c r="B47" s="5"/>
      <c r="C47" s="1" t="s">
        <v>227</v>
      </c>
      <c r="D47" s="6"/>
      <c r="E47" s="8"/>
    </row>
    <row r="48" spans="1:5">
      <c r="A48" s="1"/>
      <c r="B48" s="5"/>
      <c r="C48" s="6"/>
      <c r="D48" s="1" t="s">
        <v>228</v>
      </c>
      <c r="E48" s="8"/>
    </row>
    <row r="49" spans="1:5">
      <c r="A49" s="1"/>
      <c r="B49" s="5"/>
      <c r="C49" s="6"/>
      <c r="D49" s="6" t="s">
        <v>229</v>
      </c>
      <c r="E49" s="8"/>
    </row>
    <row r="50" spans="1:5">
      <c r="A50" s="33"/>
      <c r="B50" s="117"/>
      <c r="C50" s="118"/>
      <c r="D50" s="118" t="s">
        <v>230</v>
      </c>
      <c r="E50" s="119"/>
    </row>
    <row r="51" spans="1:5">
      <c r="B51" s="11"/>
      <c r="C51" s="1"/>
      <c r="D51" s="1" t="s">
        <v>231</v>
      </c>
      <c r="E51" s="12"/>
    </row>
    <row r="52" spans="1:5">
      <c r="B52" s="11"/>
      <c r="C52" s="1" t="s">
        <v>232</v>
      </c>
      <c r="D52" s="1"/>
      <c r="E52" s="12"/>
    </row>
    <row r="53" spans="1:5">
      <c r="B53" s="11"/>
      <c r="C53" s="1"/>
      <c r="D53" s="1"/>
      <c r="E53" s="12"/>
    </row>
    <row r="54" spans="1:5">
      <c r="B54" s="10"/>
      <c r="C54" s="6"/>
      <c r="D54" s="6"/>
      <c r="E54" s="10"/>
    </row>
    <row r="55" spans="1:5">
      <c r="B55" s="10"/>
      <c r="C55" s="6"/>
      <c r="D55" s="6"/>
      <c r="E55" s="123"/>
    </row>
    <row r="56" spans="1:5">
      <c r="B56" s="10"/>
      <c r="C56" s="10"/>
      <c r="D56" s="10"/>
      <c r="E56" s="10"/>
    </row>
    <row r="57" spans="1:5">
      <c r="B57" s="10"/>
      <c r="C57" s="10"/>
      <c r="D57" s="10"/>
      <c r="E57" s="10"/>
    </row>
  </sheetData>
  <mergeCells count="1">
    <mergeCell ref="B1:E1"/>
  </mergeCells>
  <pageMargins left="0.7" right="0.7" top="0.17" bottom="0.26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284"/>
  <sheetViews>
    <sheetView topLeftCell="A241" workbookViewId="0">
      <selection activeCell="A201" sqref="A201:I250"/>
    </sheetView>
  </sheetViews>
  <sheetFormatPr defaultRowHeight="15"/>
  <cols>
    <col min="1" max="1" width="5.42578125" customWidth="1"/>
    <col min="3" max="3" width="10.85546875" customWidth="1"/>
    <col min="4" max="4" width="11.7109375" customWidth="1"/>
    <col min="7" max="7" width="10.28515625" customWidth="1"/>
    <col min="8" max="8" width="13.42578125" customWidth="1"/>
    <col min="9" max="9" width="13.85546875" customWidth="1"/>
  </cols>
  <sheetData>
    <row r="1" spans="1:11">
      <c r="A1" s="168"/>
      <c r="B1" s="348" t="s">
        <v>276</v>
      </c>
      <c r="C1" s="348"/>
      <c r="D1" s="348"/>
      <c r="E1" s="348"/>
      <c r="F1" s="348"/>
      <c r="G1" s="348" t="s">
        <v>554</v>
      </c>
      <c r="H1" s="348"/>
      <c r="I1">
        <v>1</v>
      </c>
      <c r="J1" s="168">
        <v>1</v>
      </c>
      <c r="K1" s="169"/>
    </row>
    <row r="2" spans="1:11">
      <c r="A2" s="168"/>
      <c r="B2" s="288" t="s">
        <v>277</v>
      </c>
      <c r="C2" s="288"/>
      <c r="D2" s="288"/>
      <c r="E2" s="289"/>
      <c r="F2" s="289"/>
      <c r="G2" s="289"/>
      <c r="H2" s="289"/>
      <c r="I2" s="289"/>
      <c r="J2" s="168"/>
      <c r="K2" s="169"/>
    </row>
    <row r="3" spans="1:11">
      <c r="A3" s="168"/>
      <c r="B3" s="288" t="s">
        <v>555</v>
      </c>
      <c r="C3" s="288"/>
      <c r="D3" s="288"/>
      <c r="E3" s="289"/>
      <c r="F3" s="289"/>
      <c r="G3" s="289"/>
      <c r="H3" s="289"/>
      <c r="I3" s="289"/>
      <c r="J3" s="168"/>
      <c r="K3" s="169"/>
    </row>
    <row r="4" spans="1:11">
      <c r="A4" s="168"/>
      <c r="B4" s="290" t="s">
        <v>278</v>
      </c>
      <c r="C4" s="290"/>
      <c r="D4" s="290"/>
      <c r="E4" s="291"/>
      <c r="F4" s="291"/>
      <c r="G4" s="291"/>
      <c r="H4" s="291"/>
      <c r="I4" s="291"/>
      <c r="J4" s="168"/>
      <c r="K4" s="169"/>
    </row>
    <row r="5" spans="1:11">
      <c r="A5" s="168"/>
      <c r="B5" s="292" t="s">
        <v>279</v>
      </c>
      <c r="C5" s="289"/>
      <c r="D5" s="289"/>
      <c r="E5" s="289"/>
      <c r="F5" s="289"/>
      <c r="G5" s="289"/>
      <c r="H5" s="289"/>
      <c r="I5" s="289"/>
      <c r="J5" s="168"/>
      <c r="K5" s="169"/>
    </row>
    <row r="6" spans="1:11">
      <c r="A6" s="168"/>
      <c r="B6" s="289" t="s">
        <v>280</v>
      </c>
      <c r="C6" s="289"/>
      <c r="D6" s="289"/>
      <c r="E6" s="289"/>
      <c r="F6" s="289"/>
      <c r="G6" s="289"/>
      <c r="H6" s="289"/>
      <c r="I6" s="289"/>
      <c r="J6" s="168"/>
      <c r="K6" s="169"/>
    </row>
    <row r="7" spans="1:11">
      <c r="A7" s="168"/>
      <c r="B7" s="289" t="s">
        <v>498</v>
      </c>
      <c r="C7" s="289"/>
      <c r="D7" s="289"/>
      <c r="E7" s="289"/>
      <c r="F7" s="289"/>
      <c r="G7" s="289"/>
      <c r="H7" s="289"/>
      <c r="I7" s="289"/>
      <c r="J7" s="168"/>
      <c r="K7" s="169"/>
    </row>
    <row r="8" spans="1:11">
      <c r="A8" s="168"/>
      <c r="B8" s="289" t="s">
        <v>281</v>
      </c>
      <c r="C8" s="289"/>
      <c r="D8" s="289" t="s">
        <v>282</v>
      </c>
      <c r="E8" s="289"/>
      <c r="F8" s="289"/>
      <c r="G8" s="289"/>
      <c r="H8" s="289"/>
      <c r="I8" s="289"/>
      <c r="J8" s="168"/>
      <c r="K8" s="169"/>
    </row>
    <row r="9" spans="1:11">
      <c r="A9" s="168"/>
      <c r="B9" s="289" t="s">
        <v>556</v>
      </c>
      <c r="C9" s="289"/>
      <c r="D9" s="289"/>
      <c r="E9" s="289"/>
      <c r="F9" s="289"/>
      <c r="G9" s="289"/>
      <c r="H9" s="289"/>
      <c r="I9" s="289"/>
      <c r="J9" s="168"/>
      <c r="K9" s="169"/>
    </row>
    <row r="10" spans="1:11">
      <c r="A10" s="168"/>
      <c r="B10" s="289" t="s">
        <v>283</v>
      </c>
      <c r="C10" s="289"/>
      <c r="D10" s="289"/>
      <c r="E10" s="289"/>
      <c r="F10" s="289"/>
      <c r="G10" s="289"/>
      <c r="H10" s="289"/>
      <c r="I10" s="289"/>
      <c r="J10" s="168"/>
      <c r="K10" s="169"/>
    </row>
    <row r="11" spans="1:11">
      <c r="A11" s="168"/>
      <c r="B11" s="292" t="s">
        <v>284</v>
      </c>
      <c r="C11" s="289"/>
      <c r="D11" s="289"/>
      <c r="E11" s="289"/>
      <c r="F11" s="289"/>
      <c r="G11" s="289"/>
      <c r="H11" s="289"/>
      <c r="I11" s="289"/>
      <c r="J11" s="168"/>
      <c r="K11" s="169"/>
    </row>
    <row r="12" spans="1:11">
      <c r="A12" s="168"/>
      <c r="B12" s="292" t="s">
        <v>285</v>
      </c>
      <c r="C12" s="289"/>
      <c r="D12" s="289"/>
      <c r="E12" s="289"/>
      <c r="F12" s="289"/>
      <c r="G12" s="289"/>
      <c r="H12" s="289"/>
      <c r="I12" s="289"/>
      <c r="J12" s="168"/>
      <c r="K12" s="169"/>
    </row>
    <row r="13" spans="1:11">
      <c r="A13" s="168"/>
      <c r="B13" s="289" t="s">
        <v>286</v>
      </c>
      <c r="C13" s="289"/>
      <c r="D13" s="289"/>
      <c r="E13" s="289"/>
      <c r="F13" s="289"/>
      <c r="G13" s="289"/>
      <c r="H13" s="289"/>
      <c r="I13" s="289"/>
      <c r="J13" s="168"/>
      <c r="K13" s="169"/>
    </row>
    <row r="14" spans="1:11">
      <c r="A14" s="168"/>
      <c r="B14" s="289" t="s">
        <v>287</v>
      </c>
      <c r="C14" s="289"/>
      <c r="D14" s="289"/>
      <c r="E14" s="289"/>
      <c r="F14" s="289"/>
      <c r="G14" s="289"/>
      <c r="H14" s="289"/>
      <c r="I14" s="289"/>
      <c r="J14" s="168"/>
      <c r="K14" s="169"/>
    </row>
    <row r="15" spans="1:11">
      <c r="A15" s="168"/>
      <c r="B15" s="289" t="s">
        <v>288</v>
      </c>
      <c r="C15" s="289"/>
      <c r="D15" s="289"/>
      <c r="E15" s="289"/>
      <c r="F15" s="289"/>
      <c r="G15" s="289"/>
      <c r="H15" s="289"/>
      <c r="I15" s="289"/>
      <c r="J15" s="168"/>
      <c r="K15" s="169"/>
    </row>
    <row r="16" spans="1:11">
      <c r="A16" s="168"/>
      <c r="B16" s="289" t="s">
        <v>289</v>
      </c>
      <c r="C16" s="289"/>
      <c r="D16" s="289"/>
      <c r="E16" s="289"/>
      <c r="F16" s="289"/>
      <c r="G16" s="289"/>
      <c r="H16" s="289"/>
      <c r="I16" s="289"/>
      <c r="J16" s="168"/>
      <c r="K16" s="169"/>
    </row>
    <row r="17" spans="1:11">
      <c r="A17" s="168"/>
      <c r="B17" s="288" t="s">
        <v>290</v>
      </c>
      <c r="C17" s="288"/>
      <c r="D17" s="288"/>
      <c r="E17" s="288"/>
      <c r="F17" s="288"/>
      <c r="G17" s="288"/>
      <c r="H17" s="288"/>
      <c r="I17" s="288"/>
      <c r="J17" s="168"/>
      <c r="K17" s="169"/>
    </row>
    <row r="18" spans="1:11">
      <c r="A18" s="168"/>
      <c r="B18" s="288" t="s">
        <v>557</v>
      </c>
      <c r="C18" s="288"/>
      <c r="D18" s="288"/>
      <c r="E18" s="288"/>
      <c r="F18" s="288"/>
      <c r="G18" s="288"/>
      <c r="H18" s="288"/>
      <c r="I18" s="288"/>
      <c r="J18" s="168"/>
      <c r="K18" s="169"/>
    </row>
    <row r="19" spans="1:11">
      <c r="A19" s="168"/>
      <c r="B19" s="288" t="s">
        <v>584</v>
      </c>
      <c r="C19" s="288"/>
      <c r="D19" s="288"/>
      <c r="E19" s="288"/>
      <c r="F19" s="288"/>
      <c r="G19" s="288"/>
      <c r="H19" s="288"/>
      <c r="I19" s="288"/>
      <c r="J19" s="168"/>
      <c r="K19" s="169"/>
    </row>
    <row r="20" spans="1:11">
      <c r="A20" s="168"/>
      <c r="B20" s="289" t="s">
        <v>291</v>
      </c>
      <c r="C20" s="289"/>
      <c r="D20" s="289"/>
      <c r="E20" s="289"/>
      <c r="F20" s="289"/>
      <c r="G20" s="289"/>
      <c r="H20" s="289"/>
      <c r="I20" s="289"/>
      <c r="J20" s="168"/>
      <c r="K20" s="169"/>
    </row>
    <row r="21" spans="1:11">
      <c r="A21" s="168"/>
      <c r="B21" s="289" t="s">
        <v>558</v>
      </c>
      <c r="C21" s="289"/>
      <c r="D21" s="289"/>
      <c r="E21" s="289"/>
      <c r="F21" s="289"/>
      <c r="G21" s="289"/>
      <c r="H21" s="289"/>
      <c r="I21" s="289"/>
      <c r="J21" s="168"/>
      <c r="K21" s="169"/>
    </row>
    <row r="22" spans="1:11">
      <c r="A22" s="168"/>
      <c r="B22" s="289" t="s">
        <v>292</v>
      </c>
      <c r="C22" s="289"/>
      <c r="D22" s="289"/>
      <c r="E22" s="289"/>
      <c r="F22" s="289"/>
      <c r="G22" s="289"/>
      <c r="H22" s="289"/>
      <c r="I22" s="289"/>
      <c r="J22" s="168"/>
      <c r="K22" s="169"/>
    </row>
    <row r="23" spans="1:11">
      <c r="A23" s="168"/>
      <c r="B23" s="292" t="s">
        <v>293</v>
      </c>
      <c r="C23" s="289"/>
      <c r="D23" s="289"/>
      <c r="E23" s="289"/>
      <c r="F23" s="289"/>
      <c r="G23" s="289"/>
      <c r="H23" s="289"/>
      <c r="I23" s="289"/>
      <c r="J23" s="168"/>
      <c r="K23" s="169"/>
    </row>
    <row r="24" spans="1:11">
      <c r="A24" s="168"/>
      <c r="B24" s="288" t="s">
        <v>294</v>
      </c>
      <c r="C24" s="289"/>
      <c r="D24" s="289"/>
      <c r="E24" s="289"/>
      <c r="F24" s="289"/>
      <c r="G24" s="289"/>
      <c r="H24" s="289"/>
      <c r="I24" s="289"/>
      <c r="J24" s="168"/>
      <c r="K24" s="169"/>
    </row>
    <row r="25" spans="1:11">
      <c r="A25" s="168"/>
      <c r="B25" s="289" t="s">
        <v>295</v>
      </c>
      <c r="C25" s="289"/>
      <c r="D25" s="289"/>
      <c r="E25" s="289"/>
      <c r="F25" s="289"/>
      <c r="G25" s="289"/>
      <c r="H25" s="289"/>
      <c r="I25" s="289"/>
      <c r="J25" s="168"/>
      <c r="K25" s="169"/>
    </row>
    <row r="26" spans="1:11">
      <c r="A26" s="168"/>
      <c r="B26" s="289" t="s">
        <v>296</v>
      </c>
      <c r="C26" s="289"/>
      <c r="D26" s="289"/>
      <c r="E26" s="289"/>
      <c r="F26" s="289"/>
      <c r="G26" s="289"/>
      <c r="H26" s="289"/>
      <c r="I26" s="289"/>
      <c r="J26" s="168"/>
      <c r="K26" s="169"/>
    </row>
    <row r="27" spans="1:11">
      <c r="A27" s="168"/>
      <c r="B27" s="289" t="s">
        <v>297</v>
      </c>
      <c r="C27" s="289"/>
      <c r="D27" s="289"/>
      <c r="E27" s="289"/>
      <c r="F27" s="289"/>
      <c r="G27" s="289"/>
      <c r="H27" s="289"/>
      <c r="I27" s="289"/>
      <c r="J27" s="168"/>
      <c r="K27" s="169"/>
    </row>
    <row r="28" spans="1:11">
      <c r="A28" s="168"/>
      <c r="B28" s="289" t="s">
        <v>298</v>
      </c>
      <c r="C28" s="289"/>
      <c r="D28" s="289"/>
      <c r="E28" s="289"/>
      <c r="F28" s="289"/>
      <c r="G28" s="289"/>
      <c r="H28" s="289"/>
      <c r="I28" s="289"/>
      <c r="J28" s="168"/>
      <c r="K28" s="169"/>
    </row>
    <row r="29" spans="1:11">
      <c r="A29" s="168"/>
      <c r="B29" s="289" t="s">
        <v>299</v>
      </c>
      <c r="C29" s="289"/>
      <c r="D29" s="289"/>
      <c r="E29" s="289"/>
      <c r="F29" s="289"/>
      <c r="G29" s="289"/>
      <c r="H29" s="289"/>
      <c r="I29" s="289"/>
      <c r="J29" s="168"/>
      <c r="K29" s="169"/>
    </row>
    <row r="30" spans="1:11">
      <c r="A30" s="168"/>
      <c r="B30" s="289" t="s">
        <v>300</v>
      </c>
      <c r="C30" s="289"/>
      <c r="D30" s="289"/>
      <c r="E30" s="289"/>
      <c r="F30" s="289"/>
      <c r="G30" s="289"/>
      <c r="H30" s="289"/>
      <c r="I30" s="289"/>
      <c r="J30" s="168"/>
      <c r="K30" s="169"/>
    </row>
    <row r="31" spans="1:11">
      <c r="A31" s="168"/>
      <c r="B31" s="292" t="s">
        <v>301</v>
      </c>
      <c r="C31" s="289"/>
      <c r="D31" s="289"/>
      <c r="E31" s="289"/>
      <c r="F31" s="289"/>
      <c r="G31" s="289"/>
      <c r="H31" s="289"/>
      <c r="I31" s="289"/>
      <c r="J31" s="168"/>
      <c r="K31" s="169"/>
    </row>
    <row r="32" spans="1:11">
      <c r="A32" s="168"/>
      <c r="B32" s="289" t="s">
        <v>302</v>
      </c>
      <c r="C32" s="289"/>
      <c r="D32" s="289"/>
      <c r="E32" s="289"/>
      <c r="F32" s="289"/>
      <c r="G32" s="289"/>
      <c r="H32" s="289"/>
      <c r="I32" s="289"/>
      <c r="J32" s="168"/>
      <c r="K32" s="169"/>
    </row>
    <row r="33" spans="1:11">
      <c r="A33" s="168"/>
      <c r="B33" s="289" t="s">
        <v>303</v>
      </c>
      <c r="C33" s="289"/>
      <c r="D33" s="289"/>
      <c r="E33" s="289"/>
      <c r="F33" s="289"/>
      <c r="G33" s="289"/>
      <c r="H33" s="289"/>
      <c r="I33" s="289"/>
      <c r="J33" s="168"/>
      <c r="K33" s="169"/>
    </row>
    <row r="34" spans="1:11">
      <c r="A34" s="168"/>
      <c r="B34" s="289" t="s">
        <v>304</v>
      </c>
      <c r="C34" s="289"/>
      <c r="D34" s="289"/>
      <c r="E34" s="289"/>
      <c r="F34" s="289"/>
      <c r="G34" s="289"/>
      <c r="H34" s="289"/>
      <c r="I34" s="289"/>
      <c r="J34" s="168"/>
      <c r="K34" s="169"/>
    </row>
    <row r="35" spans="1:11">
      <c r="A35" s="168"/>
      <c r="B35" s="289" t="s">
        <v>305</v>
      </c>
      <c r="C35" s="289"/>
      <c r="D35" s="289"/>
      <c r="E35" s="289"/>
      <c r="F35" s="289"/>
      <c r="G35" s="289"/>
      <c r="H35" s="289"/>
      <c r="I35" s="289"/>
      <c r="J35" s="168"/>
      <c r="K35" s="169"/>
    </row>
    <row r="36" spans="1:11">
      <c r="A36" s="168"/>
      <c r="B36" s="289" t="s">
        <v>306</v>
      </c>
      <c r="C36" s="289"/>
      <c r="D36" s="289"/>
      <c r="E36" s="289"/>
      <c r="F36" s="289"/>
      <c r="G36" s="289"/>
      <c r="H36" s="289"/>
      <c r="I36" s="289"/>
      <c r="J36" s="168"/>
      <c r="K36" s="169"/>
    </row>
    <row r="37" spans="1:11">
      <c r="A37" s="168"/>
      <c r="B37" s="289" t="s">
        <v>559</v>
      </c>
      <c r="C37" s="289"/>
      <c r="D37" s="289"/>
      <c r="E37" s="289"/>
      <c r="F37" s="289"/>
      <c r="G37" s="289"/>
      <c r="H37" s="289"/>
      <c r="I37" s="289"/>
      <c r="J37" s="168"/>
      <c r="K37" s="169"/>
    </row>
    <row r="38" spans="1:11">
      <c r="A38" s="168"/>
      <c r="B38" s="349" t="s">
        <v>596</v>
      </c>
      <c r="C38" s="349"/>
      <c r="D38" s="349"/>
      <c r="E38" s="349"/>
      <c r="F38" s="349"/>
      <c r="G38" s="289"/>
      <c r="H38" s="289"/>
      <c r="I38" s="289"/>
      <c r="J38" s="168"/>
      <c r="K38" s="169"/>
    </row>
    <row r="39" spans="1:11">
      <c r="A39" s="169"/>
      <c r="B39" s="288" t="s">
        <v>307</v>
      </c>
      <c r="C39" s="293"/>
      <c r="D39" s="293"/>
      <c r="E39" s="293"/>
      <c r="F39" s="293"/>
      <c r="G39" s="293"/>
      <c r="H39" s="293"/>
      <c r="I39" s="293"/>
      <c r="J39" s="169"/>
      <c r="K39" s="169"/>
    </row>
    <row r="40" spans="1:11">
      <c r="A40" s="168"/>
      <c r="B40" s="289" t="s">
        <v>308</v>
      </c>
      <c r="C40" s="289"/>
      <c r="D40" s="289"/>
      <c r="E40" s="289"/>
      <c r="F40" s="289"/>
      <c r="G40" s="289"/>
      <c r="H40" s="289"/>
      <c r="I40" s="289"/>
      <c r="J40" s="168"/>
      <c r="K40" s="169"/>
    </row>
    <row r="41" spans="1:11">
      <c r="A41" s="168"/>
      <c r="B41" s="289" t="s">
        <v>309</v>
      </c>
      <c r="C41" s="289"/>
      <c r="D41" s="289"/>
      <c r="E41" s="289"/>
      <c r="F41" s="289"/>
      <c r="G41" s="289"/>
      <c r="H41" s="289"/>
      <c r="I41" s="289"/>
      <c r="J41" s="168"/>
      <c r="K41" s="169"/>
    </row>
    <row r="42" spans="1:11">
      <c r="A42" s="168"/>
      <c r="B42" s="289" t="s">
        <v>310</v>
      </c>
      <c r="C42" s="289"/>
      <c r="D42" s="289"/>
      <c r="E42" s="289"/>
      <c r="F42" s="289"/>
      <c r="G42" s="289"/>
      <c r="H42" s="289"/>
      <c r="I42" s="289"/>
      <c r="J42" s="168"/>
      <c r="K42" s="169"/>
    </row>
    <row r="43" spans="1:11">
      <c r="A43" s="168"/>
      <c r="B43" s="289" t="s">
        <v>311</v>
      </c>
      <c r="C43" s="289"/>
      <c r="D43" s="289"/>
      <c r="E43" s="289"/>
      <c r="F43" s="289"/>
      <c r="G43" s="289"/>
      <c r="H43" s="289"/>
      <c r="I43" s="289"/>
      <c r="J43" s="168"/>
      <c r="K43" s="169"/>
    </row>
    <row r="44" spans="1:11">
      <c r="A44" s="168"/>
      <c r="B44" s="289" t="s">
        <v>585</v>
      </c>
      <c r="C44" s="289"/>
      <c r="D44" s="289"/>
      <c r="E44" s="289"/>
      <c r="F44" s="289"/>
      <c r="G44" s="289"/>
      <c r="H44" s="289"/>
      <c r="I44" s="289"/>
      <c r="J44" s="168"/>
      <c r="K44" s="169"/>
    </row>
    <row r="45" spans="1:11">
      <c r="A45" s="168"/>
      <c r="B45" s="289" t="s">
        <v>312</v>
      </c>
      <c r="C45" s="289"/>
      <c r="D45" s="289"/>
      <c r="E45" s="289"/>
      <c r="F45" s="289"/>
      <c r="G45" s="289"/>
      <c r="H45" s="289"/>
      <c r="I45" s="289"/>
      <c r="J45" s="168"/>
      <c r="K45" s="169"/>
    </row>
    <row r="46" spans="1:11">
      <c r="A46" s="168"/>
      <c r="B46" s="288" t="s">
        <v>313</v>
      </c>
      <c r="C46" s="289"/>
      <c r="D46" s="289"/>
      <c r="E46" s="289"/>
      <c r="F46" s="289"/>
      <c r="G46" s="289"/>
      <c r="H46" s="289"/>
      <c r="I46" s="289"/>
      <c r="J46" s="168"/>
      <c r="K46" s="169"/>
    </row>
    <row r="47" spans="1:11">
      <c r="A47" s="168"/>
      <c r="B47" s="289" t="s">
        <v>314</v>
      </c>
      <c r="C47" s="289"/>
      <c r="D47" s="289"/>
      <c r="E47" s="289"/>
      <c r="F47" s="289"/>
      <c r="G47" s="289"/>
      <c r="H47" s="289"/>
      <c r="I47" s="289"/>
      <c r="J47" s="168"/>
      <c r="K47" s="169"/>
    </row>
    <row r="48" spans="1:11">
      <c r="A48" s="168"/>
      <c r="B48" s="289" t="s">
        <v>315</v>
      </c>
      <c r="C48" s="289"/>
      <c r="D48" s="289"/>
      <c r="E48" s="289"/>
      <c r="F48" s="289"/>
      <c r="G48" s="289"/>
      <c r="H48" s="289"/>
      <c r="I48" s="289"/>
      <c r="J48" s="168"/>
      <c r="K48" s="169"/>
    </row>
    <row r="49" spans="1:11">
      <c r="A49" s="168"/>
      <c r="B49" s="289" t="s">
        <v>316</v>
      </c>
      <c r="C49" s="289"/>
      <c r="D49" s="289"/>
      <c r="E49" s="289"/>
      <c r="F49" s="289"/>
      <c r="G49" s="289"/>
      <c r="H49" s="289"/>
      <c r="I49" s="289"/>
      <c r="J49" s="168"/>
      <c r="K49" s="169"/>
    </row>
    <row r="50" spans="1:11">
      <c r="A50" s="168"/>
      <c r="B50" s="289" t="s">
        <v>317</v>
      </c>
      <c r="C50" s="289"/>
      <c r="D50" s="289"/>
      <c r="E50" s="289"/>
      <c r="F50" s="289"/>
      <c r="G50" s="289"/>
      <c r="H50" s="289"/>
      <c r="I50" s="289"/>
      <c r="J50" s="168"/>
      <c r="K50" s="169"/>
    </row>
    <row r="51" spans="1:11">
      <c r="A51" s="168"/>
      <c r="B51" s="348" t="s">
        <v>276</v>
      </c>
      <c r="C51" s="348"/>
      <c r="D51" s="348"/>
      <c r="E51" s="348"/>
      <c r="F51" s="348"/>
      <c r="G51" s="348" t="s">
        <v>554</v>
      </c>
      <c r="H51" s="348"/>
      <c r="I51" s="289">
        <v>2</v>
      </c>
      <c r="J51" s="168"/>
      <c r="K51" s="169"/>
    </row>
    <row r="52" spans="1:11">
      <c r="A52" s="168"/>
      <c r="B52" s="289" t="s">
        <v>318</v>
      </c>
      <c r="C52" s="289"/>
      <c r="D52" s="289"/>
      <c r="E52" s="289"/>
      <c r="F52" s="289"/>
      <c r="G52" s="289"/>
      <c r="H52" s="289"/>
      <c r="I52" s="289"/>
      <c r="J52" s="168"/>
      <c r="K52" s="169"/>
    </row>
    <row r="53" spans="1:11">
      <c r="A53" s="168"/>
      <c r="B53" s="289" t="s">
        <v>319</v>
      </c>
      <c r="C53" s="289"/>
      <c r="D53" s="289"/>
      <c r="E53" s="289"/>
      <c r="F53" s="289"/>
      <c r="G53" s="289"/>
      <c r="H53" s="289"/>
      <c r="I53" s="289"/>
      <c r="J53" s="168"/>
      <c r="K53" s="169"/>
    </row>
    <row r="54" spans="1:11">
      <c r="A54" s="168"/>
      <c r="B54" s="288" t="s">
        <v>320</v>
      </c>
      <c r="C54" s="289"/>
      <c r="D54" s="289"/>
      <c r="E54" s="289"/>
      <c r="F54" s="289"/>
      <c r="G54" s="289"/>
      <c r="H54" s="289"/>
      <c r="I54" s="289"/>
      <c r="J54" s="168"/>
      <c r="K54" s="169"/>
    </row>
    <row r="55" spans="1:11">
      <c r="A55" s="168"/>
      <c r="B55" s="289" t="s">
        <v>321</v>
      </c>
      <c r="C55" s="289"/>
      <c r="D55" s="289"/>
      <c r="E55" s="289"/>
      <c r="F55" s="289"/>
      <c r="G55" s="289"/>
      <c r="H55" s="289"/>
      <c r="I55" s="289"/>
      <c r="J55" s="168"/>
      <c r="K55" s="169"/>
    </row>
    <row r="56" spans="1:11">
      <c r="A56" s="168"/>
      <c r="B56" s="289" t="s">
        <v>322</v>
      </c>
      <c r="C56" s="289"/>
      <c r="D56" s="289"/>
      <c r="E56" s="289"/>
      <c r="F56" s="289"/>
      <c r="G56" s="289"/>
      <c r="H56" s="289"/>
      <c r="I56" s="289"/>
      <c r="J56" s="168"/>
      <c r="K56" s="169"/>
    </row>
    <row r="57" spans="1:11">
      <c r="A57" s="168"/>
      <c r="B57" s="289" t="s">
        <v>323</v>
      </c>
      <c r="C57" s="289"/>
      <c r="D57" s="289"/>
      <c r="E57" s="289"/>
      <c r="F57" s="289"/>
      <c r="G57" s="289"/>
      <c r="H57" s="289"/>
      <c r="I57" s="289"/>
      <c r="J57" s="168"/>
      <c r="K57" s="169"/>
    </row>
    <row r="58" spans="1:11">
      <c r="A58" s="168"/>
      <c r="B58" s="289" t="s">
        <v>324</v>
      </c>
      <c r="C58" s="289"/>
      <c r="D58" s="289"/>
      <c r="E58" s="289"/>
      <c r="F58" s="289"/>
      <c r="G58" s="289"/>
      <c r="H58" s="289"/>
      <c r="I58" s="289"/>
      <c r="J58" s="168"/>
      <c r="K58" s="169"/>
    </row>
    <row r="59" spans="1:11">
      <c r="A59" s="168"/>
      <c r="B59" s="289" t="s">
        <v>325</v>
      </c>
      <c r="C59" s="289"/>
      <c r="D59" s="289"/>
      <c r="E59" s="289"/>
      <c r="F59" s="289"/>
      <c r="G59" s="289"/>
      <c r="H59" s="289" t="s">
        <v>326</v>
      </c>
      <c r="I59" s="289"/>
      <c r="J59" s="168"/>
      <c r="K59" s="169"/>
    </row>
    <row r="60" spans="1:11">
      <c r="A60" s="169"/>
      <c r="D60" s="289"/>
      <c r="E60" s="289"/>
      <c r="F60" s="289"/>
      <c r="G60" s="289"/>
      <c r="H60" s="289"/>
      <c r="I60" s="289"/>
      <c r="J60" s="168"/>
      <c r="K60" s="169"/>
    </row>
    <row r="61" spans="1:11">
      <c r="A61" s="169"/>
      <c r="B61" s="288" t="s">
        <v>327</v>
      </c>
      <c r="C61" s="293"/>
      <c r="D61" s="293"/>
      <c r="E61" s="293"/>
      <c r="F61" s="293"/>
      <c r="G61" s="293"/>
      <c r="H61" s="293"/>
      <c r="I61" s="293"/>
      <c r="J61" s="169"/>
      <c r="K61" s="169"/>
    </row>
    <row r="62" spans="1:11">
      <c r="A62" s="169"/>
      <c r="B62" s="293" t="s">
        <v>328</v>
      </c>
      <c r="C62" s="293"/>
      <c r="D62" s="293"/>
      <c r="E62" s="293"/>
      <c r="F62" s="293"/>
      <c r="G62" s="293"/>
      <c r="H62" s="293"/>
      <c r="I62" s="293"/>
      <c r="J62" s="169"/>
      <c r="K62" s="169"/>
    </row>
    <row r="63" spans="1:11">
      <c r="A63" s="169"/>
      <c r="B63" s="293" t="s">
        <v>329</v>
      </c>
      <c r="C63" s="293"/>
      <c r="D63" s="293"/>
      <c r="E63" s="293"/>
      <c r="F63" s="293"/>
      <c r="G63" s="293"/>
      <c r="H63" s="293"/>
      <c r="I63" s="293"/>
      <c r="J63" s="169"/>
      <c r="K63" s="169"/>
    </row>
    <row r="64" spans="1:11">
      <c r="A64" s="169"/>
      <c r="B64" s="293" t="s">
        <v>330</v>
      </c>
      <c r="C64" s="293"/>
      <c r="D64" s="293"/>
      <c r="E64" s="293"/>
      <c r="F64" s="293"/>
      <c r="G64" s="293"/>
      <c r="H64" s="293"/>
      <c r="I64" s="293"/>
      <c r="J64" s="169"/>
      <c r="K64" s="169"/>
    </row>
    <row r="65" spans="1:11">
      <c r="A65" s="169"/>
      <c r="B65" s="293" t="s">
        <v>331</v>
      </c>
      <c r="C65" s="293"/>
      <c r="D65" s="293"/>
      <c r="E65" s="293"/>
      <c r="F65" s="293"/>
      <c r="G65" s="293"/>
      <c r="H65" s="293"/>
      <c r="I65" s="293"/>
      <c r="J65" s="169"/>
      <c r="K65" s="169"/>
    </row>
    <row r="66" spans="1:11">
      <c r="A66" s="169"/>
      <c r="B66" s="293" t="s">
        <v>332</v>
      </c>
      <c r="C66" s="293"/>
      <c r="D66" s="293"/>
      <c r="E66" s="293"/>
      <c r="F66" s="293"/>
      <c r="G66" s="293"/>
      <c r="H66" s="293"/>
      <c r="I66" s="293"/>
      <c r="J66" s="169"/>
      <c r="K66" s="169"/>
    </row>
    <row r="67" spans="1:11">
      <c r="A67" s="169"/>
      <c r="B67" s="293" t="s">
        <v>333</v>
      </c>
      <c r="C67" s="293"/>
      <c r="D67" s="293"/>
      <c r="E67" s="293"/>
      <c r="F67" s="293"/>
      <c r="G67" s="293"/>
      <c r="H67" s="293"/>
      <c r="I67" s="293"/>
      <c r="J67" s="169"/>
      <c r="K67" s="169"/>
    </row>
    <row r="68" spans="1:11">
      <c r="A68" s="169"/>
      <c r="B68" s="293" t="s">
        <v>334</v>
      </c>
      <c r="C68" s="293"/>
      <c r="D68" s="293"/>
      <c r="E68" s="293"/>
      <c r="F68" s="293"/>
      <c r="G68" s="293"/>
      <c r="H68" s="293"/>
      <c r="I68" s="293"/>
      <c r="J68" s="169"/>
      <c r="K68" s="169"/>
    </row>
    <row r="69" spans="1:11">
      <c r="A69" s="169"/>
      <c r="B69" s="293" t="s">
        <v>335</v>
      </c>
      <c r="C69" s="293"/>
      <c r="D69" s="293"/>
      <c r="E69" s="293"/>
      <c r="F69" s="293"/>
      <c r="G69" s="293"/>
      <c r="H69" s="293"/>
      <c r="I69" s="293"/>
      <c r="J69" s="169"/>
      <c r="K69" s="169"/>
    </row>
    <row r="70" spans="1:11">
      <c r="A70" s="169"/>
      <c r="B70" s="293" t="s">
        <v>336</v>
      </c>
      <c r="C70" s="293"/>
      <c r="D70" s="293"/>
      <c r="E70" s="293"/>
      <c r="F70" s="293"/>
      <c r="G70" s="293"/>
      <c r="H70" s="293"/>
      <c r="I70" s="293"/>
      <c r="J70" s="169"/>
      <c r="K70" s="169"/>
    </row>
    <row r="71" spans="1:11">
      <c r="A71" s="169"/>
      <c r="B71" s="293" t="s">
        <v>337</v>
      </c>
      <c r="C71" s="293"/>
      <c r="D71" s="293"/>
      <c r="E71" s="293"/>
      <c r="F71" s="293"/>
      <c r="G71" s="293"/>
      <c r="H71" s="293"/>
      <c r="I71" s="293"/>
      <c r="J71" s="169"/>
      <c r="K71" s="169"/>
    </row>
    <row r="72" spans="1:11">
      <c r="A72" s="169"/>
      <c r="B72" s="288" t="s">
        <v>338</v>
      </c>
      <c r="C72" s="293"/>
      <c r="D72" s="293"/>
      <c r="E72" s="293"/>
      <c r="F72" s="293"/>
      <c r="G72" s="293"/>
      <c r="H72" s="293"/>
      <c r="I72" s="293"/>
      <c r="J72" s="169"/>
      <c r="K72" s="169"/>
    </row>
    <row r="73" spans="1:11">
      <c r="A73" s="169"/>
      <c r="B73" s="293" t="s">
        <v>339</v>
      </c>
      <c r="C73" s="293"/>
      <c r="D73" s="293"/>
      <c r="E73" s="293"/>
      <c r="F73" s="293"/>
      <c r="G73" s="293"/>
      <c r="H73" s="293"/>
      <c r="I73" s="293"/>
      <c r="J73" s="169"/>
      <c r="K73" s="169"/>
    </row>
    <row r="74" spans="1:11">
      <c r="A74" s="169"/>
      <c r="B74" s="293" t="s">
        <v>340</v>
      </c>
      <c r="C74" s="293"/>
      <c r="D74" s="293"/>
      <c r="E74" s="293"/>
      <c r="F74" s="293"/>
      <c r="G74" s="293"/>
      <c r="H74" s="293"/>
      <c r="I74" s="293"/>
      <c r="J74" s="169"/>
      <c r="K74" s="169"/>
    </row>
    <row r="75" spans="1:11">
      <c r="A75" s="169"/>
      <c r="B75" s="293" t="s">
        <v>341</v>
      </c>
      <c r="C75" s="293"/>
      <c r="D75" s="293"/>
      <c r="E75" s="293"/>
      <c r="F75" s="293"/>
      <c r="G75" s="293"/>
      <c r="H75" s="293"/>
      <c r="I75" s="293"/>
      <c r="J75" s="169"/>
      <c r="K75" s="169"/>
    </row>
    <row r="76" spans="1:11">
      <c r="A76" s="169"/>
      <c r="B76" s="293" t="s">
        <v>342</v>
      </c>
      <c r="C76" s="293"/>
      <c r="D76" s="293"/>
      <c r="E76" s="293"/>
      <c r="F76" s="293"/>
      <c r="G76" s="293"/>
      <c r="H76" s="293"/>
      <c r="I76" s="293"/>
      <c r="J76" s="169"/>
      <c r="K76" s="169"/>
    </row>
    <row r="77" spans="1:11">
      <c r="A77" s="169"/>
      <c r="B77" s="292" t="s">
        <v>343</v>
      </c>
      <c r="C77" s="293"/>
      <c r="D77" s="293"/>
      <c r="E77" s="293"/>
      <c r="F77" s="293"/>
      <c r="G77" s="293"/>
      <c r="H77" s="293"/>
      <c r="I77" s="293"/>
      <c r="J77" s="169"/>
      <c r="K77" s="169"/>
    </row>
    <row r="78" spans="1:11">
      <c r="A78" s="169"/>
      <c r="B78" s="293" t="s">
        <v>560</v>
      </c>
      <c r="C78" s="293"/>
      <c r="D78" s="293"/>
      <c r="E78" s="293"/>
      <c r="F78" s="293"/>
      <c r="G78" s="293"/>
      <c r="H78" s="293"/>
      <c r="I78" s="293"/>
      <c r="J78" s="169"/>
      <c r="K78" s="169"/>
    </row>
    <row r="79" spans="1:11">
      <c r="A79" s="169"/>
      <c r="B79" s="293" t="s">
        <v>586</v>
      </c>
      <c r="C79" s="293"/>
      <c r="D79" s="293"/>
      <c r="E79" s="293"/>
      <c r="F79" s="293"/>
      <c r="G79" s="293"/>
      <c r="H79" s="293"/>
      <c r="I79" s="293"/>
      <c r="J79" s="169"/>
      <c r="K79" s="169"/>
    </row>
    <row r="80" spans="1:11">
      <c r="A80" s="169"/>
      <c r="B80" s="294"/>
      <c r="C80" s="295"/>
      <c r="D80" s="296"/>
      <c r="E80" s="297" t="s">
        <v>344</v>
      </c>
      <c r="F80" s="294" t="s">
        <v>561</v>
      </c>
      <c r="G80" s="298"/>
      <c r="H80" s="299" t="s">
        <v>496</v>
      </c>
      <c r="I80" s="300"/>
      <c r="J80" s="169"/>
      <c r="K80" s="169"/>
    </row>
    <row r="81" spans="1:11">
      <c r="A81" s="169"/>
      <c r="B81" s="301" t="s">
        <v>345</v>
      </c>
      <c r="C81" s="302"/>
      <c r="D81" s="303" t="s">
        <v>346</v>
      </c>
      <c r="E81" s="303" t="s">
        <v>347</v>
      </c>
      <c r="F81" s="296" t="s">
        <v>164</v>
      </c>
      <c r="G81" s="297"/>
      <c r="H81" s="296" t="s">
        <v>164</v>
      </c>
      <c r="I81" s="297"/>
      <c r="J81" s="169"/>
      <c r="K81" s="169"/>
    </row>
    <row r="82" spans="1:11">
      <c r="A82" s="169"/>
      <c r="B82" s="304"/>
      <c r="C82" s="305"/>
      <c r="D82" s="304"/>
      <c r="E82" s="304"/>
      <c r="F82" s="306" t="s">
        <v>348</v>
      </c>
      <c r="G82" s="307" t="s">
        <v>349</v>
      </c>
      <c r="H82" s="306" t="s">
        <v>348</v>
      </c>
      <c r="I82" s="307" t="s">
        <v>349</v>
      </c>
      <c r="J82" s="169"/>
      <c r="K82" s="169"/>
    </row>
    <row r="83" spans="1:11">
      <c r="A83" s="169"/>
      <c r="B83" s="308" t="s">
        <v>350</v>
      </c>
      <c r="C83" s="309"/>
      <c r="D83" s="310" t="s">
        <v>13</v>
      </c>
      <c r="E83" s="311">
        <v>1</v>
      </c>
      <c r="F83" s="310"/>
      <c r="G83" s="312">
        <v>200478</v>
      </c>
      <c r="H83" s="310"/>
      <c r="I83" s="312">
        <v>11738553</v>
      </c>
      <c r="J83" s="169"/>
      <c r="K83" s="169"/>
    </row>
    <row r="84" spans="1:11">
      <c r="A84" s="169"/>
      <c r="B84" s="308"/>
      <c r="C84" s="309"/>
      <c r="D84" s="310" t="s">
        <v>351</v>
      </c>
      <c r="E84" s="313"/>
      <c r="F84" s="310"/>
      <c r="G84" s="312">
        <v>0</v>
      </c>
      <c r="H84" s="310"/>
      <c r="I84" s="312">
        <v>0</v>
      </c>
      <c r="J84" s="169"/>
      <c r="K84" s="169"/>
    </row>
    <row r="85" spans="1:11">
      <c r="A85" s="169"/>
      <c r="B85" s="308"/>
      <c r="C85" s="309"/>
      <c r="D85" s="310" t="s">
        <v>352</v>
      </c>
      <c r="E85" s="313"/>
      <c r="F85" s="310"/>
      <c r="G85" s="312">
        <v>0</v>
      </c>
      <c r="H85" s="310"/>
      <c r="I85" s="312">
        <v>0</v>
      </c>
      <c r="J85" s="169"/>
      <c r="K85" s="169"/>
    </row>
    <row r="86" spans="1:11">
      <c r="A86" s="169"/>
      <c r="B86" s="308" t="s">
        <v>353</v>
      </c>
      <c r="C86" s="309"/>
      <c r="D86" s="310" t="s">
        <v>13</v>
      </c>
      <c r="E86" s="313">
        <v>1</v>
      </c>
      <c r="F86" s="310"/>
      <c r="G86" s="312">
        <v>0</v>
      </c>
      <c r="H86" s="310"/>
      <c r="I86" s="312">
        <v>0</v>
      </c>
      <c r="J86" s="169"/>
      <c r="K86" s="169"/>
    </row>
    <row r="87" spans="1:11">
      <c r="A87" s="169"/>
      <c r="B87" s="299"/>
      <c r="C87" s="300" t="s">
        <v>354</v>
      </c>
      <c r="D87" s="314"/>
      <c r="E87" s="315" t="s">
        <v>247</v>
      </c>
      <c r="F87" s="315" t="s">
        <v>247</v>
      </c>
      <c r="G87" s="316">
        <f>SUM(G83:G86)</f>
        <v>200478</v>
      </c>
      <c r="H87" s="315" t="s">
        <v>247</v>
      </c>
      <c r="I87" s="316">
        <f>SUM(I83:I86)</f>
        <v>11738553</v>
      </c>
      <c r="J87" s="169"/>
      <c r="K87" s="169"/>
    </row>
    <row r="88" spans="1:11">
      <c r="A88" s="169"/>
      <c r="B88" s="293" t="s">
        <v>355</v>
      </c>
      <c r="C88" s="293"/>
      <c r="D88" s="293"/>
      <c r="E88" s="293"/>
      <c r="F88" s="293"/>
      <c r="G88" s="293"/>
      <c r="H88" s="293"/>
      <c r="I88" s="293"/>
      <c r="J88" s="169"/>
      <c r="K88" s="169"/>
    </row>
    <row r="89" spans="1:11">
      <c r="A89" s="169"/>
      <c r="B89" s="293" t="s">
        <v>356</v>
      </c>
      <c r="C89" s="293"/>
      <c r="D89" s="293"/>
      <c r="E89" s="293"/>
      <c r="F89" s="293"/>
      <c r="G89" s="293"/>
      <c r="H89" s="293"/>
      <c r="I89" s="293"/>
      <c r="J89" s="169"/>
      <c r="K89" s="169"/>
    </row>
    <row r="90" spans="1:11">
      <c r="A90" s="169"/>
      <c r="B90" s="293" t="s">
        <v>357</v>
      </c>
      <c r="C90" s="293"/>
      <c r="D90" s="293"/>
      <c r="E90" s="293"/>
      <c r="F90" s="293"/>
      <c r="G90" s="293"/>
      <c r="H90" s="293"/>
      <c r="I90" s="293"/>
      <c r="J90" s="169"/>
      <c r="K90" s="169"/>
    </row>
    <row r="91" spans="1:11">
      <c r="A91" s="169"/>
      <c r="B91" s="293" t="s">
        <v>358</v>
      </c>
      <c r="C91" s="293"/>
      <c r="D91" s="293"/>
      <c r="E91" s="293"/>
      <c r="F91" s="293"/>
      <c r="G91" s="293"/>
      <c r="H91" s="293"/>
      <c r="I91" s="293"/>
      <c r="J91" s="169"/>
      <c r="K91" s="169"/>
    </row>
    <row r="92" spans="1:11">
      <c r="A92" s="169"/>
      <c r="B92" s="292" t="s">
        <v>359</v>
      </c>
      <c r="C92" s="293"/>
      <c r="D92" s="293"/>
      <c r="E92" s="293"/>
      <c r="F92" s="293"/>
      <c r="G92" s="293"/>
      <c r="H92" s="293"/>
      <c r="I92" s="293"/>
      <c r="J92" s="169"/>
      <c r="K92" s="169"/>
    </row>
    <row r="93" spans="1:11">
      <c r="A93" s="169"/>
      <c r="B93" s="293" t="s">
        <v>360</v>
      </c>
      <c r="C93" s="293"/>
      <c r="D93" s="293"/>
      <c r="E93" s="293"/>
      <c r="F93" s="293"/>
      <c r="G93" s="293"/>
      <c r="H93" s="293"/>
      <c r="I93" s="293"/>
      <c r="J93" s="169"/>
      <c r="K93" s="169"/>
    </row>
    <row r="94" spans="1:11">
      <c r="A94" s="169"/>
      <c r="B94" s="293" t="s">
        <v>562</v>
      </c>
      <c r="C94" s="293"/>
      <c r="D94" s="293"/>
      <c r="E94" s="293"/>
      <c r="F94" s="293"/>
      <c r="G94" s="293"/>
      <c r="H94" s="293"/>
      <c r="I94" s="293"/>
      <c r="J94" s="169"/>
      <c r="K94" s="169"/>
    </row>
    <row r="95" spans="1:11">
      <c r="A95" s="169"/>
      <c r="B95" s="317"/>
      <c r="C95" s="318"/>
      <c r="D95" s="318"/>
      <c r="E95" s="318"/>
      <c r="F95" s="318"/>
      <c r="G95" s="319"/>
      <c r="H95" s="297" t="s">
        <v>361</v>
      </c>
      <c r="I95" s="297" t="s">
        <v>361</v>
      </c>
      <c r="J95" s="169"/>
      <c r="K95" s="169"/>
    </row>
    <row r="96" spans="1:11">
      <c r="A96" s="169"/>
      <c r="B96" s="320"/>
      <c r="C96" s="305" t="s">
        <v>362</v>
      </c>
      <c r="D96" s="305"/>
      <c r="E96" s="305"/>
      <c r="F96" s="305"/>
      <c r="G96" s="321"/>
      <c r="H96" s="307" t="s">
        <v>563</v>
      </c>
      <c r="I96" s="307" t="s">
        <v>497</v>
      </c>
      <c r="J96" s="169"/>
      <c r="K96" s="169"/>
    </row>
    <row r="97" spans="1:11">
      <c r="A97" s="169"/>
      <c r="B97" s="308" t="s">
        <v>363</v>
      </c>
      <c r="C97" s="322"/>
      <c r="D97" s="322"/>
      <c r="E97" s="322"/>
      <c r="F97" s="322"/>
      <c r="G97" s="309"/>
      <c r="H97" s="312">
        <v>36570791</v>
      </c>
      <c r="I97" s="312">
        <v>35310619</v>
      </c>
      <c r="J97" s="169"/>
      <c r="K97" s="169"/>
    </row>
    <row r="98" spans="1:11">
      <c r="A98" s="169"/>
      <c r="B98" s="308" t="s">
        <v>364</v>
      </c>
      <c r="C98" s="322"/>
      <c r="D98" s="322"/>
      <c r="E98" s="322"/>
      <c r="F98" s="322"/>
      <c r="G98" s="309"/>
      <c r="H98" s="312">
        <v>0</v>
      </c>
      <c r="I98" s="312">
        <v>0</v>
      </c>
      <c r="J98" s="169"/>
      <c r="K98" s="169"/>
    </row>
    <row r="99" spans="1:11">
      <c r="A99" s="169"/>
      <c r="B99" s="308" t="s">
        <v>365</v>
      </c>
      <c r="C99" s="322"/>
      <c r="D99" s="322"/>
      <c r="E99" s="322" t="s">
        <v>499</v>
      </c>
      <c r="F99" s="322"/>
      <c r="G99" s="309"/>
      <c r="H99" s="312">
        <v>539083</v>
      </c>
      <c r="I99" s="312">
        <v>89479</v>
      </c>
      <c r="J99" s="169"/>
      <c r="K99" s="169"/>
    </row>
    <row r="100" spans="1:11">
      <c r="A100" s="169"/>
      <c r="B100" s="308" t="s">
        <v>366</v>
      </c>
      <c r="C100" s="322"/>
      <c r="D100" s="322"/>
      <c r="E100" s="322" t="s">
        <v>500</v>
      </c>
      <c r="F100" s="322"/>
      <c r="G100" s="309"/>
      <c r="H100" s="312">
        <v>109673</v>
      </c>
      <c r="I100" s="312">
        <v>88888</v>
      </c>
      <c r="J100" s="169"/>
      <c r="K100" s="169"/>
    </row>
    <row r="101" spans="1:11">
      <c r="A101" s="169"/>
      <c r="B101" s="348" t="s">
        <v>276</v>
      </c>
      <c r="C101" s="348"/>
      <c r="D101" s="348"/>
      <c r="E101" s="348"/>
      <c r="F101" s="348"/>
      <c r="G101" s="348" t="s">
        <v>554</v>
      </c>
      <c r="H101" s="348"/>
      <c r="I101" s="348"/>
      <c r="J101" s="169"/>
      <c r="K101" s="169"/>
    </row>
    <row r="102" spans="1:11">
      <c r="A102" s="169"/>
      <c r="B102" s="299"/>
      <c r="C102" s="323" t="s">
        <v>367</v>
      </c>
      <c r="D102" s="323"/>
      <c r="E102" s="323"/>
      <c r="F102" s="323"/>
      <c r="G102" s="300"/>
      <c r="H102" s="316">
        <f>SUM(H97:H100)</f>
        <v>37219547</v>
      </c>
      <c r="I102" s="316">
        <f>SUM(I97:I100)</f>
        <v>35488986</v>
      </c>
      <c r="J102" s="169"/>
      <c r="K102" s="169"/>
    </row>
    <row r="103" spans="1:11">
      <c r="A103" s="169"/>
      <c r="B103" s="293" t="s">
        <v>368</v>
      </c>
      <c r="C103" s="293"/>
      <c r="D103" s="293"/>
      <c r="E103" s="293"/>
      <c r="F103" s="293"/>
      <c r="G103" s="293"/>
      <c r="H103" s="293"/>
      <c r="I103" s="293"/>
      <c r="J103" s="169"/>
      <c r="K103" s="169"/>
    </row>
    <row r="104" spans="1:11">
      <c r="A104" s="169"/>
      <c r="B104" s="293" t="s">
        <v>369</v>
      </c>
      <c r="C104" s="293"/>
      <c r="D104" s="293"/>
      <c r="E104" s="293"/>
      <c r="F104" s="293"/>
      <c r="G104" s="293"/>
      <c r="H104" s="293"/>
      <c r="I104" s="293"/>
      <c r="J104" s="169"/>
      <c r="K104" s="169"/>
    </row>
    <row r="105" spans="1:11">
      <c r="A105" s="169"/>
      <c r="B105" s="293" t="s">
        <v>370</v>
      </c>
      <c r="C105" s="293"/>
      <c r="D105" s="293"/>
      <c r="E105" s="293"/>
      <c r="F105" s="293"/>
      <c r="G105" s="293"/>
      <c r="H105" s="293"/>
      <c r="I105" s="293"/>
      <c r="J105" s="169"/>
      <c r="K105" s="169"/>
    </row>
    <row r="106" spans="1:11">
      <c r="A106" s="169"/>
      <c r="B106" s="293" t="s">
        <v>564</v>
      </c>
      <c r="C106" s="293"/>
      <c r="D106" s="293"/>
      <c r="E106" s="293"/>
      <c r="F106" s="293"/>
      <c r="G106" s="293"/>
      <c r="H106" s="293"/>
      <c r="I106" s="293"/>
      <c r="J106" s="169"/>
      <c r="K106" s="169"/>
    </row>
    <row r="107" spans="1:11">
      <c r="A107" s="169"/>
      <c r="B107" s="293" t="s">
        <v>371</v>
      </c>
      <c r="C107" s="293"/>
      <c r="D107" s="293"/>
      <c r="E107" s="293"/>
      <c r="F107" s="293"/>
      <c r="G107" s="293"/>
      <c r="H107" s="293"/>
      <c r="I107" s="293"/>
      <c r="J107" s="169"/>
      <c r="K107" s="169"/>
    </row>
    <row r="108" spans="1:11">
      <c r="A108" s="169"/>
      <c r="B108" s="293" t="s">
        <v>372</v>
      </c>
      <c r="C108" s="293"/>
      <c r="D108" s="293"/>
      <c r="E108" s="293"/>
      <c r="F108" s="293"/>
      <c r="G108" s="293"/>
      <c r="H108" s="293"/>
      <c r="I108" s="293"/>
      <c r="J108" s="169"/>
      <c r="K108" s="169"/>
    </row>
    <row r="109" spans="1:11">
      <c r="A109" s="169"/>
      <c r="B109" s="293" t="s">
        <v>373</v>
      </c>
      <c r="C109" s="293"/>
      <c r="D109" s="293"/>
      <c r="E109" s="293"/>
      <c r="F109" s="293"/>
      <c r="G109" s="293"/>
      <c r="H109" s="293"/>
      <c r="I109" s="293"/>
      <c r="J109" s="169"/>
      <c r="K109" s="169"/>
    </row>
    <row r="110" spans="1:11">
      <c r="A110" s="169"/>
      <c r="B110" s="292" t="s">
        <v>374</v>
      </c>
      <c r="C110" s="293"/>
      <c r="D110" s="293"/>
      <c r="E110" s="293"/>
      <c r="F110" s="293"/>
      <c r="G110" s="293"/>
      <c r="H110" s="293"/>
      <c r="I110" s="293"/>
      <c r="J110" s="169"/>
      <c r="K110" s="169"/>
    </row>
    <row r="111" spans="1:11">
      <c r="A111" s="169"/>
      <c r="B111" s="293" t="s">
        <v>375</v>
      </c>
      <c r="C111" s="293"/>
      <c r="D111" s="293"/>
      <c r="E111" s="293"/>
      <c r="F111" s="293"/>
      <c r="G111" s="293"/>
      <c r="H111" s="293"/>
      <c r="I111" s="293"/>
      <c r="J111" s="169"/>
      <c r="K111" s="169"/>
    </row>
    <row r="112" spans="1:11">
      <c r="A112" s="169"/>
      <c r="B112" s="317"/>
      <c r="C112" s="318"/>
      <c r="D112" s="318"/>
      <c r="E112" s="318"/>
      <c r="F112" s="318"/>
      <c r="G112" s="319"/>
      <c r="H112" s="297" t="s">
        <v>361</v>
      </c>
      <c r="I112" s="297" t="s">
        <v>361</v>
      </c>
      <c r="J112" s="169"/>
      <c r="K112" s="169"/>
    </row>
    <row r="113" spans="1:11">
      <c r="A113" s="169"/>
      <c r="B113" s="320"/>
      <c r="C113" s="324"/>
      <c r="D113" s="305" t="s">
        <v>376</v>
      </c>
      <c r="E113" s="305"/>
      <c r="F113" s="324"/>
      <c r="G113" s="321"/>
      <c r="H113" s="307" t="s">
        <v>563</v>
      </c>
      <c r="I113" s="307" t="s">
        <v>497</v>
      </c>
      <c r="J113" s="169"/>
      <c r="K113" s="169"/>
    </row>
    <row r="114" spans="1:11">
      <c r="A114" s="169"/>
      <c r="B114" s="308" t="s">
        <v>377</v>
      </c>
      <c r="C114" s="322"/>
      <c r="D114" s="322"/>
      <c r="E114" s="322"/>
      <c r="F114" s="322"/>
      <c r="G114" s="309"/>
      <c r="H114" s="312">
        <v>3168152</v>
      </c>
      <c r="I114" s="312">
        <v>1259389</v>
      </c>
      <c r="J114" s="169"/>
      <c r="K114" s="169"/>
    </row>
    <row r="115" spans="1:11">
      <c r="A115" s="169"/>
      <c r="B115" s="308" t="s">
        <v>378</v>
      </c>
      <c r="C115" s="322"/>
      <c r="D115" s="322"/>
      <c r="E115" s="322"/>
      <c r="F115" s="322"/>
      <c r="G115" s="309"/>
      <c r="H115" s="312"/>
      <c r="I115" s="312"/>
      <c r="J115" s="169"/>
      <c r="K115" s="169"/>
    </row>
    <row r="116" spans="1:11">
      <c r="A116" s="169"/>
      <c r="B116" s="308" t="s">
        <v>379</v>
      </c>
      <c r="C116" s="322"/>
      <c r="D116" s="322"/>
      <c r="E116" s="322"/>
      <c r="F116" s="322"/>
      <c r="G116" s="309"/>
      <c r="H116" s="312"/>
      <c r="I116" s="312"/>
      <c r="J116" s="169"/>
      <c r="K116" s="169"/>
    </row>
    <row r="117" spans="1:11">
      <c r="A117" s="169"/>
      <c r="B117" s="308" t="s">
        <v>380</v>
      </c>
      <c r="C117" s="322"/>
      <c r="D117" s="322"/>
      <c r="E117" s="322"/>
      <c r="F117" s="322"/>
      <c r="G117" s="309"/>
      <c r="H117" s="312">
        <v>699941</v>
      </c>
      <c r="I117" s="312">
        <v>699941</v>
      </c>
      <c r="J117" s="169"/>
      <c r="K117" s="169"/>
    </row>
    <row r="118" spans="1:11">
      <c r="A118" s="169"/>
      <c r="B118" s="308" t="s">
        <v>501</v>
      </c>
      <c r="C118" s="322"/>
      <c r="D118" s="322"/>
      <c r="E118" s="322"/>
      <c r="F118" s="322"/>
      <c r="G118" s="309"/>
      <c r="H118" s="312">
        <v>2588960</v>
      </c>
      <c r="I118" s="312">
        <v>1528066</v>
      </c>
      <c r="J118" s="169"/>
      <c r="K118" s="169"/>
    </row>
    <row r="119" spans="1:11">
      <c r="A119" s="169"/>
      <c r="B119" s="299"/>
      <c r="C119" s="323" t="s">
        <v>367</v>
      </c>
      <c r="D119" s="323"/>
      <c r="E119" s="323"/>
      <c r="F119" s="323"/>
      <c r="G119" s="300"/>
      <c r="H119" s="316">
        <f>SUM(H114:H118)</f>
        <v>6457053</v>
      </c>
      <c r="I119" s="316">
        <f>SUM(I114:I118)</f>
        <v>3487396</v>
      </c>
      <c r="J119" s="169"/>
      <c r="K119" s="169"/>
    </row>
    <row r="120" spans="1:11">
      <c r="A120" s="169"/>
      <c r="B120" s="293" t="s">
        <v>381</v>
      </c>
      <c r="C120" s="293"/>
      <c r="D120" s="293"/>
      <c r="E120" s="293"/>
      <c r="F120" s="293"/>
      <c r="G120" s="293"/>
      <c r="H120" s="293"/>
      <c r="I120" s="293"/>
      <c r="J120" s="169"/>
      <c r="K120" s="169"/>
    </row>
    <row r="121" spans="1:11">
      <c r="A121" s="169"/>
      <c r="B121" s="293" t="s">
        <v>587</v>
      </c>
      <c r="C121" s="293"/>
      <c r="D121" s="293"/>
      <c r="E121" s="293"/>
      <c r="F121" s="293"/>
      <c r="G121" s="293"/>
      <c r="H121" s="293"/>
      <c r="I121" s="293"/>
      <c r="J121" s="169"/>
      <c r="K121" s="169"/>
    </row>
    <row r="122" spans="1:11">
      <c r="A122" s="169"/>
      <c r="B122" s="293" t="s">
        <v>382</v>
      </c>
      <c r="C122" s="293"/>
      <c r="D122" s="293"/>
      <c r="E122" s="293"/>
      <c r="F122" s="293"/>
      <c r="G122" s="293"/>
      <c r="H122" s="293"/>
      <c r="I122" s="293"/>
      <c r="J122" s="169"/>
      <c r="K122" s="169"/>
    </row>
    <row r="123" spans="1:11">
      <c r="A123" s="169"/>
      <c r="B123" s="293" t="s">
        <v>383</v>
      </c>
      <c r="C123" s="293"/>
      <c r="D123" s="293"/>
      <c r="E123" s="293"/>
      <c r="F123" s="293"/>
      <c r="G123" s="293"/>
      <c r="H123" s="293"/>
      <c r="I123" s="293"/>
      <c r="J123" s="169"/>
      <c r="K123" s="169"/>
    </row>
    <row r="124" spans="1:11">
      <c r="A124" s="169"/>
      <c r="B124" s="293" t="s">
        <v>592</v>
      </c>
      <c r="C124" s="293"/>
      <c r="D124" s="293"/>
      <c r="E124" s="293"/>
      <c r="F124" s="293"/>
      <c r="G124" s="293"/>
      <c r="H124" s="293"/>
      <c r="I124" s="293"/>
      <c r="J124" s="169"/>
      <c r="K124" s="169"/>
    </row>
    <row r="125" spans="1:11">
      <c r="A125" s="169"/>
      <c r="B125" s="293" t="s">
        <v>384</v>
      </c>
      <c r="C125" s="293"/>
      <c r="D125" s="293"/>
      <c r="E125" s="293"/>
      <c r="F125" s="293"/>
      <c r="G125" s="293"/>
      <c r="H125" s="293"/>
      <c r="I125" s="293"/>
      <c r="J125" s="169"/>
      <c r="K125" s="169"/>
    </row>
    <row r="126" spans="1:11">
      <c r="A126" s="169"/>
      <c r="B126" s="293" t="s">
        <v>565</v>
      </c>
      <c r="C126" s="293"/>
      <c r="D126" s="293"/>
      <c r="E126" s="293"/>
      <c r="F126" s="293"/>
      <c r="G126" s="293"/>
      <c r="H126" s="293"/>
      <c r="I126" s="293"/>
      <c r="J126" s="169"/>
      <c r="K126" s="169"/>
    </row>
    <row r="127" spans="1:11">
      <c r="A127" s="169"/>
      <c r="B127" s="293" t="s">
        <v>385</v>
      </c>
      <c r="C127" s="293"/>
      <c r="D127" s="293"/>
      <c r="E127" s="293"/>
      <c r="F127" s="293"/>
      <c r="G127" s="293"/>
      <c r="H127" s="293"/>
      <c r="I127" s="293"/>
      <c r="J127" s="169"/>
      <c r="K127" s="169"/>
    </row>
    <row r="128" spans="1:11">
      <c r="A128" s="169"/>
      <c r="B128" s="293" t="s">
        <v>386</v>
      </c>
      <c r="C128" s="293"/>
      <c r="D128" s="293"/>
      <c r="E128" s="293"/>
      <c r="F128" s="293"/>
      <c r="G128" s="293"/>
      <c r="H128" s="293"/>
      <c r="I128" s="293"/>
      <c r="J128" s="169"/>
      <c r="K128" s="169"/>
    </row>
    <row r="129" spans="1:11">
      <c r="A129" s="169"/>
      <c r="B129" s="292" t="s">
        <v>387</v>
      </c>
      <c r="C129" s="293"/>
      <c r="D129" s="293"/>
      <c r="E129" s="293"/>
      <c r="F129" s="293"/>
      <c r="G129" s="293"/>
      <c r="H129" s="293"/>
      <c r="I129" s="293"/>
      <c r="J129" s="169"/>
      <c r="K129" s="169"/>
    </row>
    <row r="130" spans="1:11">
      <c r="A130" s="169"/>
      <c r="B130" s="293" t="s">
        <v>388</v>
      </c>
      <c r="C130" s="293"/>
      <c r="D130" s="293"/>
      <c r="E130" s="293"/>
      <c r="F130" s="293"/>
      <c r="G130" s="293"/>
      <c r="H130" s="293"/>
      <c r="I130" s="293"/>
      <c r="J130" s="169"/>
      <c r="K130" s="169"/>
    </row>
    <row r="131" spans="1:11">
      <c r="A131" s="169"/>
      <c r="B131" s="294"/>
      <c r="C131" s="295"/>
      <c r="D131" s="298"/>
      <c r="E131" s="325"/>
      <c r="F131" s="325"/>
      <c r="G131" s="325"/>
      <c r="H131" s="325" t="s">
        <v>389</v>
      </c>
      <c r="I131" s="325"/>
      <c r="J131" s="169"/>
      <c r="K131" s="169"/>
    </row>
    <row r="132" spans="1:11">
      <c r="A132" s="169"/>
      <c r="B132" s="301" t="s">
        <v>390</v>
      </c>
      <c r="C132" s="302"/>
      <c r="D132" s="326"/>
      <c r="E132" s="327" t="s">
        <v>52</v>
      </c>
      <c r="F132" s="327" t="s">
        <v>599</v>
      </c>
      <c r="G132" s="327" t="s">
        <v>597</v>
      </c>
      <c r="H132" s="327" t="s">
        <v>391</v>
      </c>
      <c r="I132" s="327" t="s">
        <v>246</v>
      </c>
      <c r="J132" s="169"/>
      <c r="K132" s="169"/>
    </row>
    <row r="133" spans="1:11">
      <c r="A133" s="169"/>
      <c r="B133" s="304"/>
      <c r="C133" s="305"/>
      <c r="D133" s="328"/>
      <c r="E133" s="329"/>
      <c r="F133" s="329" t="s">
        <v>600</v>
      </c>
      <c r="G133" s="329" t="s">
        <v>598</v>
      </c>
      <c r="H133" s="329" t="s">
        <v>392</v>
      </c>
      <c r="I133" s="329"/>
      <c r="J133" s="169"/>
      <c r="K133" s="169"/>
    </row>
    <row r="134" spans="1:11">
      <c r="A134" s="169"/>
      <c r="B134" s="351" t="s">
        <v>566</v>
      </c>
      <c r="C134" s="352"/>
      <c r="D134" s="353"/>
      <c r="E134" s="354"/>
      <c r="F134" s="354">
        <v>15653502</v>
      </c>
      <c r="G134" s="354">
        <v>11007956</v>
      </c>
      <c r="H134" s="354">
        <v>1437556</v>
      </c>
      <c r="I134" s="354">
        <f>E134+F134+G134+H134</f>
        <v>28099014</v>
      </c>
      <c r="J134" s="169"/>
      <c r="K134" s="169"/>
    </row>
    <row r="135" spans="1:11">
      <c r="A135" s="169"/>
      <c r="B135" s="330"/>
      <c r="C135" s="331" t="s">
        <v>393</v>
      </c>
      <c r="D135" s="332"/>
      <c r="E135" s="333"/>
      <c r="F135" s="333">
        <v>6660800</v>
      </c>
      <c r="G135" s="333">
        <v>883982</v>
      </c>
      <c r="H135" s="333">
        <v>0</v>
      </c>
      <c r="I135" s="333">
        <f>E135+F135+G135+H135</f>
        <v>7544782</v>
      </c>
      <c r="J135" s="169"/>
      <c r="K135" s="169"/>
    </row>
    <row r="136" spans="1:11">
      <c r="A136" s="169"/>
      <c r="B136" s="330"/>
      <c r="C136" s="331" t="s">
        <v>394</v>
      </c>
      <c r="D136" s="332"/>
      <c r="E136" s="333"/>
      <c r="F136" s="333"/>
      <c r="G136" s="333"/>
      <c r="H136" s="333"/>
      <c r="I136" s="333">
        <f>E136+F136+G136+H136</f>
        <v>0</v>
      </c>
      <c r="J136" s="169"/>
      <c r="K136" s="169"/>
    </row>
    <row r="137" spans="1:11">
      <c r="A137" s="169"/>
      <c r="B137" s="330" t="s">
        <v>567</v>
      </c>
      <c r="C137" s="331"/>
      <c r="D137" s="332"/>
      <c r="E137" s="333">
        <f>E134+E135-E136</f>
        <v>0</v>
      </c>
      <c r="F137" s="350">
        <f>F134+F135-F136</f>
        <v>22314302</v>
      </c>
      <c r="G137" s="350">
        <f>G134+G135-G136</f>
        <v>11891938</v>
      </c>
      <c r="H137" s="350">
        <f>H134+H135-H136</f>
        <v>1437556</v>
      </c>
      <c r="I137" s="350">
        <f>I134+I135-I136</f>
        <v>35643796</v>
      </c>
      <c r="J137" s="169"/>
      <c r="K137" s="169"/>
    </row>
    <row r="138" spans="1:11">
      <c r="A138" s="169"/>
      <c r="B138" s="330" t="s">
        <v>568</v>
      </c>
      <c r="C138" s="331"/>
      <c r="D138" s="332"/>
      <c r="E138" s="333"/>
      <c r="F138" s="333">
        <v>8277436</v>
      </c>
      <c r="G138" s="333">
        <v>5918463</v>
      </c>
      <c r="H138" s="333">
        <v>712852</v>
      </c>
      <c r="I138" s="333">
        <f>E138+F138+G138+H138</f>
        <v>14908751</v>
      </c>
      <c r="J138" s="169"/>
      <c r="K138" s="169"/>
    </row>
    <row r="139" spans="1:11">
      <c r="A139" s="169"/>
      <c r="B139" s="330"/>
      <c r="C139" s="331" t="s">
        <v>395</v>
      </c>
      <c r="D139" s="332"/>
      <c r="E139" s="333"/>
      <c r="F139" s="333">
        <v>62261</v>
      </c>
      <c r="G139" s="333">
        <v>298674</v>
      </c>
      <c r="H139" s="333">
        <v>36235</v>
      </c>
      <c r="I139" s="333">
        <f>E139+F139+G139+H139</f>
        <v>397170</v>
      </c>
      <c r="J139" s="169"/>
      <c r="K139" s="169"/>
    </row>
    <row r="140" spans="1:11">
      <c r="A140" s="169"/>
      <c r="B140" s="330"/>
      <c r="C140" s="331" t="s">
        <v>396</v>
      </c>
      <c r="D140" s="332"/>
      <c r="E140" s="333"/>
      <c r="F140" s="333"/>
      <c r="G140" s="333"/>
      <c r="H140" s="333"/>
      <c r="I140" s="333">
        <f>E140+F140+G140+H140</f>
        <v>0</v>
      </c>
      <c r="J140" s="169"/>
      <c r="K140" s="169"/>
    </row>
    <row r="141" spans="1:11">
      <c r="A141" s="169"/>
      <c r="B141" s="330" t="s">
        <v>569</v>
      </c>
      <c r="C141" s="331"/>
      <c r="D141" s="332"/>
      <c r="E141" s="350">
        <f>E138+E139-E140</f>
        <v>0</v>
      </c>
      <c r="F141" s="350">
        <f>F138+F139-F140</f>
        <v>8339697</v>
      </c>
      <c r="G141" s="350">
        <f>G138+G139-G140</f>
        <v>6217137</v>
      </c>
      <c r="H141" s="350">
        <f>H138+H139-H140</f>
        <v>749087</v>
      </c>
      <c r="I141" s="350">
        <f>I138+I139-I140</f>
        <v>15305921</v>
      </c>
      <c r="J141" s="169"/>
      <c r="K141" s="169"/>
    </row>
    <row r="142" spans="1:11">
      <c r="A142" s="169"/>
      <c r="B142" s="330" t="s">
        <v>570</v>
      </c>
      <c r="C142" s="331"/>
      <c r="D142" s="332"/>
      <c r="E142" s="333"/>
      <c r="F142" s="333"/>
      <c r="G142" s="333"/>
      <c r="H142" s="333"/>
      <c r="I142" s="333">
        <f>E142+F142+G142+H142</f>
        <v>0</v>
      </c>
      <c r="J142" s="169"/>
      <c r="K142" s="169"/>
    </row>
    <row r="143" spans="1:11">
      <c r="A143" s="169"/>
      <c r="B143" s="330"/>
      <c r="C143" s="331" t="s">
        <v>393</v>
      </c>
      <c r="D143" s="332"/>
      <c r="E143" s="333"/>
      <c r="F143" s="333"/>
      <c r="G143" s="333"/>
      <c r="H143" s="333"/>
      <c r="I143" s="333">
        <f>E143+F143+G143+H143</f>
        <v>0</v>
      </c>
      <c r="J143" s="169"/>
      <c r="K143" s="169"/>
    </row>
    <row r="144" spans="1:11">
      <c r="A144" s="169"/>
      <c r="B144" s="330"/>
      <c r="C144" s="331" t="s">
        <v>394</v>
      </c>
      <c r="D144" s="332"/>
      <c r="E144" s="333"/>
      <c r="F144" s="333"/>
      <c r="G144" s="333"/>
      <c r="H144" s="333"/>
      <c r="I144" s="333">
        <f>E144+F144+G144+H144</f>
        <v>0</v>
      </c>
      <c r="J144" s="169"/>
      <c r="K144" s="169"/>
    </row>
    <row r="145" spans="1:11">
      <c r="A145" s="169"/>
      <c r="B145" s="330" t="s">
        <v>571</v>
      </c>
      <c r="C145" s="331"/>
      <c r="D145" s="332"/>
      <c r="E145" s="333">
        <f>E142+E143-E144</f>
        <v>0</v>
      </c>
      <c r="F145" s="333">
        <f>F142+F143-F144</f>
        <v>0</v>
      </c>
      <c r="G145" s="333">
        <f>G142+G143-G144</f>
        <v>0</v>
      </c>
      <c r="H145" s="333">
        <f>H142+H143-H144</f>
        <v>0</v>
      </c>
      <c r="I145" s="333">
        <f>I142+I143-I144</f>
        <v>0</v>
      </c>
      <c r="J145" s="169"/>
      <c r="K145" s="169"/>
    </row>
    <row r="146" spans="1:11">
      <c r="A146" s="169"/>
      <c r="B146" s="351" t="s">
        <v>572</v>
      </c>
      <c r="C146" s="352"/>
      <c r="D146" s="353"/>
      <c r="E146" s="354"/>
      <c r="F146" s="354">
        <f>F134-F138</f>
        <v>7376066</v>
      </c>
      <c r="G146" s="354">
        <f t="shared" ref="G146:I146" si="0">G134-G138</f>
        <v>5089493</v>
      </c>
      <c r="H146" s="354">
        <f t="shared" si="0"/>
        <v>724704</v>
      </c>
      <c r="I146" s="354">
        <f t="shared" si="0"/>
        <v>13190263</v>
      </c>
      <c r="J146" s="169"/>
      <c r="K146" s="169"/>
    </row>
    <row r="147" spans="1:11">
      <c r="A147" s="169"/>
      <c r="B147" s="351" t="s">
        <v>573</v>
      </c>
      <c r="C147" s="352"/>
      <c r="D147" s="353"/>
      <c r="E147" s="354"/>
      <c r="F147" s="354">
        <f>F137-F141</f>
        <v>13974605</v>
      </c>
      <c r="G147" s="354">
        <f t="shared" ref="G147:I147" si="1">G137-G141</f>
        <v>5674801</v>
      </c>
      <c r="H147" s="354">
        <f t="shared" si="1"/>
        <v>688469</v>
      </c>
      <c r="I147" s="354">
        <f t="shared" si="1"/>
        <v>20337875</v>
      </c>
      <c r="J147" s="169"/>
      <c r="K147" s="169"/>
    </row>
    <row r="148" spans="1:11">
      <c r="A148" s="169"/>
      <c r="B148" s="293" t="s">
        <v>397</v>
      </c>
      <c r="C148" s="293"/>
      <c r="D148" s="293"/>
      <c r="E148" s="293"/>
      <c r="F148" s="293"/>
      <c r="G148" s="293"/>
      <c r="H148" s="293"/>
      <c r="I148" s="293"/>
      <c r="J148" s="169"/>
      <c r="K148" s="169"/>
    </row>
    <row r="149" spans="1:11">
      <c r="A149" s="169"/>
      <c r="B149" s="334" t="s">
        <v>398</v>
      </c>
      <c r="C149" s="293"/>
      <c r="D149" s="293"/>
      <c r="E149" s="293"/>
      <c r="F149" s="293"/>
      <c r="G149" s="293"/>
      <c r="H149" s="293"/>
      <c r="I149" s="293"/>
      <c r="J149" s="169"/>
      <c r="K149" s="169"/>
    </row>
    <row r="150" spans="1:11">
      <c r="A150" s="169"/>
      <c r="B150" s="293" t="s">
        <v>574</v>
      </c>
      <c r="C150" s="293"/>
      <c r="D150" s="293"/>
      <c r="E150" s="293"/>
      <c r="F150" s="293"/>
      <c r="G150" s="293"/>
      <c r="H150" s="293"/>
      <c r="I150" s="293"/>
      <c r="J150" s="169"/>
      <c r="K150" s="169"/>
    </row>
    <row r="151" spans="1:11">
      <c r="A151" s="169"/>
      <c r="B151" s="348" t="s">
        <v>276</v>
      </c>
      <c r="C151" s="348"/>
      <c r="D151" s="348"/>
      <c r="E151" s="348"/>
      <c r="F151" s="348"/>
      <c r="G151" s="348" t="s">
        <v>554</v>
      </c>
      <c r="H151" s="348"/>
      <c r="I151" s="293">
        <v>4</v>
      </c>
      <c r="J151" s="169"/>
      <c r="K151" s="169"/>
    </row>
    <row r="152" spans="1:11">
      <c r="A152" s="169"/>
      <c r="B152" s="293" t="s">
        <v>399</v>
      </c>
      <c r="C152" s="293"/>
      <c r="D152" s="293"/>
      <c r="E152" s="293"/>
      <c r="F152" s="293"/>
      <c r="G152" s="293"/>
      <c r="H152" s="293"/>
      <c r="I152" s="293"/>
      <c r="J152" s="169"/>
      <c r="K152" s="169"/>
    </row>
    <row r="153" spans="1:11">
      <c r="A153" s="169"/>
      <c r="B153" s="293" t="s">
        <v>400</v>
      </c>
      <c r="C153" s="293"/>
      <c r="D153" s="293"/>
      <c r="E153" s="293"/>
      <c r="F153" s="293"/>
      <c r="G153" s="293"/>
      <c r="H153" s="293"/>
      <c r="I153" s="293"/>
      <c r="J153" s="169"/>
      <c r="K153" s="169"/>
    </row>
    <row r="154" spans="1:11">
      <c r="A154" s="169"/>
      <c r="B154" s="293" t="s">
        <v>401</v>
      </c>
      <c r="C154" s="293"/>
      <c r="D154" s="293"/>
      <c r="E154" s="293"/>
      <c r="F154" s="293"/>
      <c r="G154" s="293"/>
      <c r="H154" s="293"/>
      <c r="I154" s="293"/>
      <c r="J154" s="169"/>
      <c r="K154" s="169"/>
    </row>
    <row r="155" spans="1:11">
      <c r="A155" s="169"/>
      <c r="B155" s="293" t="s">
        <v>402</v>
      </c>
      <c r="C155" s="293"/>
      <c r="D155" s="293"/>
      <c r="E155" s="293"/>
      <c r="F155" s="293"/>
      <c r="G155" s="293"/>
      <c r="H155" s="293"/>
      <c r="I155" s="293"/>
      <c r="J155" s="169"/>
      <c r="K155" s="169"/>
    </row>
    <row r="156" spans="1:11">
      <c r="A156" s="169"/>
      <c r="B156" s="293" t="s">
        <v>403</v>
      </c>
      <c r="C156" s="293"/>
      <c r="D156" s="293"/>
      <c r="E156" s="293"/>
      <c r="F156" s="293"/>
      <c r="G156" s="293"/>
      <c r="H156" s="293"/>
      <c r="I156" s="293"/>
      <c r="J156" s="169"/>
      <c r="K156" s="169"/>
    </row>
    <row r="157" spans="1:11">
      <c r="A157" s="169"/>
      <c r="B157" s="293" t="s">
        <v>404</v>
      </c>
      <c r="C157" s="293"/>
      <c r="D157" s="293"/>
      <c r="E157" s="293"/>
      <c r="F157" s="293"/>
      <c r="G157" s="293"/>
      <c r="H157" s="293"/>
      <c r="I157" s="293"/>
      <c r="J157" s="169"/>
      <c r="K157" s="169"/>
    </row>
    <row r="158" spans="1:11">
      <c r="A158" s="169"/>
      <c r="B158" s="293" t="s">
        <v>405</v>
      </c>
      <c r="C158" s="293"/>
      <c r="D158" s="293"/>
      <c r="E158" s="293"/>
      <c r="F158" s="293"/>
      <c r="G158" s="293"/>
      <c r="H158" s="293"/>
      <c r="I158" s="293"/>
      <c r="J158" s="169"/>
      <c r="K158" s="169"/>
    </row>
    <row r="159" spans="1:11">
      <c r="A159" s="169"/>
      <c r="B159" s="293" t="s">
        <v>406</v>
      </c>
      <c r="C159" s="293"/>
      <c r="D159" s="293"/>
      <c r="E159" s="293"/>
      <c r="F159" s="293"/>
      <c r="G159" s="293"/>
      <c r="H159" s="293"/>
      <c r="I159" s="293"/>
      <c r="J159" s="169"/>
      <c r="K159" s="169"/>
    </row>
    <row r="160" spans="1:11">
      <c r="A160" s="169"/>
      <c r="B160" s="292" t="s">
        <v>407</v>
      </c>
      <c r="C160" s="293"/>
      <c r="D160" s="293"/>
      <c r="E160" s="293"/>
      <c r="F160" s="293"/>
      <c r="G160" s="293"/>
      <c r="H160" s="293"/>
      <c r="I160" s="293"/>
      <c r="J160" s="169"/>
      <c r="K160" s="169"/>
    </row>
    <row r="161" spans="1:11">
      <c r="A161" s="169"/>
      <c r="B161" s="293" t="s">
        <v>593</v>
      </c>
      <c r="C161" s="293"/>
      <c r="D161" s="293"/>
      <c r="E161" s="293"/>
      <c r="F161" s="293"/>
      <c r="G161" s="293"/>
      <c r="H161" s="293"/>
      <c r="I161" s="293"/>
      <c r="J161" s="169"/>
      <c r="K161" s="169"/>
    </row>
    <row r="162" spans="1:11">
      <c r="A162" s="169"/>
      <c r="B162" s="317"/>
      <c r="C162" s="318"/>
      <c r="D162" s="318"/>
      <c r="E162" s="318"/>
      <c r="F162" s="318"/>
      <c r="G162" s="319"/>
      <c r="H162" s="297" t="s">
        <v>361</v>
      </c>
      <c r="I162" s="297" t="s">
        <v>361</v>
      </c>
      <c r="J162" s="169"/>
      <c r="K162" s="169"/>
    </row>
    <row r="163" spans="1:11">
      <c r="A163" s="169"/>
      <c r="B163" s="320"/>
      <c r="C163" s="305" t="s">
        <v>408</v>
      </c>
      <c r="D163" s="305"/>
      <c r="E163" s="324"/>
      <c r="F163" s="324"/>
      <c r="G163" s="321"/>
      <c r="H163" s="307" t="s">
        <v>563</v>
      </c>
      <c r="I163" s="307" t="s">
        <v>497</v>
      </c>
      <c r="J163" s="169"/>
      <c r="K163" s="169"/>
    </row>
    <row r="164" spans="1:11">
      <c r="A164" s="169"/>
      <c r="B164" s="308" t="s">
        <v>502</v>
      </c>
      <c r="C164" s="322"/>
      <c r="D164" s="322"/>
      <c r="E164" s="322"/>
      <c r="F164" s="322"/>
      <c r="G164" s="309"/>
      <c r="H164" s="335">
        <v>10000000</v>
      </c>
      <c r="I164" s="335">
        <v>10000000</v>
      </c>
      <c r="J164" s="169"/>
      <c r="K164" s="169"/>
    </row>
    <row r="165" spans="1:11">
      <c r="A165" s="169"/>
      <c r="B165" s="308" t="s">
        <v>409</v>
      </c>
      <c r="C165" s="322"/>
      <c r="D165" s="322"/>
      <c r="E165" s="322"/>
      <c r="F165" s="322"/>
      <c r="G165" s="309"/>
      <c r="H165" s="335">
        <v>0</v>
      </c>
      <c r="I165" s="335">
        <v>0</v>
      </c>
      <c r="J165" s="169"/>
      <c r="K165" s="169"/>
    </row>
    <row r="166" spans="1:11">
      <c r="A166" s="169"/>
      <c r="B166" s="308" t="s">
        <v>410</v>
      </c>
      <c r="C166" s="322"/>
      <c r="D166" s="322"/>
      <c r="E166" s="322"/>
      <c r="F166" s="322"/>
      <c r="G166" s="309"/>
      <c r="H166" s="335">
        <v>0</v>
      </c>
      <c r="I166" s="335">
        <v>0</v>
      </c>
      <c r="J166" s="169"/>
      <c r="K166" s="169"/>
    </row>
    <row r="167" spans="1:11">
      <c r="A167" s="169"/>
      <c r="B167" s="299"/>
      <c r="C167" s="323" t="s">
        <v>411</v>
      </c>
      <c r="D167" s="323"/>
      <c r="E167" s="323"/>
      <c r="F167" s="323"/>
      <c r="G167" s="300"/>
      <c r="H167" s="336">
        <f>SUM(H164:H166)</f>
        <v>10000000</v>
      </c>
      <c r="I167" s="336">
        <f>SUM(I164:I166)</f>
        <v>10000000</v>
      </c>
      <c r="J167" s="169"/>
      <c r="K167" s="169"/>
    </row>
    <row r="168" spans="1:11">
      <c r="A168" s="169"/>
      <c r="B168" s="293" t="s">
        <v>588</v>
      </c>
      <c r="C168" s="293"/>
      <c r="D168" s="293"/>
      <c r="E168" s="293"/>
      <c r="F168" s="293"/>
      <c r="G168" s="293"/>
      <c r="H168" s="293"/>
      <c r="I168" s="293"/>
      <c r="J168" s="169"/>
      <c r="K168" s="169"/>
    </row>
    <row r="169" spans="1:11">
      <c r="A169" s="169"/>
      <c r="B169" s="292" t="s">
        <v>412</v>
      </c>
      <c r="C169" s="293"/>
      <c r="D169" s="293"/>
      <c r="E169" s="293"/>
      <c r="F169" s="293"/>
      <c r="G169" s="293"/>
      <c r="H169" s="293"/>
      <c r="I169" s="293"/>
      <c r="J169" s="169"/>
      <c r="K169" s="169"/>
    </row>
    <row r="170" spans="1:11">
      <c r="A170" s="169"/>
      <c r="B170" s="293" t="s">
        <v>575</v>
      </c>
      <c r="C170" s="293"/>
      <c r="D170" s="293"/>
      <c r="E170" s="293"/>
      <c r="F170" s="293"/>
      <c r="G170" s="293"/>
      <c r="H170" s="293"/>
      <c r="I170" s="293"/>
      <c r="J170" s="169"/>
      <c r="K170" s="169"/>
    </row>
    <row r="171" spans="1:11">
      <c r="A171" s="169"/>
      <c r="B171" s="293" t="s">
        <v>413</v>
      </c>
      <c r="C171" s="293"/>
      <c r="D171" s="293"/>
      <c r="E171" s="293"/>
      <c r="F171" s="293"/>
      <c r="G171" s="293"/>
      <c r="H171" s="293"/>
      <c r="I171" s="293"/>
      <c r="J171" s="169"/>
      <c r="K171" s="169"/>
    </row>
    <row r="172" spans="1:11">
      <c r="A172" s="169"/>
      <c r="B172" s="317"/>
      <c r="C172" s="318"/>
      <c r="D172" s="318"/>
      <c r="E172" s="318"/>
      <c r="F172" s="318"/>
      <c r="G172" s="319"/>
      <c r="H172" s="297" t="s">
        <v>361</v>
      </c>
      <c r="I172" s="297" t="s">
        <v>361</v>
      </c>
      <c r="J172" s="169"/>
      <c r="K172" s="169"/>
    </row>
    <row r="173" spans="1:11">
      <c r="A173" s="169"/>
      <c r="B173" s="320"/>
      <c r="C173" s="305" t="s">
        <v>414</v>
      </c>
      <c r="D173" s="305"/>
      <c r="E173" s="305"/>
      <c r="F173" s="324"/>
      <c r="G173" s="321"/>
      <c r="H173" s="307" t="s">
        <v>563</v>
      </c>
      <c r="I173" s="307" t="s">
        <v>497</v>
      </c>
      <c r="J173" s="169"/>
      <c r="K173" s="169"/>
    </row>
    <row r="174" spans="1:11">
      <c r="A174" s="169"/>
      <c r="B174" s="308" t="s">
        <v>415</v>
      </c>
      <c r="C174" s="322"/>
      <c r="D174" s="322"/>
      <c r="E174" s="322"/>
      <c r="F174" s="322"/>
      <c r="G174" s="309"/>
      <c r="H174" s="312">
        <v>15002030</v>
      </c>
      <c r="I174" s="312">
        <v>17104950</v>
      </c>
      <c r="J174" s="169"/>
      <c r="K174" s="169"/>
    </row>
    <row r="175" spans="1:11">
      <c r="A175" s="169"/>
      <c r="B175" s="308" t="s">
        <v>416</v>
      </c>
      <c r="C175" s="322"/>
      <c r="D175" s="322"/>
      <c r="E175" s="322"/>
      <c r="F175" s="322"/>
      <c r="G175" s="309"/>
      <c r="H175" s="312">
        <v>328075</v>
      </c>
      <c r="I175" s="312">
        <v>368300</v>
      </c>
      <c r="J175" s="169"/>
      <c r="K175" s="169"/>
    </row>
    <row r="176" spans="1:11">
      <c r="A176" s="169"/>
      <c r="B176" s="308" t="s">
        <v>417</v>
      </c>
      <c r="C176" s="322"/>
      <c r="D176" s="322"/>
      <c r="E176" s="322"/>
      <c r="F176" s="322"/>
      <c r="G176" s="309"/>
      <c r="H176" s="312">
        <v>91533</v>
      </c>
      <c r="I176" s="312">
        <f>102755+35830</f>
        <v>138585</v>
      </c>
      <c r="J176" s="169"/>
      <c r="K176" s="169"/>
    </row>
    <row r="177" spans="1:11">
      <c r="A177" s="169"/>
      <c r="B177" s="308" t="s">
        <v>418</v>
      </c>
      <c r="C177" s="322"/>
      <c r="D177" s="322" t="s">
        <v>601</v>
      </c>
      <c r="E177" s="322"/>
      <c r="F177" s="322"/>
      <c r="G177" s="309"/>
      <c r="H177" s="312">
        <v>31808</v>
      </c>
      <c r="I177" s="312">
        <v>0</v>
      </c>
      <c r="J177" s="169"/>
      <c r="K177" s="169"/>
    </row>
    <row r="178" spans="1:11">
      <c r="A178" s="169"/>
      <c r="B178" s="308" t="s">
        <v>602</v>
      </c>
      <c r="C178" s="322"/>
      <c r="D178" s="322"/>
      <c r="E178" s="322"/>
      <c r="F178" s="322"/>
      <c r="G178" s="309"/>
      <c r="H178" s="312">
        <v>1022791</v>
      </c>
      <c r="I178" s="312"/>
      <c r="J178" s="169"/>
      <c r="K178" s="169"/>
    </row>
    <row r="179" spans="1:11">
      <c r="A179" s="169"/>
      <c r="B179" s="299"/>
      <c r="C179" s="323" t="s">
        <v>411</v>
      </c>
      <c r="D179" s="323"/>
      <c r="E179" s="323"/>
      <c r="F179" s="323"/>
      <c r="G179" s="300"/>
      <c r="H179" s="316">
        <f>SUM(H174:H178)</f>
        <v>16476237</v>
      </c>
      <c r="I179" s="316">
        <f>SUM(I174:I178)</f>
        <v>17611835</v>
      </c>
      <c r="J179" s="169"/>
      <c r="K179" s="169"/>
    </row>
    <row r="180" spans="1:11">
      <c r="A180" s="169"/>
      <c r="B180" s="293" t="s">
        <v>419</v>
      </c>
      <c r="C180" s="293"/>
      <c r="D180" s="293"/>
      <c r="E180" s="293"/>
      <c r="F180" s="293"/>
      <c r="G180" s="293"/>
      <c r="H180" s="293"/>
      <c r="I180" s="293"/>
      <c r="J180" s="169"/>
      <c r="K180" s="169"/>
    </row>
    <row r="181" spans="1:11">
      <c r="A181" s="169"/>
      <c r="B181" s="293" t="s">
        <v>420</v>
      </c>
      <c r="C181" s="293"/>
      <c r="D181" s="293"/>
      <c r="E181" s="293"/>
      <c r="F181" s="293"/>
      <c r="G181" s="293"/>
      <c r="H181" s="293"/>
      <c r="I181" s="293"/>
      <c r="J181" s="169"/>
      <c r="K181" s="169"/>
    </row>
    <row r="182" spans="1:11">
      <c r="A182" s="169"/>
      <c r="B182" s="293" t="s">
        <v>421</v>
      </c>
      <c r="C182" s="293"/>
      <c r="D182" s="293"/>
      <c r="E182" s="293"/>
      <c r="F182" s="293"/>
      <c r="G182" s="293"/>
      <c r="H182" s="293"/>
      <c r="I182" s="293"/>
      <c r="J182" s="169"/>
      <c r="K182" s="169"/>
    </row>
    <row r="183" spans="1:11">
      <c r="A183" s="169"/>
      <c r="B183" s="293" t="s">
        <v>422</v>
      </c>
      <c r="C183" s="293"/>
      <c r="D183" s="293"/>
      <c r="E183" s="293"/>
      <c r="F183" s="293"/>
      <c r="G183" s="293"/>
      <c r="H183" s="293"/>
      <c r="I183" s="293"/>
      <c r="J183" s="169"/>
      <c r="K183" s="169"/>
    </row>
    <row r="184" spans="1:11">
      <c r="A184" s="169"/>
      <c r="B184" s="293" t="s">
        <v>576</v>
      </c>
      <c r="C184" s="293"/>
      <c r="D184" s="293"/>
      <c r="E184" s="293"/>
      <c r="F184" s="293"/>
      <c r="G184" s="293"/>
      <c r="H184" s="293"/>
      <c r="I184" s="293"/>
      <c r="J184" s="169"/>
      <c r="K184" s="169"/>
    </row>
    <row r="185" spans="1:11">
      <c r="A185" s="169"/>
      <c r="B185" s="293" t="s">
        <v>423</v>
      </c>
      <c r="C185" s="293"/>
      <c r="D185" s="293"/>
      <c r="E185" s="293"/>
      <c r="F185" s="293"/>
      <c r="G185" s="293"/>
      <c r="H185" s="293"/>
      <c r="I185" s="293"/>
      <c r="J185" s="169"/>
      <c r="K185" s="169"/>
    </row>
    <row r="186" spans="1:11">
      <c r="A186" s="169"/>
      <c r="B186" s="293" t="s">
        <v>424</v>
      </c>
      <c r="C186" s="293"/>
      <c r="D186" s="293"/>
      <c r="E186" s="293"/>
      <c r="F186" s="293"/>
      <c r="G186" s="293"/>
      <c r="H186" s="293"/>
      <c r="I186" s="293"/>
      <c r="J186" s="169"/>
      <c r="K186" s="169"/>
    </row>
    <row r="187" spans="1:11">
      <c r="A187" s="169"/>
      <c r="B187" s="355" t="s">
        <v>603</v>
      </c>
      <c r="C187" s="355"/>
      <c r="D187" s="355"/>
      <c r="E187" s="355"/>
      <c r="F187" s="355" t="s">
        <v>604</v>
      </c>
      <c r="G187" s="355"/>
      <c r="H187" s="355"/>
      <c r="I187" s="293"/>
      <c r="J187" s="169"/>
      <c r="K187" s="169"/>
    </row>
    <row r="188" spans="1:11">
      <c r="A188" s="169"/>
      <c r="B188" s="293" t="s">
        <v>425</v>
      </c>
      <c r="C188" s="293"/>
      <c r="D188" s="293"/>
      <c r="E188" s="293"/>
      <c r="F188" s="293"/>
      <c r="G188" s="293"/>
      <c r="H188" s="293"/>
      <c r="I188" s="293"/>
      <c r="J188" s="169"/>
      <c r="K188" s="169"/>
    </row>
    <row r="189" spans="1:11">
      <c r="A189" s="169"/>
      <c r="B189" s="292" t="s">
        <v>426</v>
      </c>
      <c r="C189" s="293"/>
      <c r="D189" s="293"/>
      <c r="E189" s="293"/>
      <c r="F189" s="293"/>
      <c r="G189" s="293"/>
      <c r="H189" s="293"/>
      <c r="I189" s="293"/>
      <c r="J189" s="169"/>
      <c r="K189" s="169"/>
    </row>
    <row r="190" spans="1:11">
      <c r="A190" s="169"/>
      <c r="B190" s="293" t="s">
        <v>577</v>
      </c>
      <c r="C190" s="293"/>
      <c r="D190" s="293"/>
      <c r="E190" s="293"/>
      <c r="F190" s="293"/>
      <c r="G190" s="293"/>
      <c r="H190" s="293"/>
      <c r="I190" s="293"/>
      <c r="J190" s="169"/>
      <c r="K190" s="169"/>
    </row>
    <row r="191" spans="1:11">
      <c r="A191" s="169"/>
      <c r="B191" s="317"/>
      <c r="C191" s="318"/>
      <c r="D191" s="318"/>
      <c r="E191" s="318"/>
      <c r="F191" s="318"/>
      <c r="G191" s="319"/>
      <c r="H191" s="297" t="s">
        <v>361</v>
      </c>
      <c r="I191" s="297" t="s">
        <v>361</v>
      </c>
      <c r="J191" s="169"/>
      <c r="K191" s="169"/>
    </row>
    <row r="192" spans="1:11">
      <c r="A192" s="169"/>
      <c r="B192" s="320"/>
      <c r="C192" s="305" t="s">
        <v>427</v>
      </c>
      <c r="D192" s="305"/>
      <c r="E192" s="324"/>
      <c r="F192" s="324"/>
      <c r="G192" s="321"/>
      <c r="H192" s="307" t="s">
        <v>563</v>
      </c>
      <c r="I192" s="307" t="s">
        <v>497</v>
      </c>
      <c r="J192" s="169"/>
      <c r="K192" s="169"/>
    </row>
    <row r="193" spans="1:11">
      <c r="A193" s="169"/>
      <c r="B193" s="308" t="s">
        <v>428</v>
      </c>
      <c r="C193" s="322"/>
      <c r="D193" s="322"/>
      <c r="E193" s="322"/>
      <c r="F193" s="322"/>
      <c r="G193" s="309"/>
      <c r="H193" s="312">
        <v>0</v>
      </c>
      <c r="I193" s="312">
        <v>0</v>
      </c>
      <c r="J193" s="169"/>
      <c r="K193" s="169"/>
    </row>
    <row r="194" spans="1:11">
      <c r="A194" s="169"/>
      <c r="B194" s="308" t="s">
        <v>429</v>
      </c>
      <c r="C194" s="322"/>
      <c r="D194" s="322"/>
      <c r="E194" s="322"/>
      <c r="F194" s="322"/>
      <c r="G194" s="309"/>
      <c r="H194" s="312">
        <v>0</v>
      </c>
      <c r="I194" s="312">
        <v>0</v>
      </c>
      <c r="J194" s="169"/>
      <c r="K194" s="169"/>
    </row>
    <row r="195" spans="1:11">
      <c r="A195" s="169"/>
      <c r="B195" s="299"/>
      <c r="C195" s="323" t="s">
        <v>367</v>
      </c>
      <c r="D195" s="323"/>
      <c r="E195" s="323"/>
      <c r="F195" s="323"/>
      <c r="G195" s="300"/>
      <c r="H195" s="316">
        <f>SUM(H193:H194)</f>
        <v>0</v>
      </c>
      <c r="I195" s="316">
        <f>SUM(I193:I194)</f>
        <v>0</v>
      </c>
      <c r="J195" s="169"/>
      <c r="K195" s="169"/>
    </row>
    <row r="196" spans="1:11">
      <c r="A196" s="169"/>
      <c r="B196" s="293" t="s">
        <v>430</v>
      </c>
      <c r="C196" s="293"/>
      <c r="D196" s="293"/>
      <c r="E196" s="293"/>
      <c r="F196" s="293"/>
      <c r="G196" s="293"/>
      <c r="H196" s="293"/>
      <c r="I196" s="293"/>
      <c r="J196" s="169"/>
      <c r="K196" s="169"/>
    </row>
    <row r="197" spans="1:11">
      <c r="A197" s="169"/>
      <c r="B197" s="293" t="s">
        <v>578</v>
      </c>
      <c r="C197" s="293"/>
      <c r="D197" s="293"/>
      <c r="E197" s="293"/>
      <c r="F197" s="293"/>
      <c r="G197" s="293"/>
      <c r="H197" s="293"/>
      <c r="I197" s="293"/>
      <c r="J197" s="169"/>
      <c r="K197" s="169"/>
    </row>
    <row r="198" spans="1:11">
      <c r="A198" s="169"/>
      <c r="B198" s="293" t="s">
        <v>579</v>
      </c>
      <c r="C198" s="293"/>
      <c r="D198" s="293"/>
      <c r="E198" s="293"/>
      <c r="F198" s="293"/>
      <c r="G198" s="293"/>
      <c r="H198" s="293"/>
      <c r="I198" s="293"/>
      <c r="J198" s="169"/>
      <c r="K198" s="169"/>
    </row>
    <row r="199" spans="1:11">
      <c r="A199" s="169"/>
      <c r="B199" s="292" t="s">
        <v>431</v>
      </c>
      <c r="C199" s="293"/>
      <c r="D199" s="293"/>
      <c r="E199" s="293"/>
      <c r="F199" s="293"/>
      <c r="G199" s="293"/>
      <c r="H199" s="293"/>
      <c r="I199" s="293"/>
      <c r="J199" s="169"/>
      <c r="K199" s="169"/>
    </row>
    <row r="200" spans="1:11">
      <c r="A200" s="169"/>
      <c r="B200" s="293" t="s">
        <v>432</v>
      </c>
      <c r="C200" s="293"/>
      <c r="D200" s="293"/>
      <c r="E200" s="293"/>
      <c r="F200" s="293"/>
      <c r="G200" s="293"/>
      <c r="H200" s="293"/>
      <c r="I200" s="293"/>
      <c r="J200" s="169"/>
      <c r="K200" s="169"/>
    </row>
    <row r="201" spans="1:11">
      <c r="A201" s="169"/>
      <c r="B201" s="348" t="s">
        <v>276</v>
      </c>
      <c r="C201" s="348"/>
      <c r="D201" s="348"/>
      <c r="E201" s="348"/>
      <c r="F201" s="348"/>
      <c r="G201" s="348" t="s">
        <v>554</v>
      </c>
      <c r="H201" s="348"/>
      <c r="I201" s="293">
        <v>5</v>
      </c>
      <c r="J201" s="169"/>
      <c r="K201" s="169"/>
    </row>
    <row r="202" spans="1:11">
      <c r="A202" s="169"/>
      <c r="B202" s="293" t="s">
        <v>580</v>
      </c>
      <c r="C202" s="293"/>
      <c r="D202" s="293"/>
      <c r="E202" s="293"/>
      <c r="F202" s="293"/>
      <c r="G202" s="293"/>
      <c r="H202" s="293"/>
      <c r="I202" s="293"/>
      <c r="J202" s="169"/>
      <c r="K202" s="169"/>
    </row>
    <row r="203" spans="1:11">
      <c r="A203" s="169"/>
      <c r="B203" s="293" t="s">
        <v>503</v>
      </c>
      <c r="C203" s="293"/>
      <c r="D203" s="293"/>
      <c r="E203" s="293"/>
      <c r="F203" s="293"/>
      <c r="G203" s="293"/>
      <c r="H203" s="293"/>
      <c r="I203" s="293"/>
      <c r="J203" s="169"/>
      <c r="K203" s="169"/>
    </row>
    <row r="204" spans="1:11">
      <c r="A204" s="169"/>
      <c r="B204" s="351" t="s">
        <v>605</v>
      </c>
      <c r="C204" s="352"/>
      <c r="D204" s="352"/>
      <c r="E204" s="352"/>
      <c r="F204" s="352"/>
      <c r="G204" s="352"/>
      <c r="H204" s="352"/>
      <c r="I204" s="353"/>
      <c r="J204" s="170"/>
      <c r="K204" s="169"/>
    </row>
    <row r="205" spans="1:11">
      <c r="A205" s="169"/>
      <c r="B205" s="288" t="s">
        <v>433</v>
      </c>
      <c r="C205" s="288"/>
      <c r="D205" s="288"/>
      <c r="E205" s="288"/>
      <c r="F205" s="288"/>
      <c r="G205" s="288"/>
      <c r="H205" s="288"/>
      <c r="I205" s="288"/>
      <c r="J205" s="170"/>
      <c r="K205" s="169"/>
    </row>
    <row r="206" spans="1:11">
      <c r="A206" s="169"/>
      <c r="B206" s="292" t="s">
        <v>434</v>
      </c>
      <c r="C206" s="293"/>
      <c r="D206" s="293"/>
      <c r="E206" s="293"/>
      <c r="F206" s="293"/>
      <c r="G206" s="293"/>
      <c r="H206" s="293"/>
      <c r="I206" s="293"/>
      <c r="J206" s="169"/>
      <c r="K206" s="169"/>
    </row>
    <row r="207" spans="1:11">
      <c r="A207" s="169"/>
      <c r="B207" s="292" t="s">
        <v>435</v>
      </c>
      <c r="C207" s="293"/>
      <c r="D207" s="293"/>
      <c r="E207" s="293"/>
      <c r="F207" s="293"/>
      <c r="G207" s="293"/>
      <c r="H207" s="293"/>
      <c r="I207" s="293"/>
      <c r="J207" s="169"/>
      <c r="K207" s="169"/>
    </row>
    <row r="208" spans="1:11">
      <c r="A208" s="169"/>
      <c r="B208" s="293" t="s">
        <v>436</v>
      </c>
      <c r="C208" s="293"/>
      <c r="D208" s="293"/>
      <c r="E208" s="293"/>
      <c r="F208" s="293"/>
      <c r="G208" s="293"/>
      <c r="H208" s="293"/>
      <c r="I208" s="293" t="s">
        <v>594</v>
      </c>
      <c r="J208" s="169"/>
      <c r="K208" s="169"/>
    </row>
    <row r="209" spans="1:11">
      <c r="A209" s="169"/>
      <c r="B209" s="317"/>
      <c r="C209" s="318"/>
      <c r="D209" s="318"/>
      <c r="E209" s="318"/>
      <c r="F209" s="318"/>
      <c r="G209" s="319"/>
      <c r="H209" s="297" t="s">
        <v>361</v>
      </c>
      <c r="I209" s="297" t="s">
        <v>361</v>
      </c>
      <c r="J209" s="169"/>
      <c r="K209" s="169"/>
    </row>
    <row r="210" spans="1:11">
      <c r="A210" s="169"/>
      <c r="B210" s="320"/>
      <c r="C210" s="305" t="s">
        <v>437</v>
      </c>
      <c r="D210" s="305"/>
      <c r="E210" s="324"/>
      <c r="F210" s="324"/>
      <c r="G210" s="321"/>
      <c r="H210" s="307" t="s">
        <v>563</v>
      </c>
      <c r="I210" s="307" t="s">
        <v>497</v>
      </c>
      <c r="J210" s="169"/>
      <c r="K210" s="169"/>
    </row>
    <row r="211" spans="1:11">
      <c r="A211" s="169"/>
      <c r="B211" s="308" t="s">
        <v>438</v>
      </c>
      <c r="C211" s="322"/>
      <c r="D211" s="322"/>
      <c r="E211" s="322"/>
      <c r="F211" s="322"/>
      <c r="G211" s="309"/>
      <c r="H211" s="312"/>
      <c r="I211" s="312"/>
      <c r="J211" s="169"/>
      <c r="K211" s="169"/>
    </row>
    <row r="212" spans="1:11">
      <c r="A212" s="169"/>
      <c r="B212" s="308" t="s">
        <v>439</v>
      </c>
      <c r="C212" s="322"/>
      <c r="D212" s="322"/>
      <c r="E212" s="322"/>
      <c r="F212" s="322"/>
      <c r="G212" s="309"/>
      <c r="H212" s="312">
        <v>17663813</v>
      </c>
      <c r="I212" s="312">
        <v>65608907</v>
      </c>
      <c r="J212" s="169"/>
      <c r="K212" s="169"/>
    </row>
    <row r="213" spans="1:11">
      <c r="A213" s="169"/>
      <c r="B213" s="308" t="s">
        <v>440</v>
      </c>
      <c r="C213" s="322"/>
      <c r="D213" s="322"/>
      <c r="E213" s="322"/>
      <c r="F213" s="322"/>
      <c r="G213" s="309"/>
      <c r="H213" s="312">
        <v>0</v>
      </c>
      <c r="I213" s="312">
        <v>0</v>
      </c>
      <c r="J213" s="169"/>
      <c r="K213" s="169"/>
    </row>
    <row r="214" spans="1:11">
      <c r="A214" s="169"/>
      <c r="B214" s="308" t="s">
        <v>441</v>
      </c>
      <c r="C214" s="322"/>
      <c r="D214" s="322"/>
      <c r="E214" s="322"/>
      <c r="F214" s="322"/>
      <c r="G214" s="309"/>
      <c r="H214" s="312"/>
      <c r="I214" s="312"/>
      <c r="J214" s="169"/>
      <c r="K214" s="169"/>
    </row>
    <row r="215" spans="1:11">
      <c r="A215" s="169"/>
      <c r="B215" s="308"/>
      <c r="C215" s="322"/>
      <c r="D215" s="322"/>
      <c r="E215" s="322"/>
      <c r="F215" s="322"/>
      <c r="G215" s="309"/>
      <c r="H215" s="312"/>
      <c r="I215" s="312"/>
      <c r="J215" s="169"/>
      <c r="K215" s="169"/>
    </row>
    <row r="216" spans="1:11">
      <c r="A216" s="169"/>
      <c r="B216" s="299"/>
      <c r="C216" s="323" t="s">
        <v>367</v>
      </c>
      <c r="D216" s="323"/>
      <c r="E216" s="323"/>
      <c r="F216" s="323"/>
      <c r="G216" s="300"/>
      <c r="H216" s="316">
        <f>SUM(H211:H215)</f>
        <v>17663813</v>
      </c>
      <c r="I216" s="316">
        <f>SUM(I211:I215)</f>
        <v>65608907</v>
      </c>
      <c r="J216" s="169"/>
      <c r="K216" s="169"/>
    </row>
    <row r="217" spans="1:11">
      <c r="A217" s="169"/>
      <c r="B217" s="293" t="s">
        <v>442</v>
      </c>
      <c r="C217" s="293"/>
      <c r="D217" s="293"/>
      <c r="E217" s="293"/>
      <c r="F217" s="293"/>
      <c r="G217" s="293"/>
      <c r="H217" s="293"/>
      <c r="I217" s="293"/>
      <c r="J217" s="169"/>
      <c r="K217" s="169"/>
    </row>
    <row r="218" spans="1:11">
      <c r="A218" s="169"/>
      <c r="B218" s="293" t="s">
        <v>443</v>
      </c>
      <c r="C218" s="293"/>
      <c r="D218" s="293"/>
      <c r="E218" s="293"/>
      <c r="F218" s="293"/>
      <c r="G218" s="293"/>
      <c r="H218" s="293"/>
      <c r="I218" s="293"/>
      <c r="J218" s="169"/>
      <c r="K218" s="169"/>
    </row>
    <row r="219" spans="1:11">
      <c r="A219" s="169"/>
      <c r="B219" s="293" t="s">
        <v>444</v>
      </c>
      <c r="C219" s="293"/>
      <c r="D219" s="293"/>
      <c r="E219" s="293"/>
      <c r="F219" s="293"/>
      <c r="G219" s="293"/>
      <c r="H219" s="293"/>
      <c r="I219" s="293"/>
      <c r="J219" s="169"/>
      <c r="K219" s="169"/>
    </row>
    <row r="220" spans="1:11">
      <c r="A220" s="169"/>
      <c r="B220" s="293" t="s">
        <v>445</v>
      </c>
      <c r="C220" s="293"/>
      <c r="D220" s="293"/>
      <c r="E220" s="293"/>
      <c r="F220" s="293"/>
      <c r="G220" s="293"/>
      <c r="H220" s="293"/>
      <c r="I220" s="293"/>
      <c r="J220" s="169"/>
      <c r="K220" s="169"/>
    </row>
    <row r="221" spans="1:11">
      <c r="A221" s="169"/>
      <c r="B221" s="292" t="s">
        <v>446</v>
      </c>
      <c r="C221" s="293"/>
      <c r="D221" s="293"/>
      <c r="E221" s="293"/>
      <c r="F221" s="293"/>
      <c r="G221" s="293"/>
      <c r="H221" s="293"/>
      <c r="I221" s="293"/>
      <c r="J221" s="169"/>
      <c r="K221" s="169"/>
    </row>
    <row r="222" spans="1:11">
      <c r="A222" s="169"/>
      <c r="B222" s="293" t="s">
        <v>447</v>
      </c>
      <c r="C222" s="293"/>
      <c r="D222" s="293"/>
      <c r="E222" s="293"/>
      <c r="F222" s="293"/>
      <c r="G222" s="293"/>
      <c r="H222" s="293"/>
      <c r="I222" s="293"/>
      <c r="J222" s="169"/>
      <c r="K222" s="169"/>
    </row>
    <row r="223" spans="1:11">
      <c r="A223" s="169"/>
      <c r="B223" s="293" t="s">
        <v>448</v>
      </c>
      <c r="C223" s="293"/>
      <c r="D223" s="293"/>
      <c r="E223" s="293"/>
      <c r="F223" s="293"/>
      <c r="G223" s="293"/>
      <c r="H223" s="293"/>
      <c r="I223" s="293"/>
      <c r="J223" s="169"/>
      <c r="K223" s="169"/>
    </row>
    <row r="224" spans="1:11">
      <c r="A224" s="169"/>
      <c r="B224" s="293" t="s">
        <v>449</v>
      </c>
      <c r="C224" s="293"/>
      <c r="D224" s="293"/>
      <c r="E224" s="293"/>
      <c r="F224" s="293"/>
      <c r="G224" s="293"/>
      <c r="H224" s="293"/>
      <c r="I224" s="293"/>
      <c r="J224" s="169"/>
      <c r="K224" s="169"/>
    </row>
    <row r="225" spans="1:11">
      <c r="A225" s="169"/>
      <c r="B225" s="293" t="s">
        <v>450</v>
      </c>
      <c r="C225" s="293"/>
      <c r="D225" s="293"/>
      <c r="E225" s="293"/>
      <c r="F225" s="293"/>
      <c r="G225" s="293"/>
      <c r="H225" s="293"/>
      <c r="I225" s="293"/>
      <c r="J225" s="169"/>
      <c r="K225" s="169"/>
    </row>
    <row r="226" spans="1:11">
      <c r="A226" s="169"/>
      <c r="B226" s="293" t="s">
        <v>581</v>
      </c>
      <c r="C226" s="293"/>
      <c r="D226" s="293"/>
      <c r="E226" s="293"/>
      <c r="F226" s="293"/>
      <c r="G226" s="293"/>
      <c r="H226" s="293"/>
      <c r="I226" s="293"/>
      <c r="J226" s="169"/>
      <c r="K226" s="169"/>
    </row>
    <row r="227" spans="1:11">
      <c r="A227" s="169"/>
      <c r="B227" s="293" t="s">
        <v>451</v>
      </c>
      <c r="C227" s="293"/>
      <c r="D227" s="293"/>
      <c r="E227" s="293"/>
      <c r="F227" s="293"/>
      <c r="G227" s="293"/>
      <c r="H227" s="293"/>
      <c r="I227" s="293"/>
      <c r="J227" s="169"/>
      <c r="K227" s="169"/>
    </row>
    <row r="228" spans="1:11">
      <c r="A228" s="169"/>
      <c r="B228" s="292" t="s">
        <v>452</v>
      </c>
      <c r="C228" s="293"/>
      <c r="D228" s="293"/>
      <c r="E228" s="293"/>
      <c r="F228" s="293"/>
      <c r="G228" s="293"/>
      <c r="H228" s="293"/>
      <c r="I228" s="293"/>
      <c r="J228" s="169"/>
      <c r="K228" s="169"/>
    </row>
    <row r="229" spans="1:11">
      <c r="A229" s="169"/>
      <c r="B229" s="293" t="s">
        <v>453</v>
      </c>
      <c r="C229" s="293"/>
      <c r="D229" s="293"/>
      <c r="E229" s="293"/>
      <c r="F229" s="293"/>
      <c r="G229" s="293"/>
      <c r="H229" s="293"/>
      <c r="I229" s="293"/>
      <c r="J229" s="169"/>
      <c r="K229" s="169"/>
    </row>
    <row r="230" spans="1:11">
      <c r="A230" s="169"/>
      <c r="B230" s="317"/>
      <c r="C230" s="318"/>
      <c r="D230" s="318"/>
      <c r="E230" s="318"/>
      <c r="F230" s="318"/>
      <c r="G230" s="319"/>
      <c r="H230" s="297" t="s">
        <v>361</v>
      </c>
      <c r="I230" s="297" t="s">
        <v>361</v>
      </c>
      <c r="J230" s="169"/>
      <c r="K230" s="169"/>
    </row>
    <row r="231" spans="1:11">
      <c r="A231" s="169"/>
      <c r="B231" s="320"/>
      <c r="C231" s="305"/>
      <c r="D231" s="305"/>
      <c r="E231" s="324"/>
      <c r="F231" s="324"/>
      <c r="G231" s="321"/>
      <c r="H231" s="307" t="s">
        <v>563</v>
      </c>
      <c r="I231" s="307" t="s">
        <v>497</v>
      </c>
      <c r="J231" s="169"/>
      <c r="K231" s="169"/>
    </row>
    <row r="232" spans="1:11">
      <c r="A232" s="169"/>
      <c r="B232" s="308" t="s">
        <v>454</v>
      </c>
      <c r="C232" s="322"/>
      <c r="D232" s="322"/>
      <c r="E232" s="322"/>
      <c r="F232" s="322"/>
      <c r="G232" s="309"/>
      <c r="H232" s="312">
        <v>0</v>
      </c>
      <c r="I232" s="312">
        <v>0</v>
      </c>
      <c r="J232" s="169"/>
      <c r="K232" s="169"/>
    </row>
    <row r="233" spans="1:11">
      <c r="A233" s="169"/>
      <c r="B233" s="308" t="s">
        <v>455</v>
      </c>
      <c r="C233" s="322"/>
      <c r="D233" s="322"/>
      <c r="E233" s="322"/>
      <c r="F233" s="322"/>
      <c r="G233" s="309"/>
      <c r="H233" s="312">
        <v>12887</v>
      </c>
      <c r="I233" s="312">
        <v>14011</v>
      </c>
      <c r="J233" s="169"/>
      <c r="K233" s="169"/>
    </row>
    <row r="234" spans="1:11">
      <c r="A234" s="169"/>
      <c r="B234" s="308" t="s">
        <v>456</v>
      </c>
      <c r="C234" s="322"/>
      <c r="D234" s="322"/>
      <c r="E234" s="322"/>
      <c r="F234" s="322"/>
      <c r="G234" s="309"/>
      <c r="H234" s="312">
        <v>0</v>
      </c>
      <c r="I234" s="312">
        <v>0</v>
      </c>
      <c r="J234" s="169"/>
      <c r="K234" s="169"/>
    </row>
    <row r="235" spans="1:11">
      <c r="A235" s="169"/>
      <c r="B235" s="299"/>
      <c r="C235" s="323" t="s">
        <v>367</v>
      </c>
      <c r="D235" s="323"/>
      <c r="E235" s="323"/>
      <c r="F235" s="323"/>
      <c r="G235" s="300"/>
      <c r="H235" s="316">
        <f>SUM(H232:H234)</f>
        <v>12887</v>
      </c>
      <c r="I235" s="316">
        <f>SUM(I232:I234)</f>
        <v>14011</v>
      </c>
      <c r="J235" s="169"/>
      <c r="K235" s="169"/>
    </row>
    <row r="236" spans="1:11">
      <c r="A236" s="169"/>
      <c r="B236" s="337" t="s">
        <v>457</v>
      </c>
      <c r="C236" s="293"/>
      <c r="D236" s="293"/>
      <c r="E236" s="293"/>
      <c r="F236" s="293"/>
      <c r="G236" s="293"/>
      <c r="H236" s="293"/>
      <c r="I236" s="293"/>
      <c r="J236" s="169"/>
      <c r="K236" s="169"/>
    </row>
    <row r="237" spans="1:11">
      <c r="A237" s="169"/>
      <c r="B237" s="293" t="s">
        <v>458</v>
      </c>
      <c r="C237" s="293"/>
      <c r="D237" s="293"/>
      <c r="E237" s="293"/>
      <c r="F237" s="293"/>
      <c r="G237" s="293"/>
      <c r="H237" s="293"/>
      <c r="I237" s="293"/>
      <c r="J237" s="169"/>
      <c r="K237" s="169"/>
    </row>
    <row r="238" spans="1:11">
      <c r="A238" s="169"/>
      <c r="B238" s="317"/>
      <c r="C238" s="319"/>
      <c r="D238" s="308" t="s">
        <v>582</v>
      </c>
      <c r="E238" s="322"/>
      <c r="F238" s="309"/>
      <c r="G238" s="308" t="s">
        <v>589</v>
      </c>
      <c r="H238" s="322"/>
      <c r="I238" s="309"/>
      <c r="J238" s="169"/>
      <c r="K238" s="169"/>
    </row>
    <row r="239" spans="1:11">
      <c r="A239" s="169"/>
      <c r="B239" s="338" t="s">
        <v>459</v>
      </c>
      <c r="C239" s="339"/>
      <c r="D239" s="340" t="s">
        <v>460</v>
      </c>
      <c r="E239" s="340" t="s">
        <v>461</v>
      </c>
      <c r="F239" s="340" t="s">
        <v>462</v>
      </c>
      <c r="G239" s="340" t="s">
        <v>460</v>
      </c>
      <c r="H239" s="340" t="s">
        <v>461</v>
      </c>
      <c r="I239" s="340" t="s">
        <v>462</v>
      </c>
      <c r="J239" s="169"/>
      <c r="K239" s="169"/>
    </row>
    <row r="240" spans="1:11">
      <c r="A240" s="169"/>
      <c r="B240" s="320"/>
      <c r="C240" s="321"/>
      <c r="D240" s="341" t="s">
        <v>463</v>
      </c>
      <c r="E240" s="341"/>
      <c r="F240" s="341" t="s">
        <v>464</v>
      </c>
      <c r="G240" s="341" t="s">
        <v>463</v>
      </c>
      <c r="H240" s="341"/>
      <c r="I240" s="341" t="s">
        <v>464</v>
      </c>
      <c r="J240" s="169"/>
      <c r="K240" s="169"/>
    </row>
    <row r="241" spans="1:11">
      <c r="A241" s="169"/>
      <c r="B241" s="330" t="s">
        <v>465</v>
      </c>
      <c r="C241" s="332"/>
      <c r="D241" s="342">
        <v>1</v>
      </c>
      <c r="E241" s="312">
        <v>1075</v>
      </c>
      <c r="F241" s="312">
        <f>E241*16.7%</f>
        <v>179.52499999999998</v>
      </c>
      <c r="G241" s="342">
        <v>1</v>
      </c>
      <c r="H241" s="312">
        <v>1031</v>
      </c>
      <c r="I241" s="312">
        <f>H241*16.7%</f>
        <v>172.17699999999999</v>
      </c>
      <c r="J241" s="169"/>
      <c r="K241" s="169"/>
    </row>
    <row r="242" spans="1:11">
      <c r="A242" s="169"/>
      <c r="B242" s="330" t="s">
        <v>466</v>
      </c>
      <c r="C242" s="332"/>
      <c r="D242" s="342">
        <v>1</v>
      </c>
      <c r="E242" s="312">
        <v>400</v>
      </c>
      <c r="F242" s="312">
        <f t="shared" ref="F242:F244" si="2">E242*16.7%</f>
        <v>66.8</v>
      </c>
      <c r="G242" s="342">
        <v>1</v>
      </c>
      <c r="H242" s="312">
        <v>400</v>
      </c>
      <c r="I242" s="312">
        <f t="shared" ref="I242:I243" si="3">H242*16.7%</f>
        <v>66.8</v>
      </c>
      <c r="J242" s="169"/>
      <c r="K242" s="169"/>
    </row>
    <row r="243" spans="1:11">
      <c r="A243" s="169"/>
      <c r="B243" s="330" t="s">
        <v>467</v>
      </c>
      <c r="C243" s="332"/>
      <c r="D243" s="342"/>
      <c r="E243" s="312"/>
      <c r="F243" s="312">
        <f t="shared" si="2"/>
        <v>0</v>
      </c>
      <c r="G243" s="342"/>
      <c r="H243" s="312"/>
      <c r="I243" s="312">
        <f t="shared" si="3"/>
        <v>0</v>
      </c>
      <c r="J243" s="169"/>
      <c r="K243" s="169"/>
    </row>
    <row r="244" spans="1:11">
      <c r="A244" s="169"/>
      <c r="B244" s="330" t="s">
        <v>468</v>
      </c>
      <c r="C244" s="332"/>
      <c r="D244" s="342">
        <v>8</v>
      </c>
      <c r="E244" s="312">
        <f>E246-E242-E241</f>
        <v>2702</v>
      </c>
      <c r="F244" s="312">
        <f t="shared" si="2"/>
        <v>451.23399999999992</v>
      </c>
      <c r="G244" s="342">
        <v>4</v>
      </c>
      <c r="H244" s="312">
        <f>H246-H242-H241</f>
        <v>2566</v>
      </c>
      <c r="I244" s="312">
        <v>428</v>
      </c>
      <c r="J244" s="169"/>
      <c r="K244" s="169"/>
    </row>
    <row r="245" spans="1:11">
      <c r="A245" s="169"/>
      <c r="B245" s="330"/>
      <c r="C245" s="332"/>
      <c r="D245" s="312"/>
      <c r="E245" s="312"/>
      <c r="F245" s="312"/>
      <c r="G245" s="312"/>
      <c r="H245" s="312"/>
      <c r="I245" s="312"/>
      <c r="J245" s="169"/>
      <c r="K245" s="169"/>
    </row>
    <row r="246" spans="1:11">
      <c r="A246" s="169"/>
      <c r="B246" s="299" t="s">
        <v>367</v>
      </c>
      <c r="C246" s="300"/>
      <c r="D246" s="343">
        <v>10</v>
      </c>
      <c r="E246" s="316">
        <v>4177</v>
      </c>
      <c r="F246" s="316">
        <f>SUM(F241:F245)</f>
        <v>697.55899999999997</v>
      </c>
      <c r="G246" s="343">
        <v>10</v>
      </c>
      <c r="H246" s="316">
        <v>3997</v>
      </c>
      <c r="I246" s="316">
        <v>667</v>
      </c>
      <c r="J246" s="169"/>
      <c r="K246" s="169"/>
    </row>
    <row r="247" spans="1:11">
      <c r="A247" s="169"/>
      <c r="B247" s="292" t="s">
        <v>469</v>
      </c>
      <c r="C247" s="293"/>
      <c r="D247" s="293"/>
      <c r="E247" s="293"/>
      <c r="F247" s="293"/>
      <c r="G247" s="293"/>
      <c r="H247" s="293"/>
      <c r="I247" s="293"/>
      <c r="J247" s="169"/>
      <c r="K247" s="169"/>
    </row>
    <row r="248" spans="1:11">
      <c r="A248" s="169"/>
      <c r="B248" s="293" t="s">
        <v>590</v>
      </c>
      <c r="C248" s="293"/>
      <c r="D248" s="293"/>
      <c r="E248" s="293"/>
      <c r="F248" s="293"/>
      <c r="G248" s="293"/>
      <c r="H248" s="293"/>
      <c r="I248" s="293"/>
      <c r="J248" s="169"/>
      <c r="K248" s="169"/>
    </row>
    <row r="249" spans="1:11">
      <c r="A249" s="169"/>
      <c r="B249" s="317"/>
      <c r="C249" s="318" t="s">
        <v>595</v>
      </c>
      <c r="D249" s="318"/>
      <c r="E249" s="318"/>
      <c r="F249" s="318"/>
      <c r="G249" s="319"/>
      <c r="H249" s="297" t="s">
        <v>361</v>
      </c>
      <c r="I249" s="297" t="s">
        <v>361</v>
      </c>
      <c r="J249" s="169"/>
      <c r="K249" s="169"/>
    </row>
    <row r="250" spans="1:11">
      <c r="A250" s="169"/>
      <c r="B250" s="320"/>
      <c r="C250" s="305"/>
      <c r="D250" s="305"/>
      <c r="E250" s="324"/>
      <c r="F250" s="324"/>
      <c r="G250" s="321"/>
      <c r="H250" s="307" t="s">
        <v>563</v>
      </c>
      <c r="I250" s="307" t="s">
        <v>497</v>
      </c>
      <c r="J250" s="169"/>
      <c r="K250" s="169"/>
    </row>
    <row r="251" spans="1:11">
      <c r="A251" s="169"/>
      <c r="B251" s="348" t="s">
        <v>276</v>
      </c>
      <c r="C251" s="348"/>
      <c r="D251" s="348"/>
      <c r="E251" s="348"/>
      <c r="F251" s="348"/>
      <c r="G251" s="348" t="s">
        <v>554</v>
      </c>
      <c r="H251" s="348"/>
      <c r="I251" s="307">
        <v>6</v>
      </c>
      <c r="J251" s="169"/>
      <c r="K251" s="169"/>
    </row>
    <row r="252" spans="1:11">
      <c r="A252" s="169"/>
      <c r="B252" s="344" t="s">
        <v>25</v>
      </c>
      <c r="C252" s="322" t="s">
        <v>470</v>
      </c>
      <c r="D252" s="322"/>
      <c r="E252" s="322"/>
      <c r="F252" s="322"/>
      <c r="G252" s="309"/>
      <c r="H252" s="312">
        <v>1605948</v>
      </c>
      <c r="I252" s="312">
        <v>8401411</v>
      </c>
      <c r="J252" s="169"/>
      <c r="K252" s="169"/>
    </row>
    <row r="253" spans="1:11">
      <c r="A253" s="169"/>
      <c r="B253" s="344" t="s">
        <v>48</v>
      </c>
      <c r="C253" s="322" t="s">
        <v>471</v>
      </c>
      <c r="D253" s="322"/>
      <c r="E253" s="322"/>
      <c r="F253" s="322"/>
      <c r="G253" s="309"/>
      <c r="H253" s="312">
        <f>H254+H255+H256+H257+H258+H259</f>
        <v>0</v>
      </c>
      <c r="I253" s="312">
        <f>I254+I255+I256+I257+I258+I259</f>
        <v>0</v>
      </c>
      <c r="J253" s="169"/>
      <c r="K253" s="169"/>
    </row>
    <row r="254" spans="1:11">
      <c r="A254" s="169"/>
      <c r="B254" s="345">
        <v>1</v>
      </c>
      <c r="C254" s="322" t="s">
        <v>472</v>
      </c>
      <c r="D254" s="322"/>
      <c r="E254" s="322"/>
      <c r="F254" s="322"/>
      <c r="G254" s="309"/>
      <c r="H254" s="312"/>
      <c r="I254" s="312"/>
      <c r="J254" s="169"/>
      <c r="K254" s="169"/>
    </row>
    <row r="255" spans="1:11">
      <c r="A255" s="169"/>
      <c r="B255" s="345">
        <v>2</v>
      </c>
      <c r="C255" s="322" t="s">
        <v>473</v>
      </c>
      <c r="D255" s="322"/>
      <c r="E255" s="322"/>
      <c r="F255" s="322"/>
      <c r="G255" s="309"/>
      <c r="H255" s="312"/>
      <c r="I255" s="312"/>
      <c r="J255" s="169"/>
      <c r="K255" s="169"/>
    </row>
    <row r="256" spans="1:11">
      <c r="A256" s="169"/>
      <c r="B256" s="345">
        <v>3</v>
      </c>
      <c r="C256" s="322" t="s">
        <v>474</v>
      </c>
      <c r="D256" s="322"/>
      <c r="E256" s="322"/>
      <c r="F256" s="322"/>
      <c r="G256" s="309"/>
      <c r="H256" s="312"/>
      <c r="I256" s="312"/>
      <c r="J256" s="169"/>
      <c r="K256" s="169"/>
    </row>
    <row r="257" spans="1:11">
      <c r="A257" s="169"/>
      <c r="B257" s="345">
        <v>4</v>
      </c>
      <c r="C257" s="322" t="s">
        <v>475</v>
      </c>
      <c r="D257" s="322"/>
      <c r="E257" s="322"/>
      <c r="F257" s="322"/>
      <c r="G257" s="309"/>
      <c r="H257" s="312"/>
      <c r="I257" s="312"/>
      <c r="J257" s="169"/>
      <c r="K257" s="169"/>
    </row>
    <row r="258" spans="1:11">
      <c r="A258" s="169"/>
      <c r="B258" s="345">
        <v>5</v>
      </c>
      <c r="C258" s="322" t="s">
        <v>476</v>
      </c>
      <c r="D258" s="322"/>
      <c r="E258" s="322"/>
      <c r="F258" s="322"/>
      <c r="G258" s="309"/>
      <c r="H258" s="312"/>
      <c r="I258" s="312"/>
      <c r="J258" s="169"/>
      <c r="K258" s="169"/>
    </row>
    <row r="259" spans="1:11">
      <c r="A259" s="169"/>
      <c r="B259" s="345">
        <v>6</v>
      </c>
      <c r="C259" s="322" t="s">
        <v>477</v>
      </c>
      <c r="D259" s="322"/>
      <c r="E259" s="322"/>
      <c r="F259" s="322"/>
      <c r="G259" s="309"/>
      <c r="H259" s="312"/>
      <c r="I259" s="312"/>
      <c r="J259" s="169"/>
      <c r="K259" s="169"/>
    </row>
    <row r="260" spans="1:11">
      <c r="A260" s="169"/>
      <c r="B260" s="345"/>
      <c r="C260" s="322"/>
      <c r="D260" s="322"/>
      <c r="E260" s="322"/>
      <c r="F260" s="322"/>
      <c r="G260" s="309"/>
      <c r="H260" s="312"/>
      <c r="I260" s="312"/>
      <c r="J260" s="169"/>
      <c r="K260" s="169"/>
    </row>
    <row r="261" spans="1:11">
      <c r="A261" s="169"/>
      <c r="B261" s="344" t="s">
        <v>86</v>
      </c>
      <c r="C261" s="322" t="s">
        <v>478</v>
      </c>
      <c r="D261" s="322"/>
      <c r="E261" s="322"/>
      <c r="F261" s="322"/>
      <c r="G261" s="309"/>
      <c r="H261" s="312"/>
      <c r="I261" s="312"/>
      <c r="J261" s="169"/>
      <c r="K261" s="169"/>
    </row>
    <row r="262" spans="1:11">
      <c r="A262" s="169"/>
      <c r="B262" s="344"/>
      <c r="C262" s="322"/>
      <c r="D262" s="322"/>
      <c r="E262" s="322"/>
      <c r="F262" s="322"/>
      <c r="G262" s="309"/>
      <c r="H262" s="312"/>
      <c r="I262" s="312"/>
      <c r="J262" s="169"/>
      <c r="K262" s="169"/>
    </row>
    <row r="263" spans="1:11">
      <c r="A263" s="169"/>
      <c r="B263" s="344" t="s">
        <v>479</v>
      </c>
      <c r="C263" s="322" t="s">
        <v>480</v>
      </c>
      <c r="D263" s="322"/>
      <c r="E263" s="322"/>
      <c r="F263" s="322"/>
      <c r="G263" s="309"/>
      <c r="H263" s="312">
        <f>H252+H253+H261</f>
        <v>1605948</v>
      </c>
      <c r="I263" s="312">
        <f>I252+I253+I261</f>
        <v>8401411</v>
      </c>
      <c r="J263" s="169"/>
      <c r="K263" s="169"/>
    </row>
    <row r="264" spans="1:11">
      <c r="A264" s="169"/>
      <c r="B264" s="344"/>
      <c r="C264" s="322"/>
      <c r="D264" s="322"/>
      <c r="E264" s="322"/>
      <c r="F264" s="322"/>
      <c r="G264" s="309"/>
      <c r="H264" s="312"/>
      <c r="I264" s="312"/>
      <c r="J264" s="169"/>
      <c r="K264" s="169"/>
    </row>
    <row r="265" spans="1:11">
      <c r="A265" s="169"/>
      <c r="B265" s="344" t="s">
        <v>481</v>
      </c>
      <c r="C265" s="322" t="s">
        <v>482</v>
      </c>
      <c r="D265" s="322"/>
      <c r="E265" s="322"/>
      <c r="F265" s="322"/>
      <c r="G265" s="309"/>
      <c r="H265" s="312">
        <f>H263*10%</f>
        <v>160594.80000000002</v>
      </c>
      <c r="I265" s="312">
        <f>I263*10%</f>
        <v>840141.10000000009</v>
      </c>
      <c r="J265" s="169"/>
      <c r="K265" s="169"/>
    </row>
    <row r="266" spans="1:11">
      <c r="A266" s="169"/>
      <c r="B266" s="344"/>
      <c r="C266" s="322"/>
      <c r="D266" s="322"/>
      <c r="E266" s="322"/>
      <c r="F266" s="322"/>
      <c r="G266" s="309"/>
      <c r="H266" s="312"/>
      <c r="I266" s="312"/>
      <c r="J266" s="169"/>
      <c r="K266" s="169"/>
    </row>
    <row r="267" spans="1:11">
      <c r="A267" s="169"/>
      <c r="B267" s="346" t="s">
        <v>483</v>
      </c>
      <c r="C267" s="323" t="s">
        <v>484</v>
      </c>
      <c r="D267" s="323"/>
      <c r="E267" s="323"/>
      <c r="F267" s="323"/>
      <c r="G267" s="300"/>
      <c r="H267" s="316">
        <f>H263-H265</f>
        <v>1445353.2</v>
      </c>
      <c r="I267" s="316">
        <f>I263-I265</f>
        <v>7561269.9000000004</v>
      </c>
      <c r="J267" s="169"/>
      <c r="K267" s="169"/>
    </row>
    <row r="268" spans="1:11">
      <c r="A268" s="169"/>
      <c r="B268" s="293" t="s">
        <v>485</v>
      </c>
      <c r="C268" s="293"/>
      <c r="D268" s="293"/>
      <c r="E268" s="293"/>
      <c r="F268" s="293"/>
      <c r="G268" s="293"/>
      <c r="H268" s="293"/>
      <c r="I268" s="293"/>
      <c r="J268" s="169"/>
      <c r="K268" s="169"/>
    </row>
    <row r="269" spans="1:11">
      <c r="A269" s="169"/>
      <c r="B269" s="293" t="s">
        <v>486</v>
      </c>
      <c r="C269" s="293"/>
      <c r="D269" s="293"/>
      <c r="E269" s="293"/>
      <c r="F269" s="293"/>
      <c r="G269" s="293"/>
      <c r="H269" s="293"/>
      <c r="I269" s="293"/>
      <c r="J269" s="169"/>
      <c r="K269" s="169"/>
    </row>
    <row r="270" spans="1:11">
      <c r="A270" s="169"/>
      <c r="B270" s="292" t="s">
        <v>487</v>
      </c>
      <c r="C270" s="293"/>
      <c r="D270" s="293"/>
      <c r="E270" s="293"/>
      <c r="F270" s="293"/>
      <c r="G270" s="293"/>
      <c r="H270" s="293"/>
      <c r="I270" s="293"/>
      <c r="J270" s="169"/>
      <c r="K270" s="169"/>
    </row>
    <row r="271" spans="1:11">
      <c r="A271" s="169"/>
      <c r="B271" s="292" t="s">
        <v>488</v>
      </c>
      <c r="C271" s="293"/>
      <c r="D271" s="293"/>
      <c r="E271" s="293"/>
      <c r="F271" s="293"/>
      <c r="G271" s="293"/>
      <c r="H271" s="293"/>
      <c r="I271" s="293"/>
      <c r="J271" s="169"/>
      <c r="K271" s="169"/>
    </row>
    <row r="272" spans="1:11">
      <c r="A272" s="169"/>
      <c r="B272" s="293" t="s">
        <v>489</v>
      </c>
      <c r="C272" s="293"/>
      <c r="D272" s="293"/>
      <c r="E272" s="293"/>
      <c r="F272" s="293"/>
      <c r="G272" s="293"/>
      <c r="H272" s="293"/>
      <c r="I272" s="293"/>
      <c r="J272" s="169"/>
      <c r="K272" s="169"/>
    </row>
    <row r="273" spans="1:11">
      <c r="A273" s="169"/>
      <c r="B273" s="293" t="s">
        <v>583</v>
      </c>
      <c r="C273" s="293"/>
      <c r="D273" s="293"/>
      <c r="E273" s="293"/>
      <c r="F273" s="293"/>
      <c r="G273" s="293"/>
      <c r="H273" s="293"/>
      <c r="I273" s="293"/>
      <c r="J273" s="169"/>
      <c r="K273" s="169"/>
    </row>
    <row r="274" spans="1:11">
      <c r="A274" s="169"/>
      <c r="B274" s="293" t="s">
        <v>490</v>
      </c>
      <c r="C274" s="293"/>
      <c r="D274" s="293"/>
      <c r="E274" s="293"/>
      <c r="F274" s="293"/>
      <c r="G274" s="293"/>
      <c r="H274" s="293"/>
      <c r="I274" s="293"/>
      <c r="J274" s="169"/>
      <c r="K274" s="169"/>
    </row>
    <row r="275" spans="1:11">
      <c r="A275" s="169"/>
      <c r="B275" s="356">
        <f>H252/H216</f>
        <v>9.0917402714804557E-2</v>
      </c>
      <c r="C275" s="293" t="s">
        <v>606</v>
      </c>
      <c r="D275" s="293"/>
      <c r="E275" s="293"/>
      <c r="F275" s="293"/>
      <c r="G275" s="293"/>
      <c r="H275" s="293"/>
      <c r="I275" s="293"/>
      <c r="J275" s="169"/>
      <c r="K275" s="169"/>
    </row>
    <row r="276" spans="1:11">
      <c r="A276" s="169"/>
      <c r="B276" s="292" t="s">
        <v>491</v>
      </c>
      <c r="C276" s="293"/>
      <c r="D276" s="293"/>
      <c r="E276" s="293"/>
      <c r="F276" s="293"/>
      <c r="G276" s="293"/>
      <c r="H276" s="293"/>
      <c r="I276" s="293"/>
      <c r="J276" s="169"/>
      <c r="K276" s="169"/>
    </row>
    <row r="277" spans="1:11">
      <c r="A277" s="169"/>
      <c r="B277" s="293" t="s">
        <v>591</v>
      </c>
      <c r="C277" s="293"/>
      <c r="D277" s="293"/>
      <c r="E277" s="293"/>
      <c r="F277" s="293"/>
      <c r="G277" s="293"/>
      <c r="H277" s="293"/>
      <c r="I277" s="293"/>
      <c r="J277" s="169"/>
      <c r="K277" s="169"/>
    </row>
    <row r="278" spans="1:11">
      <c r="A278" s="169"/>
      <c r="B278" s="293" t="s">
        <v>492</v>
      </c>
      <c r="C278" s="293"/>
      <c r="D278" s="293"/>
      <c r="E278" s="293"/>
      <c r="F278" s="293"/>
      <c r="G278" s="293"/>
      <c r="H278" s="293"/>
      <c r="I278" s="293"/>
      <c r="J278" s="169"/>
      <c r="K278" s="169"/>
    </row>
    <row r="279" spans="1:11">
      <c r="A279" s="169"/>
      <c r="B279" s="293" t="s">
        <v>493</v>
      </c>
      <c r="C279" s="293"/>
      <c r="D279" s="293"/>
      <c r="E279" s="293"/>
      <c r="F279" s="293"/>
      <c r="G279" s="293"/>
      <c r="H279" s="293"/>
      <c r="I279" s="293"/>
      <c r="J279" s="169"/>
      <c r="K279" s="169"/>
    </row>
    <row r="280" spans="1:11">
      <c r="A280" s="169"/>
      <c r="B280" s="293"/>
      <c r="C280" s="293" t="s">
        <v>494</v>
      </c>
      <c r="D280" s="293"/>
      <c r="E280" s="293"/>
      <c r="F280" s="293"/>
      <c r="G280" s="293" t="s">
        <v>495</v>
      </c>
      <c r="H280" s="293"/>
      <c r="I280" s="293"/>
      <c r="J280" s="169"/>
      <c r="K280" s="169"/>
    </row>
    <row r="281" spans="1:11">
      <c r="A281" s="169"/>
      <c r="B281" s="347"/>
      <c r="C281" s="347" t="s">
        <v>264</v>
      </c>
      <c r="D281" s="347"/>
      <c r="E281" s="347"/>
      <c r="F281" s="347"/>
      <c r="G281" s="347" t="s">
        <v>263</v>
      </c>
      <c r="H281" s="347"/>
      <c r="I281" s="347"/>
      <c r="J281" s="171"/>
      <c r="K281" s="169"/>
    </row>
    <row r="282" spans="1:11">
      <c r="B282" s="172"/>
      <c r="C282" s="172"/>
      <c r="D282" s="173"/>
      <c r="E282" s="173"/>
      <c r="F282" s="173"/>
      <c r="G282" s="173"/>
      <c r="H282" s="173"/>
      <c r="I282" s="174"/>
      <c r="J282" s="171"/>
      <c r="K282" s="169"/>
    </row>
    <row r="283" spans="1:11">
      <c r="B283" s="172"/>
      <c r="C283" s="172"/>
      <c r="D283" s="172"/>
      <c r="E283" s="172"/>
      <c r="F283" s="172"/>
      <c r="G283" s="172"/>
      <c r="H283" s="172"/>
      <c r="I283" s="172"/>
      <c r="J283" s="172"/>
    </row>
    <row r="284" spans="1:11">
      <c r="A284" s="169"/>
      <c r="B284" s="348" t="s">
        <v>276</v>
      </c>
      <c r="C284" s="348"/>
      <c r="D284" s="348"/>
      <c r="E284" s="348"/>
      <c r="F284" s="348"/>
      <c r="G284" s="348" t="s">
        <v>554</v>
      </c>
      <c r="H284" s="348"/>
    </row>
  </sheetData>
  <pageMargins left="0.33" right="0.63" top="0.46" bottom="0.31" header="0.22" footer="0.1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tabSelected="1" topLeftCell="A16" workbookViewId="0">
      <selection activeCell="E39" sqref="E39"/>
    </sheetView>
  </sheetViews>
  <sheetFormatPr defaultRowHeight="15"/>
  <cols>
    <col min="1" max="1" width="6.5703125" customWidth="1"/>
    <col min="2" max="2" width="7.28515625" customWidth="1"/>
    <col min="4" max="4" width="32.5703125" customWidth="1"/>
    <col min="5" max="5" width="6.85546875" customWidth="1"/>
    <col min="6" max="6" width="12.140625" customWidth="1"/>
    <col min="7" max="7" width="12.42578125" customWidth="1"/>
  </cols>
  <sheetData>
    <row r="1" spans="1:8" ht="15.75">
      <c r="A1" s="370" t="s">
        <v>520</v>
      </c>
      <c r="B1" s="370"/>
      <c r="C1" s="370"/>
      <c r="D1" s="370"/>
      <c r="E1" s="370"/>
      <c r="F1" s="370"/>
      <c r="G1" s="370"/>
    </row>
    <row r="2" spans="1:8">
      <c r="A2" s="282"/>
      <c r="B2" s="283" t="s">
        <v>61</v>
      </c>
      <c r="C2" s="283"/>
      <c r="D2" s="283" t="s">
        <v>262</v>
      </c>
      <c r="E2" s="283"/>
      <c r="F2" s="284">
        <v>2012</v>
      </c>
      <c r="G2" s="284">
        <v>2011</v>
      </c>
    </row>
    <row r="3" spans="1:8">
      <c r="A3" s="371" t="s">
        <v>19</v>
      </c>
      <c r="B3" s="373" t="s">
        <v>20</v>
      </c>
      <c r="C3" s="374"/>
      <c r="D3" s="375"/>
      <c r="E3" s="371" t="s">
        <v>21</v>
      </c>
      <c r="F3" s="285" t="s">
        <v>22</v>
      </c>
      <c r="G3" s="285" t="s">
        <v>22</v>
      </c>
    </row>
    <row r="4" spans="1:8">
      <c r="A4" s="372"/>
      <c r="B4" s="376"/>
      <c r="C4" s="377"/>
      <c r="D4" s="378"/>
      <c r="E4" s="372"/>
      <c r="F4" s="286" t="s">
        <v>23</v>
      </c>
      <c r="G4" s="287" t="s">
        <v>24</v>
      </c>
    </row>
    <row r="5" spans="1:8">
      <c r="A5" s="14" t="s">
        <v>25</v>
      </c>
      <c r="B5" s="367" t="s">
        <v>26</v>
      </c>
      <c r="C5" s="368"/>
      <c r="D5" s="369"/>
      <c r="E5" s="15"/>
      <c r="F5" s="16"/>
      <c r="G5" s="16"/>
    </row>
    <row r="6" spans="1:8">
      <c r="A6" s="17"/>
      <c r="B6" s="18">
        <v>1</v>
      </c>
      <c r="C6" s="19" t="s">
        <v>27</v>
      </c>
      <c r="D6" s="20"/>
      <c r="E6" s="21"/>
      <c r="F6" s="16">
        <f>F7+F8</f>
        <v>200478</v>
      </c>
      <c r="G6" s="16">
        <f>G7+G8</f>
        <v>11738553</v>
      </c>
    </row>
    <row r="7" spans="1:8">
      <c r="A7" s="17"/>
      <c r="B7" s="18"/>
      <c r="C7" s="22" t="s">
        <v>28</v>
      </c>
      <c r="D7" s="23" t="s">
        <v>29</v>
      </c>
      <c r="E7" s="21"/>
      <c r="F7" s="24">
        <v>200478</v>
      </c>
      <c r="G7" s="24">
        <v>11738553</v>
      </c>
    </row>
    <row r="8" spans="1:8">
      <c r="A8" s="17"/>
      <c r="B8" s="18"/>
      <c r="C8" s="22" t="s">
        <v>28</v>
      </c>
      <c r="D8" s="23" t="s">
        <v>30</v>
      </c>
      <c r="E8" s="21"/>
      <c r="F8" s="24">
        <v>0</v>
      </c>
      <c r="G8" s="24">
        <v>0</v>
      </c>
    </row>
    <row r="9" spans="1:8">
      <c r="A9" s="17"/>
      <c r="B9" s="18">
        <v>2</v>
      </c>
      <c r="C9" s="19" t="s">
        <v>31</v>
      </c>
      <c r="D9" s="20"/>
      <c r="E9" s="21"/>
      <c r="F9" s="16"/>
      <c r="G9" s="16"/>
    </row>
    <row r="10" spans="1:8">
      <c r="A10" s="17"/>
      <c r="B10" s="18">
        <v>3</v>
      </c>
      <c r="C10" s="19" t="s">
        <v>32</v>
      </c>
      <c r="D10" s="20"/>
      <c r="E10" s="21"/>
      <c r="F10" s="16">
        <f>F11+F12+F13+F14+F15+F16+F17</f>
        <v>37219547</v>
      </c>
      <c r="G10" s="16">
        <f>G11+G12+G13+G14+G15+G16+G17</f>
        <v>35488986</v>
      </c>
      <c r="H10" s="85">
        <f>F10-G10</f>
        <v>1730561</v>
      </c>
    </row>
    <row r="11" spans="1:8">
      <c r="A11" s="17"/>
      <c r="B11" s="25"/>
      <c r="C11" s="22" t="s">
        <v>28</v>
      </c>
      <c r="D11" s="23" t="s">
        <v>33</v>
      </c>
      <c r="E11" s="21"/>
      <c r="F11" s="24">
        <v>36570791</v>
      </c>
      <c r="G11" s="24">
        <v>35310619</v>
      </c>
      <c r="H11" s="85"/>
    </row>
    <row r="12" spans="1:8">
      <c r="A12" s="17"/>
      <c r="B12" s="25"/>
      <c r="C12" s="22" t="s">
        <v>28</v>
      </c>
      <c r="D12" s="23" t="s">
        <v>34</v>
      </c>
      <c r="E12" s="21"/>
      <c r="F12" s="24">
        <v>0</v>
      </c>
      <c r="G12" s="24">
        <v>0</v>
      </c>
      <c r="H12" s="85"/>
    </row>
    <row r="13" spans="1:8">
      <c r="A13" s="17"/>
      <c r="B13" s="25"/>
      <c r="C13" s="22" t="s">
        <v>28</v>
      </c>
      <c r="D13" s="42" t="s">
        <v>522</v>
      </c>
      <c r="E13" s="21"/>
      <c r="F13" s="24">
        <f>17543+521540</f>
        <v>539083</v>
      </c>
      <c r="G13" s="24">
        <v>89479</v>
      </c>
      <c r="H13" s="85"/>
    </row>
    <row r="14" spans="1:8">
      <c r="A14" s="17"/>
      <c r="B14" s="25"/>
      <c r="C14" s="22" t="s">
        <v>28</v>
      </c>
      <c r="D14" s="23" t="s">
        <v>35</v>
      </c>
      <c r="E14" s="21"/>
      <c r="F14" s="24">
        <v>109673</v>
      </c>
      <c r="G14" s="24">
        <v>88888</v>
      </c>
      <c r="H14" s="85"/>
    </row>
    <row r="15" spans="1:8">
      <c r="A15" s="17"/>
      <c r="B15" s="25"/>
      <c r="C15" s="22" t="s">
        <v>28</v>
      </c>
      <c r="D15" s="23" t="s">
        <v>36</v>
      </c>
      <c r="E15" s="21"/>
      <c r="F15" s="24"/>
      <c r="G15" s="24"/>
      <c r="H15" s="85">
        <f t="shared" ref="H15:H18" si="0">F15-G15</f>
        <v>0</v>
      </c>
    </row>
    <row r="16" spans="1:8">
      <c r="A16" s="17"/>
      <c r="B16" s="25"/>
      <c r="C16" s="22" t="s">
        <v>28</v>
      </c>
      <c r="D16" s="23"/>
      <c r="E16" s="21"/>
      <c r="F16" s="24"/>
      <c r="G16" s="24"/>
      <c r="H16" s="85">
        <f t="shared" si="0"/>
        <v>0</v>
      </c>
    </row>
    <row r="17" spans="1:8">
      <c r="A17" s="17"/>
      <c r="B17" s="25"/>
      <c r="C17" s="22" t="s">
        <v>28</v>
      </c>
      <c r="D17" s="23"/>
      <c r="E17" s="21"/>
      <c r="F17" s="24"/>
      <c r="G17" s="24"/>
      <c r="H17" s="85">
        <f t="shared" si="0"/>
        <v>0</v>
      </c>
    </row>
    <row r="18" spans="1:8">
      <c r="A18" s="17"/>
      <c r="B18" s="18">
        <v>4</v>
      </c>
      <c r="C18" s="19" t="s">
        <v>37</v>
      </c>
      <c r="D18" s="20"/>
      <c r="E18" s="21"/>
      <c r="F18" s="16">
        <f>F19+F20+F21+F22+F23+F24</f>
        <v>6457053</v>
      </c>
      <c r="G18" s="16">
        <f>G19+G20+G21+G22+G23+G24</f>
        <v>3487396</v>
      </c>
      <c r="H18" s="85">
        <f t="shared" si="0"/>
        <v>2969657</v>
      </c>
    </row>
    <row r="19" spans="1:8">
      <c r="A19" s="17"/>
      <c r="B19" s="25"/>
      <c r="C19" s="22" t="s">
        <v>28</v>
      </c>
      <c r="D19" s="23" t="s">
        <v>38</v>
      </c>
      <c r="E19" s="21"/>
      <c r="F19" s="24">
        <v>3168152</v>
      </c>
      <c r="G19" s="24">
        <v>1259389</v>
      </c>
    </row>
    <row r="20" spans="1:8">
      <c r="A20" s="17"/>
      <c r="B20" s="25"/>
      <c r="C20" s="22" t="s">
        <v>28</v>
      </c>
      <c r="D20" s="23" t="s">
        <v>39</v>
      </c>
      <c r="E20" s="21"/>
      <c r="F20" s="24">
        <v>2588960</v>
      </c>
      <c r="G20" s="24">
        <v>1528066</v>
      </c>
    </row>
    <row r="21" spans="1:8">
      <c r="A21" s="17"/>
      <c r="B21" s="25"/>
      <c r="C21" s="22" t="s">
        <v>28</v>
      </c>
      <c r="D21" s="23" t="s">
        <v>40</v>
      </c>
      <c r="E21" s="21"/>
      <c r="F21" s="24">
        <v>0</v>
      </c>
      <c r="G21" s="24">
        <v>0</v>
      </c>
    </row>
    <row r="22" spans="1:8">
      <c r="A22" s="17"/>
      <c r="B22" s="25"/>
      <c r="C22" s="22" t="s">
        <v>28</v>
      </c>
      <c r="D22" s="23" t="s">
        <v>41</v>
      </c>
      <c r="E22" s="21"/>
      <c r="F22" s="24">
        <v>0</v>
      </c>
      <c r="G22" s="24">
        <v>0</v>
      </c>
    </row>
    <row r="23" spans="1:8">
      <c r="A23" s="17"/>
      <c r="B23" s="25"/>
      <c r="C23" s="22" t="s">
        <v>28</v>
      </c>
      <c r="D23" s="23" t="s">
        <v>42</v>
      </c>
      <c r="E23" s="21"/>
      <c r="F23" s="24">
        <v>699941</v>
      </c>
      <c r="G23" s="24">
        <v>699941</v>
      </c>
    </row>
    <row r="24" spans="1:8">
      <c r="A24" s="17"/>
      <c r="B24" s="25"/>
      <c r="C24" s="22" t="s">
        <v>28</v>
      </c>
      <c r="D24" s="23" t="s">
        <v>43</v>
      </c>
      <c r="E24" s="21"/>
      <c r="F24" s="24"/>
      <c r="G24" s="24"/>
    </row>
    <row r="25" spans="1:8">
      <c r="A25" s="17"/>
      <c r="B25" s="25"/>
      <c r="C25" s="22" t="s">
        <v>28</v>
      </c>
      <c r="D25" s="23"/>
      <c r="E25" s="21"/>
      <c r="F25" s="24"/>
      <c r="G25" s="24"/>
    </row>
    <row r="26" spans="1:8">
      <c r="A26" s="17"/>
      <c r="B26" s="18">
        <v>5</v>
      </c>
      <c r="C26" s="19" t="s">
        <v>44</v>
      </c>
      <c r="D26" s="20"/>
      <c r="E26" s="21"/>
      <c r="F26" s="16"/>
      <c r="G26" s="16"/>
    </row>
    <row r="27" spans="1:8">
      <c r="A27" s="17"/>
      <c r="B27" s="18">
        <v>6</v>
      </c>
      <c r="C27" s="19" t="s">
        <v>45</v>
      </c>
      <c r="D27" s="20"/>
      <c r="E27" s="21"/>
      <c r="F27" s="16"/>
      <c r="G27" s="16"/>
    </row>
    <row r="28" spans="1:8">
      <c r="A28" s="17"/>
      <c r="B28" s="18">
        <v>7</v>
      </c>
      <c r="C28" s="19" t="s">
        <v>46</v>
      </c>
      <c r="D28" s="20"/>
      <c r="E28" s="21"/>
      <c r="F28" s="16">
        <f>F29+F30</f>
        <v>0</v>
      </c>
      <c r="G28" s="16">
        <f>G29+G30</f>
        <v>0</v>
      </c>
    </row>
    <row r="29" spans="1:8">
      <c r="A29" s="17"/>
      <c r="B29" s="18"/>
      <c r="C29" s="22" t="s">
        <v>28</v>
      </c>
      <c r="D29" s="20" t="s">
        <v>47</v>
      </c>
      <c r="E29" s="21"/>
      <c r="F29" s="24"/>
      <c r="G29" s="24"/>
    </row>
    <row r="30" spans="1:8">
      <c r="A30" s="17"/>
      <c r="B30" s="18"/>
      <c r="C30" s="22" t="s">
        <v>28</v>
      </c>
      <c r="D30" s="20"/>
      <c r="E30" s="21"/>
      <c r="F30" s="24"/>
      <c r="G30" s="24"/>
    </row>
    <row r="31" spans="1:8">
      <c r="A31" s="26" t="s">
        <v>48</v>
      </c>
      <c r="B31" s="367" t="s">
        <v>49</v>
      </c>
      <c r="C31" s="368"/>
      <c r="D31" s="369"/>
      <c r="E31" s="21"/>
      <c r="F31" s="16"/>
      <c r="G31" s="16"/>
    </row>
    <row r="32" spans="1:8">
      <c r="A32" s="17"/>
      <c r="B32" s="18">
        <v>1</v>
      </c>
      <c r="C32" s="19" t="s">
        <v>50</v>
      </c>
      <c r="D32" s="20"/>
      <c r="E32" s="21"/>
      <c r="F32" s="16"/>
      <c r="G32" s="16"/>
    </row>
    <row r="33" spans="1:7">
      <c r="A33" s="17"/>
      <c r="B33" s="18">
        <v>2</v>
      </c>
      <c r="C33" s="19" t="s">
        <v>51</v>
      </c>
      <c r="D33" s="27"/>
      <c r="E33" s="21"/>
      <c r="F33" s="16">
        <f>F34+F35+F36+F37+F38</f>
        <v>20337875</v>
      </c>
      <c r="G33" s="16">
        <f>G34+G35+G36+G37+G38</f>
        <v>13190263</v>
      </c>
    </row>
    <row r="34" spans="1:7">
      <c r="A34" s="17"/>
      <c r="B34" s="25"/>
      <c r="C34" s="22" t="s">
        <v>28</v>
      </c>
      <c r="D34" s="23" t="s">
        <v>52</v>
      </c>
      <c r="E34" s="21"/>
      <c r="F34" s="24"/>
      <c r="G34" s="24"/>
    </row>
    <row r="35" spans="1:7">
      <c r="A35" s="17"/>
      <c r="B35" s="25"/>
      <c r="C35" s="22" t="s">
        <v>28</v>
      </c>
      <c r="D35" s="23" t="s">
        <v>53</v>
      </c>
      <c r="E35" s="21"/>
      <c r="F35" s="24"/>
      <c r="G35" s="24"/>
    </row>
    <row r="36" spans="1:7">
      <c r="A36" s="17"/>
      <c r="B36" s="25"/>
      <c r="C36" s="22" t="s">
        <v>28</v>
      </c>
      <c r="D36" s="42" t="s">
        <v>607</v>
      </c>
      <c r="E36" s="21"/>
      <c r="F36" s="24">
        <v>13974605</v>
      </c>
      <c r="G36" s="24">
        <v>439176</v>
      </c>
    </row>
    <row r="37" spans="1:7">
      <c r="A37" s="17"/>
      <c r="B37" s="25"/>
      <c r="C37" s="22" t="s">
        <v>28</v>
      </c>
      <c r="D37" s="23" t="s">
        <v>54</v>
      </c>
      <c r="E37" s="21"/>
      <c r="F37" s="24">
        <v>5674801</v>
      </c>
      <c r="G37" s="24">
        <v>12465559</v>
      </c>
    </row>
    <row r="38" spans="1:7">
      <c r="A38" s="17"/>
      <c r="B38" s="25"/>
      <c r="C38" s="22" t="s">
        <v>28</v>
      </c>
      <c r="D38" s="23" t="s">
        <v>55</v>
      </c>
      <c r="E38" s="21"/>
      <c r="F38" s="24">
        <v>688469</v>
      </c>
      <c r="G38" s="24">
        <v>285528</v>
      </c>
    </row>
    <row r="39" spans="1:7">
      <c r="A39" s="17"/>
      <c r="B39" s="18">
        <v>3</v>
      </c>
      <c r="C39" s="19" t="s">
        <v>56</v>
      </c>
      <c r="D39" s="20"/>
      <c r="E39" s="21"/>
      <c r="F39" s="16"/>
      <c r="G39" s="16"/>
    </row>
    <row r="40" spans="1:7">
      <c r="A40" s="17"/>
      <c r="B40" s="18">
        <v>4</v>
      </c>
      <c r="C40" s="19" t="s">
        <v>57</v>
      </c>
      <c r="D40" s="20"/>
      <c r="E40" s="21"/>
      <c r="F40" s="16"/>
      <c r="G40" s="16"/>
    </row>
    <row r="41" spans="1:7">
      <c r="A41" s="17"/>
      <c r="B41" s="18">
        <v>5</v>
      </c>
      <c r="C41" s="19" t="s">
        <v>58</v>
      </c>
      <c r="D41" s="20"/>
      <c r="E41" s="21"/>
      <c r="F41" s="16"/>
      <c r="G41" s="16"/>
    </row>
    <row r="42" spans="1:7">
      <c r="A42" s="17"/>
      <c r="B42" s="18">
        <v>6</v>
      </c>
      <c r="C42" s="19" t="s">
        <v>59</v>
      </c>
      <c r="D42" s="20"/>
      <c r="E42" s="21"/>
      <c r="F42" s="16"/>
      <c r="G42" s="16"/>
    </row>
    <row r="43" spans="1:7">
      <c r="A43" s="21"/>
      <c r="B43" s="367" t="s">
        <v>60</v>
      </c>
      <c r="C43" s="368"/>
      <c r="D43" s="369"/>
      <c r="E43" s="21"/>
      <c r="F43" s="16">
        <f>F42+F41+F40+F39+F33+F31+F28+F27+F26+F18+F10+F6</f>
        <v>64214953</v>
      </c>
      <c r="G43" s="16">
        <f>G42+G41+G40+G39+G33+G31+G28+G27+G26+G18+G10+G6</f>
        <v>63905198</v>
      </c>
    </row>
  </sheetData>
  <mergeCells count="7">
    <mergeCell ref="B43:D43"/>
    <mergeCell ref="A1:G1"/>
    <mergeCell ref="A3:A4"/>
    <mergeCell ref="B3:D4"/>
    <mergeCell ref="E3:E4"/>
    <mergeCell ref="B5:D5"/>
    <mergeCell ref="B31:D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5"/>
  <sheetViews>
    <sheetView topLeftCell="A18" workbookViewId="0">
      <selection sqref="A1:H45"/>
    </sheetView>
  </sheetViews>
  <sheetFormatPr defaultRowHeight="15"/>
  <cols>
    <col min="1" max="1" width="1.85546875" customWidth="1"/>
    <col min="2" max="2" width="4.85546875" customWidth="1"/>
    <col min="3" max="3" width="6.28515625" customWidth="1"/>
    <col min="4" max="4" width="7.42578125" customWidth="1"/>
    <col min="5" max="5" width="39.28515625" customWidth="1"/>
    <col min="6" max="6" width="5.7109375" customWidth="1"/>
    <col min="7" max="7" width="11" customWidth="1"/>
    <col min="8" max="8" width="11.140625" customWidth="1"/>
    <col min="9" max="9" width="10.140625" customWidth="1"/>
    <col min="11" max="11" width="10.140625" bestFit="1" customWidth="1"/>
  </cols>
  <sheetData>
    <row r="1" spans="1:9" ht="18">
      <c r="A1" s="28"/>
      <c r="B1" s="29"/>
      <c r="C1" s="30"/>
      <c r="D1" s="30"/>
      <c r="E1" s="31"/>
      <c r="F1" s="28"/>
      <c r="G1" s="32"/>
      <c r="H1" s="32"/>
    </row>
    <row r="2" spans="1:9" ht="15.75">
      <c r="A2" s="28"/>
      <c r="B2" s="370" t="s">
        <v>521</v>
      </c>
      <c r="C2" s="370"/>
      <c r="D2" s="370"/>
      <c r="E2" s="370"/>
      <c r="F2" s="370"/>
      <c r="G2" s="370"/>
      <c r="H2" s="370"/>
    </row>
    <row r="3" spans="1:9">
      <c r="A3" s="33"/>
      <c r="B3" s="254"/>
      <c r="C3" s="255"/>
      <c r="D3" s="255"/>
      <c r="E3" s="256" t="s">
        <v>262</v>
      </c>
      <c r="F3" s="257"/>
      <c r="G3" s="258">
        <v>2012</v>
      </c>
      <c r="H3" s="258">
        <v>2011</v>
      </c>
    </row>
    <row r="4" spans="1:9">
      <c r="A4" s="28"/>
      <c r="B4" s="382" t="s">
        <v>19</v>
      </c>
      <c r="C4" s="384" t="s">
        <v>62</v>
      </c>
      <c r="D4" s="385"/>
      <c r="E4" s="386"/>
      <c r="F4" s="382" t="s">
        <v>21</v>
      </c>
      <c r="G4" s="259" t="s">
        <v>22</v>
      </c>
      <c r="H4" s="259" t="s">
        <v>22</v>
      </c>
    </row>
    <row r="5" spans="1:9">
      <c r="A5" s="28"/>
      <c r="B5" s="383"/>
      <c r="C5" s="387"/>
      <c r="D5" s="388"/>
      <c r="E5" s="389"/>
      <c r="F5" s="383"/>
      <c r="G5" s="260" t="s">
        <v>23</v>
      </c>
      <c r="H5" s="261" t="s">
        <v>24</v>
      </c>
    </row>
    <row r="6" spans="1:9">
      <c r="A6" s="28"/>
      <c r="B6" s="34" t="s">
        <v>25</v>
      </c>
      <c r="C6" s="379" t="s">
        <v>63</v>
      </c>
      <c r="D6" s="380"/>
      <c r="E6" s="381"/>
      <c r="F6" s="35"/>
      <c r="G6" s="16">
        <f>G7+G8+G11+G22+G23</f>
        <v>26476237</v>
      </c>
      <c r="H6" s="16">
        <f>H7+H8+H11+H22+H23</f>
        <v>27611835</v>
      </c>
    </row>
    <row r="7" spans="1:9">
      <c r="A7" s="28"/>
      <c r="B7" s="36"/>
      <c r="C7" s="37">
        <v>1</v>
      </c>
      <c r="D7" s="38" t="s">
        <v>64</v>
      </c>
      <c r="E7" s="39"/>
      <c r="F7" s="35"/>
      <c r="G7" s="16">
        <v>0</v>
      </c>
      <c r="H7" s="16">
        <v>0</v>
      </c>
    </row>
    <row r="8" spans="1:9">
      <c r="A8" s="28"/>
      <c r="B8" s="36"/>
      <c r="C8" s="37">
        <v>2</v>
      </c>
      <c r="D8" s="38" t="s">
        <v>65</v>
      </c>
      <c r="E8" s="39"/>
      <c r="F8" s="35"/>
      <c r="G8" s="16">
        <f>SUM(G9:G10)</f>
        <v>10000000</v>
      </c>
      <c r="H8" s="16">
        <f>SUM(H9:H10)</f>
        <v>10000000</v>
      </c>
    </row>
    <row r="9" spans="1:9">
      <c r="A9" s="28"/>
      <c r="B9" s="36"/>
      <c r="C9" s="40"/>
      <c r="D9" s="41" t="s">
        <v>28</v>
      </c>
      <c r="E9" s="42" t="s">
        <v>66</v>
      </c>
      <c r="F9" s="35"/>
      <c r="G9" s="43">
        <v>10000000</v>
      </c>
      <c r="H9" s="43">
        <v>10000000</v>
      </c>
    </row>
    <row r="10" spans="1:9">
      <c r="A10" s="28"/>
      <c r="B10" s="36"/>
      <c r="C10" s="40"/>
      <c r="D10" s="41" t="s">
        <v>28</v>
      </c>
      <c r="E10" s="42" t="s">
        <v>67</v>
      </c>
      <c r="F10" s="35"/>
      <c r="G10" s="43">
        <v>0</v>
      </c>
      <c r="H10" s="43">
        <v>0</v>
      </c>
    </row>
    <row r="11" spans="1:9">
      <c r="A11" s="28"/>
      <c r="B11" s="36"/>
      <c r="C11" s="37">
        <v>3</v>
      </c>
      <c r="D11" s="38" t="s">
        <v>68</v>
      </c>
      <c r="E11" s="39"/>
      <c r="F11" s="35"/>
      <c r="G11" s="16">
        <f>SUM(G12:G21)</f>
        <v>16476237</v>
      </c>
      <c r="H11" s="16">
        <f>SUM(H12:H21)</f>
        <v>17611835</v>
      </c>
      <c r="I11" s="85">
        <f>G11-H11</f>
        <v>-1135598</v>
      </c>
    </row>
    <row r="12" spans="1:9">
      <c r="A12" s="28"/>
      <c r="B12" s="36"/>
      <c r="C12" s="40"/>
      <c r="D12" s="41" t="s">
        <v>28</v>
      </c>
      <c r="E12" s="42" t="s">
        <v>69</v>
      </c>
      <c r="F12" s="35"/>
      <c r="G12" s="43">
        <v>15002030</v>
      </c>
      <c r="H12" s="43">
        <v>17104950</v>
      </c>
    </row>
    <row r="13" spans="1:9">
      <c r="A13" s="28"/>
      <c r="B13" s="36"/>
      <c r="C13" s="40"/>
      <c r="D13" s="41" t="s">
        <v>28</v>
      </c>
      <c r="E13" s="42" t="s">
        <v>70</v>
      </c>
      <c r="F13" s="35"/>
      <c r="G13" s="43">
        <v>328075</v>
      </c>
      <c r="H13" s="43">
        <v>368300</v>
      </c>
    </row>
    <row r="14" spans="1:9">
      <c r="A14" s="28"/>
      <c r="B14" s="36"/>
      <c r="C14" s="40"/>
      <c r="D14" s="41" t="s">
        <v>28</v>
      </c>
      <c r="E14" s="42" t="s">
        <v>71</v>
      </c>
      <c r="F14" s="35"/>
      <c r="G14" s="43">
        <v>91533</v>
      </c>
      <c r="H14" s="43">
        <v>102755</v>
      </c>
    </row>
    <row r="15" spans="1:9">
      <c r="A15" s="28"/>
      <c r="B15" s="36"/>
      <c r="C15" s="40"/>
      <c r="D15" s="41" t="s">
        <v>28</v>
      </c>
      <c r="E15" s="42" t="s">
        <v>72</v>
      </c>
      <c r="F15" s="35"/>
      <c r="G15" s="43">
        <v>31808</v>
      </c>
      <c r="H15" s="43">
        <v>35830</v>
      </c>
    </row>
    <row r="16" spans="1:9">
      <c r="A16" s="28"/>
      <c r="B16" s="36"/>
      <c r="C16" s="40"/>
      <c r="D16" s="41" t="s">
        <v>28</v>
      </c>
      <c r="E16" s="42" t="s">
        <v>73</v>
      </c>
      <c r="F16" s="35"/>
      <c r="G16" s="43">
        <v>0</v>
      </c>
      <c r="H16" s="43">
        <v>0</v>
      </c>
    </row>
    <row r="17" spans="1:8">
      <c r="A17" s="28"/>
      <c r="B17" s="36"/>
      <c r="C17" s="40"/>
      <c r="D17" s="41" t="s">
        <v>28</v>
      </c>
      <c r="E17" s="42" t="s">
        <v>74</v>
      </c>
      <c r="F17" s="35"/>
      <c r="G17" s="43">
        <v>0</v>
      </c>
      <c r="H17" s="43">
        <v>0</v>
      </c>
    </row>
    <row r="18" spans="1:8">
      <c r="A18" s="28"/>
      <c r="B18" s="36"/>
      <c r="C18" s="40"/>
      <c r="D18" s="41" t="s">
        <v>28</v>
      </c>
      <c r="E18" s="42" t="s">
        <v>75</v>
      </c>
      <c r="F18" s="35"/>
      <c r="G18" s="43"/>
      <c r="H18" s="43"/>
    </row>
    <row r="19" spans="1:8">
      <c r="A19" s="28"/>
      <c r="B19" s="36"/>
      <c r="C19" s="40"/>
      <c r="D19" s="41" t="s">
        <v>28</v>
      </c>
      <c r="E19" s="42" t="s">
        <v>36</v>
      </c>
      <c r="F19" s="35"/>
      <c r="G19" s="43">
        <v>1022791</v>
      </c>
      <c r="H19" s="43"/>
    </row>
    <row r="20" spans="1:8">
      <c r="A20" s="28"/>
      <c r="B20" s="36"/>
      <c r="C20" s="40"/>
      <c r="D20" s="41" t="s">
        <v>28</v>
      </c>
      <c r="E20" s="42" t="s">
        <v>76</v>
      </c>
      <c r="F20" s="35"/>
      <c r="G20" s="43"/>
      <c r="H20" s="43"/>
    </row>
    <row r="21" spans="1:8">
      <c r="A21" s="28"/>
      <c r="B21" s="36"/>
      <c r="C21" s="40"/>
      <c r="D21" s="41" t="s">
        <v>28</v>
      </c>
      <c r="E21" s="42" t="s">
        <v>234</v>
      </c>
      <c r="F21" s="35"/>
      <c r="G21" s="43"/>
      <c r="H21" s="43"/>
    </row>
    <row r="22" spans="1:8">
      <c r="A22" s="28"/>
      <c r="B22" s="36"/>
      <c r="C22" s="37">
        <v>4</v>
      </c>
      <c r="D22" s="38" t="s">
        <v>77</v>
      </c>
      <c r="E22" s="39"/>
      <c r="F22" s="35"/>
      <c r="G22" s="16">
        <v>0</v>
      </c>
      <c r="H22" s="16">
        <v>0</v>
      </c>
    </row>
    <row r="23" spans="1:8">
      <c r="A23" s="28"/>
      <c r="B23" s="36"/>
      <c r="C23" s="37">
        <v>5</v>
      </c>
      <c r="D23" s="38" t="s">
        <v>78</v>
      </c>
      <c r="E23" s="39"/>
      <c r="F23" s="35"/>
      <c r="G23" s="16">
        <v>0</v>
      </c>
      <c r="H23" s="16">
        <v>0</v>
      </c>
    </row>
    <row r="24" spans="1:8">
      <c r="A24" s="28"/>
      <c r="B24" s="34" t="s">
        <v>48</v>
      </c>
      <c r="C24" s="379" t="s">
        <v>79</v>
      </c>
      <c r="D24" s="380"/>
      <c r="E24" s="381"/>
      <c r="F24" s="35"/>
      <c r="G24" s="16">
        <f>G25+G28+G29+G30</f>
        <v>0</v>
      </c>
      <c r="H24" s="16">
        <f>H25+H28+H29+H30</f>
        <v>0</v>
      </c>
    </row>
    <row r="25" spans="1:8">
      <c r="A25" s="28"/>
      <c r="B25" s="36"/>
      <c r="C25" s="37">
        <v>1</v>
      </c>
      <c r="D25" s="38" t="s">
        <v>80</v>
      </c>
      <c r="E25" s="44"/>
      <c r="F25" s="35"/>
      <c r="G25" s="16">
        <f>SUM(G26:G27)</f>
        <v>0</v>
      </c>
      <c r="H25" s="16">
        <f>SUM(H26:H27)</f>
        <v>0</v>
      </c>
    </row>
    <row r="26" spans="1:8">
      <c r="A26" s="28"/>
      <c r="B26" s="36"/>
      <c r="C26" s="40"/>
      <c r="D26" s="41" t="s">
        <v>28</v>
      </c>
      <c r="E26" s="42" t="s">
        <v>81</v>
      </c>
      <c r="F26" s="35"/>
      <c r="G26" s="43">
        <v>0</v>
      </c>
      <c r="H26" s="43">
        <v>0</v>
      </c>
    </row>
    <row r="27" spans="1:8">
      <c r="A27" s="28"/>
      <c r="B27" s="36"/>
      <c r="C27" s="40"/>
      <c r="D27" s="41" t="s">
        <v>28</v>
      </c>
      <c r="E27" s="42" t="s">
        <v>82</v>
      </c>
      <c r="F27" s="35"/>
      <c r="G27" s="43"/>
      <c r="H27" s="43"/>
    </row>
    <row r="28" spans="1:8">
      <c r="A28" s="28"/>
      <c r="B28" s="36"/>
      <c r="C28" s="37">
        <v>2</v>
      </c>
      <c r="D28" s="38" t="s">
        <v>83</v>
      </c>
      <c r="E28" s="39"/>
      <c r="F28" s="35"/>
      <c r="G28" s="16">
        <v>0</v>
      </c>
      <c r="H28" s="16">
        <v>0</v>
      </c>
    </row>
    <row r="29" spans="1:8">
      <c r="A29" s="28"/>
      <c r="B29" s="36"/>
      <c r="C29" s="37">
        <v>3</v>
      </c>
      <c r="D29" s="38" t="s">
        <v>77</v>
      </c>
      <c r="E29" s="39"/>
      <c r="F29" s="35"/>
      <c r="G29" s="16"/>
      <c r="H29" s="16"/>
    </row>
    <row r="30" spans="1:8">
      <c r="A30" s="28"/>
      <c r="B30" s="36"/>
      <c r="C30" s="37">
        <v>4</v>
      </c>
      <c r="D30" s="38" t="s">
        <v>84</v>
      </c>
      <c r="E30" s="39"/>
      <c r="F30" s="35"/>
      <c r="G30" s="16">
        <v>0</v>
      </c>
      <c r="H30" s="16">
        <v>0</v>
      </c>
    </row>
    <row r="31" spans="1:8">
      <c r="A31" s="28"/>
      <c r="B31" s="36"/>
      <c r="C31" s="379" t="s">
        <v>85</v>
      </c>
      <c r="D31" s="380"/>
      <c r="E31" s="381"/>
      <c r="F31" s="35"/>
      <c r="G31" s="16">
        <f>G6+G24</f>
        <v>26476237</v>
      </c>
      <c r="H31" s="16">
        <f>H6+H24</f>
        <v>27611835</v>
      </c>
    </row>
    <row r="32" spans="1:8">
      <c r="A32" s="28"/>
      <c r="B32" s="34" t="s">
        <v>86</v>
      </c>
      <c r="C32" s="379" t="s">
        <v>87</v>
      </c>
      <c r="D32" s="380"/>
      <c r="E32" s="381"/>
      <c r="F32" s="35"/>
      <c r="G32" s="16">
        <f>SUM(G33:G42)</f>
        <v>37738716.200000003</v>
      </c>
      <c r="H32" s="16">
        <f>SUM(H33:H42)</f>
        <v>36293363</v>
      </c>
    </row>
    <row r="33" spans="1:12">
      <c r="A33" s="28"/>
      <c r="B33" s="36"/>
      <c r="C33" s="37">
        <v>1</v>
      </c>
      <c r="D33" s="38" t="s">
        <v>88</v>
      </c>
      <c r="E33" s="39"/>
      <c r="F33" s="35"/>
      <c r="G33" s="43"/>
      <c r="H33" s="43"/>
    </row>
    <row r="34" spans="1:12">
      <c r="A34" s="28"/>
      <c r="B34" s="36"/>
      <c r="C34" s="45">
        <v>2</v>
      </c>
      <c r="D34" s="38" t="s">
        <v>89</v>
      </c>
      <c r="E34" s="39"/>
      <c r="F34" s="35"/>
      <c r="G34" s="43"/>
      <c r="H34" s="43"/>
    </row>
    <row r="35" spans="1:12">
      <c r="A35" s="28"/>
      <c r="B35" s="36"/>
      <c r="C35" s="37">
        <v>3</v>
      </c>
      <c r="D35" s="38" t="s">
        <v>90</v>
      </c>
      <c r="E35" s="39"/>
      <c r="F35" s="35"/>
      <c r="G35" s="43">
        <v>20700000</v>
      </c>
      <c r="H35" s="43">
        <v>20700000</v>
      </c>
      <c r="J35">
        <v>13500000</v>
      </c>
      <c r="K35" s="85">
        <f>G35+G42</f>
        <v>22145353.199999999</v>
      </c>
      <c r="L35" t="s">
        <v>272</v>
      </c>
    </row>
    <row r="36" spans="1:12">
      <c r="A36" s="28"/>
      <c r="B36" s="36"/>
      <c r="C36" s="45">
        <v>4</v>
      </c>
      <c r="D36" s="38" t="s">
        <v>91</v>
      </c>
      <c r="E36" s="39"/>
      <c r="F36" s="35"/>
      <c r="G36" s="43"/>
      <c r="H36" s="43"/>
      <c r="J36">
        <v>7162411</v>
      </c>
    </row>
    <row r="37" spans="1:12">
      <c r="A37" s="28"/>
      <c r="B37" s="36"/>
      <c r="C37" s="37">
        <v>5</v>
      </c>
      <c r="D37" s="38" t="s">
        <v>92</v>
      </c>
      <c r="E37" s="39"/>
      <c r="F37" s="35"/>
      <c r="G37" s="43"/>
      <c r="H37" s="43"/>
      <c r="J37">
        <f>SUM(J35:J36)</f>
        <v>20662411</v>
      </c>
    </row>
    <row r="38" spans="1:12">
      <c r="A38" s="28"/>
      <c r="B38" s="36"/>
      <c r="C38" s="45">
        <v>6</v>
      </c>
      <c r="D38" s="38" t="s">
        <v>93</v>
      </c>
      <c r="E38" s="39"/>
      <c r="F38" s="35"/>
      <c r="G38" s="43"/>
      <c r="H38" s="43"/>
    </row>
    <row r="39" spans="1:12">
      <c r="A39" s="28"/>
      <c r="B39" s="36"/>
      <c r="C39" s="37">
        <v>7</v>
      </c>
      <c r="D39" s="38" t="s">
        <v>94</v>
      </c>
      <c r="E39" s="39"/>
      <c r="F39" s="35"/>
      <c r="G39" s="43">
        <v>50390</v>
      </c>
      <c r="H39" s="43">
        <v>50390</v>
      </c>
      <c r="J39">
        <v>62411</v>
      </c>
    </row>
    <row r="40" spans="1:12">
      <c r="A40" s="28"/>
      <c r="B40" s="36"/>
      <c r="C40" s="45">
        <v>8</v>
      </c>
      <c r="D40" s="38" t="s">
        <v>95</v>
      </c>
      <c r="E40" s="39"/>
      <c r="F40" s="35"/>
      <c r="G40" s="43"/>
      <c r="H40" s="43"/>
      <c r="J40">
        <v>87979</v>
      </c>
    </row>
    <row r="41" spans="1:12">
      <c r="A41" s="28"/>
      <c r="B41" s="36"/>
      <c r="C41" s="37">
        <v>9</v>
      </c>
      <c r="D41" s="38" t="s">
        <v>96</v>
      </c>
      <c r="E41" s="39"/>
      <c r="F41" s="35"/>
      <c r="G41" s="43">
        <f>H41+H42</f>
        <v>15542973</v>
      </c>
      <c r="H41" s="43">
        <v>7981703</v>
      </c>
      <c r="J41">
        <f>SUM(J39:J40)</f>
        <v>150390</v>
      </c>
    </row>
    <row r="42" spans="1:12">
      <c r="A42" s="28"/>
      <c r="B42" s="36"/>
      <c r="C42" s="45">
        <v>10</v>
      </c>
      <c r="D42" s="38" t="s">
        <v>97</v>
      </c>
      <c r="E42" s="39"/>
      <c r="F42" s="35"/>
      <c r="G42" s="43">
        <f>'TE ARDHURAT 2012'!F34</f>
        <v>1445353.2</v>
      </c>
      <c r="H42" s="43">
        <v>7561270</v>
      </c>
    </row>
    <row r="43" spans="1:12">
      <c r="A43" s="28"/>
      <c r="B43" s="36"/>
      <c r="C43" s="379" t="s">
        <v>98</v>
      </c>
      <c r="D43" s="380"/>
      <c r="E43" s="381"/>
      <c r="F43" s="35"/>
      <c r="G43" s="16">
        <f>G31+G32</f>
        <v>64214953.200000003</v>
      </c>
      <c r="H43" s="16">
        <f>H31+H32</f>
        <v>63905198</v>
      </c>
    </row>
    <row r="44" spans="1:12">
      <c r="A44" s="28"/>
      <c r="B44" s="46"/>
      <c r="C44" s="46"/>
      <c r="D44" s="47"/>
      <c r="E44" s="48"/>
      <c r="F44" s="48"/>
      <c r="G44" s="43">
        <f>G43-'AKTIVI 2012'!F43</f>
        <v>0.20000000298023224</v>
      </c>
      <c r="H44" s="43">
        <f>H43-'AKTIVI 2012'!G43</f>
        <v>0</v>
      </c>
    </row>
    <row r="45" spans="1:12">
      <c r="A45" s="28"/>
      <c r="B45" s="46"/>
      <c r="C45" s="46"/>
      <c r="D45" s="47"/>
      <c r="E45" s="48"/>
      <c r="F45" s="48"/>
      <c r="G45" s="49"/>
      <c r="H45" s="49"/>
    </row>
  </sheetData>
  <mergeCells count="9">
    <mergeCell ref="C31:E31"/>
    <mergeCell ref="C32:E32"/>
    <mergeCell ref="C43:E43"/>
    <mergeCell ref="B2:H2"/>
    <mergeCell ref="B4:B5"/>
    <mergeCell ref="C4:E5"/>
    <mergeCell ref="F4:F5"/>
    <mergeCell ref="C6:E6"/>
    <mergeCell ref="C24:E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40"/>
  <sheetViews>
    <sheetView topLeftCell="A19" workbookViewId="0">
      <selection sqref="A1:G44"/>
    </sheetView>
  </sheetViews>
  <sheetFormatPr defaultRowHeight="15"/>
  <cols>
    <col min="1" max="1" width="1.7109375" customWidth="1"/>
    <col min="2" max="2" width="6.42578125" customWidth="1"/>
    <col min="5" max="5" width="36.140625" customWidth="1"/>
    <col min="6" max="6" width="13.85546875" customWidth="1"/>
    <col min="7" max="7" width="13.5703125" customWidth="1"/>
  </cols>
  <sheetData>
    <row r="2" spans="1:7" ht="18">
      <c r="A2" s="28"/>
      <c r="B2" s="398" t="s">
        <v>523</v>
      </c>
      <c r="C2" s="398"/>
      <c r="D2" s="398"/>
      <c r="E2" s="398"/>
      <c r="F2" s="398"/>
      <c r="G2" s="398"/>
    </row>
    <row r="3" spans="1:7">
      <c r="A3" s="28"/>
      <c r="B3" s="399" t="s">
        <v>100</v>
      </c>
      <c r="C3" s="399"/>
      <c r="D3" s="399"/>
      <c r="E3" s="399"/>
      <c r="F3" s="399"/>
      <c r="G3" s="399"/>
    </row>
    <row r="4" spans="1:7">
      <c r="A4" s="33"/>
      <c r="B4" s="254"/>
      <c r="C4" s="255"/>
      <c r="D4" s="255"/>
      <c r="E4" s="256" t="s">
        <v>262</v>
      </c>
      <c r="F4" s="262">
        <v>2012</v>
      </c>
      <c r="G4" s="262">
        <v>2011</v>
      </c>
    </row>
    <row r="5" spans="1:7">
      <c r="A5" s="28"/>
      <c r="B5" s="400" t="s">
        <v>19</v>
      </c>
      <c r="C5" s="402" t="s">
        <v>101</v>
      </c>
      <c r="D5" s="403"/>
      <c r="E5" s="404"/>
      <c r="F5" s="263" t="s">
        <v>22</v>
      </c>
      <c r="G5" s="263" t="s">
        <v>22</v>
      </c>
    </row>
    <row r="6" spans="1:7">
      <c r="A6" s="28"/>
      <c r="B6" s="401"/>
      <c r="C6" s="405"/>
      <c r="D6" s="406"/>
      <c r="E6" s="407"/>
      <c r="F6" s="264" t="s">
        <v>23</v>
      </c>
      <c r="G6" s="265" t="s">
        <v>24</v>
      </c>
    </row>
    <row r="7" spans="1:7">
      <c r="A7" s="28"/>
      <c r="B7" s="36">
        <v>1</v>
      </c>
      <c r="C7" s="393" t="s">
        <v>102</v>
      </c>
      <c r="D7" s="394"/>
      <c r="E7" s="395"/>
      <c r="F7" s="55">
        <f>F8+F9+F10+F11+F12</f>
        <v>17663813</v>
      </c>
      <c r="G7" s="55">
        <f>G8+G9+G10+G11+G12</f>
        <v>65608907</v>
      </c>
    </row>
    <row r="8" spans="1:7">
      <c r="A8" s="28"/>
      <c r="B8" s="36" t="s">
        <v>125</v>
      </c>
      <c r="C8" s="390" t="s">
        <v>103</v>
      </c>
      <c r="D8" s="391"/>
      <c r="E8" s="392"/>
      <c r="F8" s="50"/>
      <c r="G8" s="50"/>
    </row>
    <row r="9" spans="1:7">
      <c r="A9" s="28"/>
      <c r="B9" s="51" t="s">
        <v>126</v>
      </c>
      <c r="C9" s="54"/>
      <c r="D9" s="147" t="s">
        <v>265</v>
      </c>
      <c r="E9" s="58"/>
      <c r="F9" s="52">
        <v>17663813</v>
      </c>
      <c r="G9" s="52">
        <v>65608907</v>
      </c>
    </row>
    <row r="10" spans="1:7">
      <c r="A10" s="28"/>
      <c r="B10" s="51" t="s">
        <v>127</v>
      </c>
      <c r="C10" s="54"/>
      <c r="D10" s="149" t="s">
        <v>266</v>
      </c>
      <c r="E10" s="58"/>
      <c r="F10" s="52"/>
      <c r="G10" s="52"/>
    </row>
    <row r="11" spans="1:7">
      <c r="A11" s="28"/>
      <c r="B11" s="51" t="s">
        <v>128</v>
      </c>
      <c r="C11" s="54"/>
      <c r="D11" s="57"/>
      <c r="E11" s="58"/>
      <c r="F11" s="52"/>
      <c r="G11" s="52"/>
    </row>
    <row r="12" spans="1:7">
      <c r="A12" s="28"/>
      <c r="B12" s="51"/>
      <c r="C12" s="54"/>
      <c r="D12" s="57"/>
      <c r="E12" s="58"/>
      <c r="F12" s="52"/>
      <c r="G12" s="52"/>
    </row>
    <row r="13" spans="1:7">
      <c r="A13" s="28"/>
      <c r="B13" s="51">
        <v>2</v>
      </c>
      <c r="C13" s="390" t="s">
        <v>104</v>
      </c>
      <c r="D13" s="391"/>
      <c r="E13" s="392"/>
      <c r="F13" s="52"/>
      <c r="G13" s="52"/>
    </row>
    <row r="14" spans="1:7">
      <c r="A14" s="28"/>
      <c r="B14" s="51">
        <v>3</v>
      </c>
      <c r="C14" s="390" t="s">
        <v>105</v>
      </c>
      <c r="D14" s="391"/>
      <c r="E14" s="392"/>
      <c r="F14" s="52">
        <v>9313110</v>
      </c>
      <c r="G14" s="52">
        <v>48446621</v>
      </c>
    </row>
    <row r="15" spans="1:7">
      <c r="A15" s="28"/>
      <c r="B15" s="51">
        <v>4</v>
      </c>
      <c r="C15" s="390" t="s">
        <v>106</v>
      </c>
      <c r="D15" s="391"/>
      <c r="E15" s="392"/>
      <c r="F15" s="53">
        <f>SUM(F16:F17)</f>
        <v>4874457</v>
      </c>
      <c r="G15" s="53">
        <f>SUM(G16:G17)</f>
        <v>4664526</v>
      </c>
    </row>
    <row r="16" spans="1:7">
      <c r="A16" s="28"/>
      <c r="B16" s="51"/>
      <c r="C16" s="54"/>
      <c r="D16" s="396" t="s">
        <v>107</v>
      </c>
      <c r="E16" s="397"/>
      <c r="F16" s="52">
        <v>4176913</v>
      </c>
      <c r="G16" s="52">
        <v>3997023</v>
      </c>
    </row>
    <row r="17" spans="1:10">
      <c r="A17" s="28"/>
      <c r="B17" s="51"/>
      <c r="C17" s="54"/>
      <c r="D17" s="396" t="s">
        <v>108</v>
      </c>
      <c r="E17" s="397"/>
      <c r="F17" s="52">
        <v>697544</v>
      </c>
      <c r="G17" s="52">
        <v>667503</v>
      </c>
    </row>
    <row r="18" spans="1:10">
      <c r="A18" s="28"/>
      <c r="B18" s="36">
        <v>5</v>
      </c>
      <c r="C18" s="390" t="s">
        <v>109</v>
      </c>
      <c r="D18" s="391"/>
      <c r="E18" s="392"/>
      <c r="F18" s="50">
        <v>397170</v>
      </c>
      <c r="G18" s="50">
        <v>2932798</v>
      </c>
    </row>
    <row r="19" spans="1:10">
      <c r="A19" s="28"/>
      <c r="B19" s="36">
        <v>6</v>
      </c>
      <c r="C19" s="390" t="s">
        <v>110</v>
      </c>
      <c r="D19" s="391"/>
      <c r="E19" s="392"/>
      <c r="F19" s="50">
        <v>1460241</v>
      </c>
      <c r="G19" s="50">
        <v>1149540</v>
      </c>
    </row>
    <row r="20" spans="1:10">
      <c r="A20" s="28"/>
      <c r="B20" s="36">
        <v>7</v>
      </c>
      <c r="C20" s="379" t="s">
        <v>111</v>
      </c>
      <c r="D20" s="380"/>
      <c r="E20" s="381"/>
      <c r="F20" s="55">
        <f>F14+F15+F18+F19</f>
        <v>16044978</v>
      </c>
      <c r="G20" s="55">
        <f>G14+G15+G18+G19</f>
        <v>57193485</v>
      </c>
    </row>
    <row r="21" spans="1:10">
      <c r="A21" s="28"/>
      <c r="B21" s="36">
        <v>8</v>
      </c>
      <c r="C21" s="393" t="s">
        <v>112</v>
      </c>
      <c r="D21" s="394"/>
      <c r="E21" s="395"/>
      <c r="F21" s="55">
        <f>F7-F20</f>
        <v>1618835</v>
      </c>
      <c r="G21" s="55">
        <f>G7-G20</f>
        <v>8415422</v>
      </c>
    </row>
    <row r="22" spans="1:10">
      <c r="A22" s="28"/>
      <c r="B22" s="36">
        <v>9</v>
      </c>
      <c r="C22" s="390" t="s">
        <v>113</v>
      </c>
      <c r="D22" s="391"/>
      <c r="E22" s="392"/>
      <c r="F22" s="50">
        <v>0</v>
      </c>
      <c r="G22" s="50">
        <v>0</v>
      </c>
    </row>
    <row r="23" spans="1:10">
      <c r="A23" s="28"/>
      <c r="B23" s="36">
        <v>10</v>
      </c>
      <c r="C23" s="390" t="s">
        <v>114</v>
      </c>
      <c r="D23" s="391"/>
      <c r="E23" s="392"/>
      <c r="F23" s="50">
        <v>0</v>
      </c>
      <c r="G23" s="50">
        <v>0</v>
      </c>
    </row>
    <row r="24" spans="1:10">
      <c r="A24" s="28"/>
      <c r="B24" s="36">
        <v>11</v>
      </c>
      <c r="C24" s="390" t="s">
        <v>115</v>
      </c>
      <c r="D24" s="391"/>
      <c r="E24" s="392"/>
      <c r="F24" s="50">
        <v>0</v>
      </c>
      <c r="G24" s="50">
        <v>0</v>
      </c>
    </row>
    <row r="25" spans="1:10">
      <c r="A25" s="28"/>
      <c r="B25" s="36"/>
      <c r="C25" s="56">
        <v>121</v>
      </c>
      <c r="D25" s="396" t="s">
        <v>116</v>
      </c>
      <c r="E25" s="397"/>
      <c r="F25" s="50">
        <v>0</v>
      </c>
      <c r="G25" s="50">
        <v>0</v>
      </c>
    </row>
    <row r="26" spans="1:10">
      <c r="A26" s="28"/>
      <c r="B26" s="36"/>
      <c r="C26" s="54">
        <v>122</v>
      </c>
      <c r="D26" s="396" t="s">
        <v>117</v>
      </c>
      <c r="E26" s="397"/>
      <c r="F26" s="50">
        <v>0</v>
      </c>
      <c r="G26" s="50">
        <v>0</v>
      </c>
    </row>
    <row r="27" spans="1:10">
      <c r="A27" s="28"/>
      <c r="B27" s="36"/>
      <c r="C27" s="54">
        <v>123</v>
      </c>
      <c r="D27" s="396" t="s">
        <v>118</v>
      </c>
      <c r="E27" s="397"/>
      <c r="F27" s="50">
        <v>0</v>
      </c>
      <c r="G27" s="50">
        <v>0</v>
      </c>
    </row>
    <row r="28" spans="1:10">
      <c r="A28" s="28"/>
      <c r="B28" s="36"/>
      <c r="C28" s="54">
        <v>124</v>
      </c>
      <c r="D28" s="396" t="s">
        <v>119</v>
      </c>
      <c r="E28" s="397"/>
      <c r="F28" s="50">
        <v>12887</v>
      </c>
      <c r="G28" s="50">
        <v>14011</v>
      </c>
    </row>
    <row r="29" spans="1:10">
      <c r="A29" s="28"/>
      <c r="B29" s="36"/>
      <c r="C29" s="54"/>
      <c r="D29" s="59"/>
      <c r="E29" s="60"/>
      <c r="F29" s="50"/>
      <c r="G29" s="50"/>
    </row>
    <row r="30" spans="1:10">
      <c r="A30" s="28"/>
      <c r="B30" s="36">
        <v>12</v>
      </c>
      <c r="C30" s="393" t="s">
        <v>120</v>
      </c>
      <c r="D30" s="394"/>
      <c r="E30" s="395"/>
      <c r="F30" s="55">
        <f>F22+F23+F24+F25+F26+F27+F28+F29</f>
        <v>12887</v>
      </c>
      <c r="G30" s="55">
        <f>G22+G23+G24+G25+G26+G27+G28+G29</f>
        <v>14011</v>
      </c>
    </row>
    <row r="31" spans="1:10">
      <c r="A31" s="28"/>
      <c r="B31" s="36" t="s">
        <v>125</v>
      </c>
      <c r="C31" s="61" t="s">
        <v>129</v>
      </c>
      <c r="D31" s="38"/>
      <c r="E31" s="62"/>
      <c r="F31" s="55">
        <f>F30+F20</f>
        <v>16057865</v>
      </c>
      <c r="G31" s="55">
        <f>G30+G20</f>
        <v>57207496</v>
      </c>
    </row>
    <row r="32" spans="1:10">
      <c r="A32" s="28"/>
      <c r="B32" s="36">
        <v>13</v>
      </c>
      <c r="C32" s="393" t="s">
        <v>121</v>
      </c>
      <c r="D32" s="394"/>
      <c r="E32" s="395"/>
      <c r="F32" s="55">
        <f>F7-F31</f>
        <v>1605948</v>
      </c>
      <c r="G32" s="55">
        <f>G7-G31</f>
        <v>8401411</v>
      </c>
      <c r="I32">
        <v>8401411</v>
      </c>
      <c r="J32" s="85">
        <f>F32-I32</f>
        <v>-6795463</v>
      </c>
    </row>
    <row r="33" spans="1:7">
      <c r="A33" s="28"/>
      <c r="B33" s="36">
        <v>14</v>
      </c>
      <c r="C33" s="390" t="s">
        <v>122</v>
      </c>
      <c r="D33" s="391"/>
      <c r="E33" s="392"/>
      <c r="F33" s="50">
        <f>F32*10%</f>
        <v>160594.80000000002</v>
      </c>
      <c r="G33" s="50">
        <f>G32*10%</f>
        <v>840141.10000000009</v>
      </c>
    </row>
    <row r="34" spans="1:7">
      <c r="A34" s="28"/>
      <c r="B34" s="36">
        <v>15</v>
      </c>
      <c r="C34" s="393" t="s">
        <v>123</v>
      </c>
      <c r="D34" s="394"/>
      <c r="E34" s="395"/>
      <c r="F34" s="55">
        <f>F32-F33</f>
        <v>1445353.2</v>
      </c>
      <c r="G34" s="55">
        <f>G32-G33</f>
        <v>7561269.9000000004</v>
      </c>
    </row>
    <row r="35" spans="1:7">
      <c r="A35" s="28"/>
      <c r="B35" s="36">
        <v>16</v>
      </c>
      <c r="C35" s="390" t="s">
        <v>124</v>
      </c>
      <c r="D35" s="391"/>
      <c r="E35" s="392"/>
      <c r="F35" s="153">
        <f>F32/F7</f>
        <v>9.0917402714804557E-2</v>
      </c>
      <c r="G35" s="153">
        <f>G32/G7</f>
        <v>0.12805290293892566</v>
      </c>
    </row>
    <row r="36" spans="1:7">
      <c r="A36" s="28"/>
      <c r="B36" s="46"/>
      <c r="C36" s="46"/>
      <c r="D36" s="46"/>
      <c r="E36" s="48"/>
      <c r="F36" s="49"/>
      <c r="G36" s="49"/>
    </row>
    <row r="37" spans="1:7">
      <c r="A37" s="28"/>
      <c r="B37" s="46"/>
      <c r="C37" s="46"/>
      <c r="D37" s="46"/>
      <c r="E37" s="48"/>
      <c r="F37" s="49"/>
      <c r="G37" s="49"/>
    </row>
    <row r="38" spans="1:7">
      <c r="A38" s="28"/>
      <c r="B38" s="46"/>
      <c r="C38" s="46"/>
      <c r="D38" s="46"/>
      <c r="E38" s="48"/>
      <c r="F38" s="49"/>
      <c r="G38" s="49"/>
    </row>
    <row r="39" spans="1:7">
      <c r="A39" s="28"/>
      <c r="B39" s="46"/>
      <c r="C39" s="46"/>
      <c r="D39" s="46"/>
      <c r="E39" s="48"/>
      <c r="F39" s="49"/>
      <c r="G39" s="49"/>
    </row>
    <row r="40" spans="1:7">
      <c r="A40" s="28"/>
      <c r="B40" s="46"/>
      <c r="C40" s="46"/>
      <c r="D40" s="46"/>
      <c r="E40" s="48"/>
      <c r="F40" s="49"/>
      <c r="G40" s="49"/>
    </row>
  </sheetData>
  <mergeCells count="27">
    <mergeCell ref="C8:E8"/>
    <mergeCell ref="B2:G2"/>
    <mergeCell ref="B3:G3"/>
    <mergeCell ref="B5:B6"/>
    <mergeCell ref="C5:E6"/>
    <mergeCell ref="C7:E7"/>
    <mergeCell ref="C24:E24"/>
    <mergeCell ref="C13:E13"/>
    <mergeCell ref="C14:E14"/>
    <mergeCell ref="C15:E15"/>
    <mergeCell ref="D16:E16"/>
    <mergeCell ref="D17:E17"/>
    <mergeCell ref="C18:E18"/>
    <mergeCell ref="C19:E19"/>
    <mergeCell ref="C20:E20"/>
    <mergeCell ref="C21:E21"/>
    <mergeCell ref="C22:E22"/>
    <mergeCell ref="C23:E23"/>
    <mergeCell ref="C33:E33"/>
    <mergeCell ref="C34:E34"/>
    <mergeCell ref="C35:E35"/>
    <mergeCell ref="D25:E25"/>
    <mergeCell ref="D26:E26"/>
    <mergeCell ref="D27:E27"/>
    <mergeCell ref="D28:E28"/>
    <mergeCell ref="C30:E30"/>
    <mergeCell ref="C32:E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G50"/>
  <sheetViews>
    <sheetView topLeftCell="A17" workbookViewId="0">
      <selection sqref="A1:G42"/>
    </sheetView>
  </sheetViews>
  <sheetFormatPr defaultRowHeight="15"/>
  <cols>
    <col min="1" max="1" width="3.85546875" customWidth="1"/>
    <col min="2" max="2" width="5.42578125" customWidth="1"/>
    <col min="3" max="3" width="6.85546875" customWidth="1"/>
    <col min="4" max="4" width="14.140625" customWidth="1"/>
    <col min="5" max="5" width="33.7109375" customWidth="1"/>
    <col min="6" max="6" width="13.140625" customWidth="1"/>
    <col min="7" max="7" width="13" customWidth="1"/>
  </cols>
  <sheetData>
    <row r="2" spans="1:7" ht="18.75">
      <c r="A2" s="64"/>
      <c r="B2" s="414" t="s">
        <v>524</v>
      </c>
      <c r="C2" s="414"/>
      <c r="D2" s="414"/>
      <c r="E2" s="414"/>
      <c r="F2" s="414"/>
      <c r="G2" s="414"/>
    </row>
    <row r="3" spans="1:7">
      <c r="A3" s="1"/>
      <c r="B3" s="254"/>
      <c r="C3" s="255"/>
      <c r="D3" s="255"/>
      <c r="E3" s="256" t="s">
        <v>262</v>
      </c>
      <c r="F3" s="258">
        <v>2012</v>
      </c>
      <c r="G3" s="258">
        <v>2011</v>
      </c>
    </row>
    <row r="4" spans="1:7">
      <c r="A4" s="64"/>
      <c r="B4" s="382" t="s">
        <v>19</v>
      </c>
      <c r="C4" s="402" t="s">
        <v>130</v>
      </c>
      <c r="D4" s="403"/>
      <c r="E4" s="404"/>
      <c r="F4" s="259" t="s">
        <v>22</v>
      </c>
      <c r="G4" s="259" t="s">
        <v>22</v>
      </c>
    </row>
    <row r="5" spans="1:7">
      <c r="A5" s="64"/>
      <c r="B5" s="383"/>
      <c r="C5" s="405"/>
      <c r="D5" s="406"/>
      <c r="E5" s="407"/>
      <c r="F5" s="260" t="s">
        <v>23</v>
      </c>
      <c r="G5" s="261" t="s">
        <v>24</v>
      </c>
    </row>
    <row r="6" spans="1:7">
      <c r="A6" s="64"/>
      <c r="B6" s="17"/>
      <c r="C6" s="67" t="s">
        <v>131</v>
      </c>
      <c r="D6" s="68"/>
      <c r="E6" s="27"/>
      <c r="F6" s="24"/>
      <c r="G6" s="24"/>
    </row>
    <row r="7" spans="1:7">
      <c r="A7" s="64"/>
      <c r="B7" s="17"/>
      <c r="C7" s="67"/>
      <c r="D7" s="20" t="s">
        <v>132</v>
      </c>
      <c r="E7" s="20"/>
      <c r="F7" s="69">
        <f>'TE ARDHURAT 2012'!F32</f>
        <v>1605948</v>
      </c>
      <c r="G7" s="152">
        <f>'TE ARDHURAT 2012'!G32</f>
        <v>8401411</v>
      </c>
    </row>
    <row r="8" spans="1:7">
      <c r="A8" s="64"/>
      <c r="B8" s="17"/>
      <c r="C8" s="70"/>
      <c r="D8" s="71" t="s">
        <v>133</v>
      </c>
      <c r="E8" s="64"/>
      <c r="F8" s="69"/>
      <c r="G8" s="152"/>
    </row>
    <row r="9" spans="1:7">
      <c r="A9" s="64"/>
      <c r="B9" s="17"/>
      <c r="C9" s="67"/>
      <c r="D9" s="68"/>
      <c r="E9" s="72" t="s">
        <v>134</v>
      </c>
      <c r="F9" s="69">
        <v>397170</v>
      </c>
      <c r="G9" s="152">
        <v>2932798</v>
      </c>
    </row>
    <row r="10" spans="1:7">
      <c r="A10" s="64"/>
      <c r="B10" s="17"/>
      <c r="C10" s="67"/>
      <c r="D10" s="68"/>
      <c r="E10" s="72" t="s">
        <v>135</v>
      </c>
      <c r="F10" s="69">
        <v>0</v>
      </c>
      <c r="G10" s="152">
        <v>0</v>
      </c>
    </row>
    <row r="11" spans="1:7">
      <c r="A11" s="64"/>
      <c r="B11" s="17"/>
      <c r="C11" s="67"/>
      <c r="D11" s="68"/>
      <c r="E11" s="72" t="s">
        <v>136</v>
      </c>
      <c r="F11" s="69">
        <v>0</v>
      </c>
      <c r="G11" s="152">
        <v>0</v>
      </c>
    </row>
    <row r="12" spans="1:7">
      <c r="A12" s="64"/>
      <c r="B12" s="17"/>
      <c r="C12" s="67"/>
      <c r="D12" s="68"/>
      <c r="E12" s="72" t="s">
        <v>137</v>
      </c>
      <c r="F12" s="69">
        <v>12887</v>
      </c>
      <c r="G12" s="152">
        <v>14011</v>
      </c>
    </row>
    <row r="13" spans="1:7">
      <c r="A13" s="73"/>
      <c r="B13" s="415"/>
      <c r="C13" s="410"/>
      <c r="D13" s="21" t="s">
        <v>138</v>
      </c>
      <c r="E13" s="21"/>
      <c r="F13" s="417">
        <v>-1676169</v>
      </c>
      <c r="G13" s="417">
        <v>2758229</v>
      </c>
    </row>
    <row r="14" spans="1:7">
      <c r="A14" s="73"/>
      <c r="B14" s="416"/>
      <c r="C14" s="411"/>
      <c r="D14" s="21" t="s">
        <v>139</v>
      </c>
      <c r="E14" s="21"/>
      <c r="F14" s="417"/>
      <c r="G14" s="417"/>
    </row>
    <row r="15" spans="1:7">
      <c r="A15" s="64"/>
      <c r="B15" s="13"/>
      <c r="C15" s="67"/>
      <c r="D15" s="20" t="s">
        <v>140</v>
      </c>
      <c r="E15" s="20"/>
      <c r="F15" s="75">
        <v>-2969657</v>
      </c>
      <c r="G15" s="75">
        <v>2454791</v>
      </c>
    </row>
    <row r="16" spans="1:7">
      <c r="A16" s="64"/>
      <c r="B16" s="408"/>
      <c r="C16" s="410"/>
      <c r="D16" s="74" t="s">
        <v>141</v>
      </c>
      <c r="E16" s="74"/>
      <c r="F16" s="412">
        <v>-1135598</v>
      </c>
      <c r="G16" s="412">
        <v>1623365</v>
      </c>
    </row>
    <row r="17" spans="1:7">
      <c r="A17" s="64"/>
      <c r="B17" s="409"/>
      <c r="C17" s="411"/>
      <c r="D17" s="71" t="s">
        <v>142</v>
      </c>
      <c r="E17" s="71"/>
      <c r="F17" s="413"/>
      <c r="G17" s="413"/>
    </row>
    <row r="18" spans="1:7">
      <c r="A18" s="64"/>
      <c r="B18" s="17"/>
      <c r="C18" s="67"/>
      <c r="D18" s="44" t="s">
        <v>143</v>
      </c>
      <c r="E18" s="44"/>
      <c r="F18" s="76">
        <f>SUM(F7:F17)</f>
        <v>-3765419</v>
      </c>
      <c r="G18" s="76">
        <f>SUM(G7:G17)</f>
        <v>18184605</v>
      </c>
    </row>
    <row r="19" spans="1:7">
      <c r="A19" s="64"/>
      <c r="B19" s="17"/>
      <c r="C19" s="67"/>
      <c r="D19" s="20" t="s">
        <v>144</v>
      </c>
      <c r="E19" s="20"/>
      <c r="F19" s="69">
        <v>-12887</v>
      </c>
      <c r="G19" s="152">
        <v>-14011</v>
      </c>
    </row>
    <row r="20" spans="1:7">
      <c r="A20" s="64"/>
      <c r="B20" s="17"/>
      <c r="C20" s="67"/>
      <c r="D20" s="20" t="s">
        <v>145</v>
      </c>
      <c r="E20" s="20"/>
      <c r="F20" s="69">
        <v>-682135</v>
      </c>
      <c r="G20" s="152">
        <v>-929620</v>
      </c>
    </row>
    <row r="21" spans="1:7">
      <c r="A21" s="64"/>
      <c r="B21" s="17"/>
      <c r="C21" s="67"/>
      <c r="D21" s="77" t="s">
        <v>146</v>
      </c>
      <c r="E21" s="44"/>
      <c r="F21" s="55">
        <f>SUM(F18:F20)</f>
        <v>-4460441</v>
      </c>
      <c r="G21" s="55">
        <f>SUM(G18:G20)</f>
        <v>17240974</v>
      </c>
    </row>
    <row r="22" spans="1:7">
      <c r="A22" s="64"/>
      <c r="B22" s="17"/>
      <c r="C22" s="78" t="s">
        <v>147</v>
      </c>
      <c r="D22" s="68"/>
      <c r="E22" s="20"/>
      <c r="F22" s="69"/>
      <c r="G22" s="152"/>
    </row>
    <row r="23" spans="1:7">
      <c r="A23" s="64"/>
      <c r="B23" s="17"/>
      <c r="C23" s="67"/>
      <c r="D23" s="20" t="s">
        <v>148</v>
      </c>
      <c r="E23" s="20"/>
      <c r="F23" s="69"/>
      <c r="G23" s="152"/>
    </row>
    <row r="24" spans="1:7">
      <c r="A24" s="64"/>
      <c r="B24" s="17"/>
      <c r="C24" s="67"/>
      <c r="D24" s="20" t="s">
        <v>149</v>
      </c>
      <c r="E24" s="20"/>
      <c r="F24" s="69">
        <v>-7544782</v>
      </c>
      <c r="G24" s="152">
        <v>-4896228</v>
      </c>
    </row>
    <row r="25" spans="1:7">
      <c r="A25" s="64"/>
      <c r="B25" s="17"/>
      <c r="C25" s="79"/>
      <c r="D25" s="20" t="s">
        <v>150</v>
      </c>
      <c r="E25" s="20"/>
      <c r="F25" s="69"/>
      <c r="G25" s="152"/>
    </row>
    <row r="26" spans="1:7">
      <c r="A26" s="64"/>
      <c r="B26" s="17"/>
      <c r="C26" s="25"/>
      <c r="D26" s="20" t="s">
        <v>151</v>
      </c>
      <c r="E26" s="20"/>
      <c r="F26" s="69"/>
      <c r="G26" s="152"/>
    </row>
    <row r="27" spans="1:7">
      <c r="A27" s="64"/>
      <c r="B27" s="17"/>
      <c r="C27" s="25"/>
      <c r="D27" s="20" t="s">
        <v>152</v>
      </c>
      <c r="E27" s="20"/>
      <c r="F27" s="69"/>
      <c r="G27" s="152"/>
    </row>
    <row r="28" spans="1:7">
      <c r="A28" s="64"/>
      <c r="B28" s="17"/>
      <c r="C28" s="25"/>
      <c r="D28" s="23" t="s">
        <v>153</v>
      </c>
      <c r="E28" s="20"/>
      <c r="F28" s="55">
        <f>SUM(F23:F27)</f>
        <v>-7544782</v>
      </c>
      <c r="G28" s="55">
        <f>SUM(G23:G27)</f>
        <v>-4896228</v>
      </c>
    </row>
    <row r="29" spans="1:7">
      <c r="A29" s="64"/>
      <c r="B29" s="17"/>
      <c r="C29" s="67" t="s">
        <v>154</v>
      </c>
      <c r="D29" s="80"/>
      <c r="E29" s="20"/>
      <c r="F29" s="69"/>
      <c r="G29" s="152"/>
    </row>
    <row r="30" spans="1:7">
      <c r="A30" s="64"/>
      <c r="B30" s="17"/>
      <c r="C30" s="25"/>
      <c r="D30" s="20" t="s">
        <v>155</v>
      </c>
      <c r="E30" s="20"/>
      <c r="F30" s="69"/>
      <c r="G30" s="152"/>
    </row>
    <row r="31" spans="1:7">
      <c r="A31" s="64"/>
      <c r="B31" s="17"/>
      <c r="C31" s="25"/>
      <c r="D31" s="20" t="s">
        <v>156</v>
      </c>
      <c r="E31" s="20"/>
      <c r="F31" s="69">
        <v>0</v>
      </c>
      <c r="G31" s="152">
        <v>-3656560</v>
      </c>
    </row>
    <row r="32" spans="1:7">
      <c r="A32" s="64"/>
      <c r="B32" s="17"/>
      <c r="C32" s="25"/>
      <c r="D32" s="20" t="s">
        <v>157</v>
      </c>
      <c r="E32" s="20"/>
      <c r="F32" s="69"/>
      <c r="G32" s="152"/>
    </row>
    <row r="33" spans="1:7">
      <c r="A33" s="64"/>
      <c r="B33" s="17"/>
      <c r="C33" s="25"/>
      <c r="D33" s="20" t="s">
        <v>158</v>
      </c>
      <c r="E33" s="20"/>
      <c r="F33" s="69"/>
      <c r="G33" s="152"/>
    </row>
    <row r="34" spans="1:7">
      <c r="A34" s="64"/>
      <c r="B34" s="17"/>
      <c r="C34" s="25"/>
      <c r="D34" s="23" t="s">
        <v>159</v>
      </c>
      <c r="E34" s="20"/>
      <c r="F34" s="55">
        <f>SUM(F30:F33)</f>
        <v>0</v>
      </c>
      <c r="G34" s="55">
        <f>SUM(G30:G33)</f>
        <v>-3656560</v>
      </c>
    </row>
    <row r="35" spans="1:7">
      <c r="A35" s="1"/>
      <c r="B35" s="81"/>
      <c r="C35" s="78" t="s">
        <v>160</v>
      </c>
      <c r="D35" s="81"/>
      <c r="E35" s="82"/>
      <c r="F35" s="83">
        <f>F21+F28+F34</f>
        <v>-12005223</v>
      </c>
      <c r="G35" s="83">
        <f>G21+G28+G34</f>
        <v>8688186</v>
      </c>
    </row>
    <row r="36" spans="1:7">
      <c r="A36" s="1"/>
      <c r="B36" s="81"/>
      <c r="C36" s="78" t="s">
        <v>161</v>
      </c>
      <c r="D36" s="81"/>
      <c r="E36" s="82"/>
      <c r="F36" s="84">
        <v>12205701</v>
      </c>
      <c r="G36" s="84">
        <v>3050367</v>
      </c>
    </row>
    <row r="37" spans="1:7">
      <c r="A37" s="1"/>
      <c r="B37" s="81"/>
      <c r="C37" s="78" t="s">
        <v>162</v>
      </c>
      <c r="D37" s="81"/>
      <c r="E37" s="82"/>
      <c r="F37" s="83">
        <f>F35+F36</f>
        <v>200478</v>
      </c>
      <c r="G37" s="83">
        <f>G35+G36</f>
        <v>11738553</v>
      </c>
    </row>
    <row r="38" spans="1:7">
      <c r="A38" s="1"/>
      <c r="B38" s="65"/>
      <c r="C38" s="65"/>
      <c r="D38" s="65"/>
      <c r="E38" s="1"/>
      <c r="F38" s="66"/>
      <c r="G38" s="66"/>
    </row>
    <row r="39" spans="1:7">
      <c r="A39" s="1"/>
      <c r="B39" s="65"/>
      <c r="C39" s="65"/>
      <c r="D39" s="65"/>
      <c r="E39" s="1"/>
      <c r="F39" s="63">
        <f>'AKTIVI 2012'!F7</f>
        <v>200478</v>
      </c>
      <c r="G39" s="63">
        <f>'AKTIVI 2012'!G6</f>
        <v>11738553</v>
      </c>
    </row>
    <row r="40" spans="1:7">
      <c r="A40" s="1"/>
      <c r="B40" s="65"/>
      <c r="C40" s="65"/>
      <c r="D40" s="65"/>
      <c r="E40" s="1"/>
      <c r="F40" s="63">
        <f>F39-F37</f>
        <v>0</v>
      </c>
      <c r="G40" s="63"/>
    </row>
    <row r="41" spans="1:7">
      <c r="A41" s="1"/>
      <c r="B41" s="65"/>
      <c r="C41" s="65"/>
      <c r="D41" s="65"/>
      <c r="E41" s="1"/>
      <c r="F41" s="66"/>
      <c r="G41" s="66"/>
    </row>
    <row r="42" spans="1:7">
      <c r="A42" s="1"/>
      <c r="B42" s="65"/>
      <c r="C42" s="65"/>
      <c r="D42" s="65"/>
      <c r="E42" s="1"/>
      <c r="F42" s="66"/>
      <c r="G42" s="66"/>
    </row>
    <row r="43" spans="1:7">
      <c r="A43" s="1"/>
      <c r="B43" s="65"/>
      <c r="C43" s="65"/>
      <c r="D43" s="65"/>
      <c r="E43" s="1"/>
      <c r="F43" s="66"/>
      <c r="G43" s="66"/>
    </row>
    <row r="44" spans="1:7">
      <c r="A44" s="1"/>
      <c r="B44" s="65"/>
      <c r="C44" s="65"/>
      <c r="D44" s="65"/>
      <c r="E44" s="1"/>
      <c r="F44" s="66"/>
      <c r="G44" s="66"/>
    </row>
    <row r="45" spans="1:7">
      <c r="A45" s="1"/>
      <c r="B45" s="65"/>
      <c r="C45" s="65"/>
      <c r="D45" s="65"/>
      <c r="E45" s="1"/>
      <c r="F45" s="66"/>
      <c r="G45" s="66"/>
    </row>
    <row r="46" spans="1:7">
      <c r="A46" s="1"/>
      <c r="B46" s="65"/>
      <c r="C46" s="65"/>
      <c r="D46" s="65"/>
      <c r="E46" s="1"/>
      <c r="F46" s="66"/>
      <c r="G46" s="66"/>
    </row>
    <row r="47" spans="1:7">
      <c r="A47" s="1"/>
      <c r="B47" s="65"/>
      <c r="C47" s="65"/>
      <c r="D47" s="65"/>
      <c r="E47" s="1"/>
      <c r="F47" s="66"/>
      <c r="G47" s="66"/>
    </row>
    <row r="48" spans="1:7">
      <c r="A48" s="1"/>
      <c r="B48" s="65"/>
      <c r="C48" s="65"/>
      <c r="D48" s="65"/>
      <c r="E48" s="1"/>
      <c r="F48" s="66"/>
      <c r="G48" s="66"/>
    </row>
    <row r="49" spans="1:7">
      <c r="A49" s="1"/>
      <c r="B49" s="65"/>
      <c r="C49" s="65"/>
      <c r="D49" s="65"/>
      <c r="E49" s="1"/>
      <c r="F49" s="66"/>
      <c r="G49" s="66"/>
    </row>
    <row r="50" spans="1:7">
      <c r="A50" s="1"/>
      <c r="B50" s="65"/>
      <c r="C50" s="65"/>
      <c r="D50" s="65"/>
      <c r="E50" s="1"/>
      <c r="F50" s="66"/>
      <c r="G50" s="66"/>
    </row>
  </sheetData>
  <mergeCells count="11">
    <mergeCell ref="B16:B17"/>
    <mergeCell ref="C16:C17"/>
    <mergeCell ref="F16:F17"/>
    <mergeCell ref="G16:G17"/>
    <mergeCell ref="B2:G2"/>
    <mergeCell ref="B4:B5"/>
    <mergeCell ref="C4:E5"/>
    <mergeCell ref="B13:B14"/>
    <mergeCell ref="C13:C14"/>
    <mergeCell ref="F13:F14"/>
    <mergeCell ref="G13:G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N28"/>
  <sheetViews>
    <sheetView workbookViewId="0">
      <selection sqref="A1:N29"/>
    </sheetView>
  </sheetViews>
  <sheetFormatPr defaultRowHeight="15"/>
  <cols>
    <col min="1" max="1" width="5.140625" customWidth="1"/>
    <col min="2" max="2" width="23.28515625" customWidth="1"/>
    <col min="3" max="3" width="4.28515625" customWidth="1"/>
    <col min="4" max="4" width="3.85546875" customWidth="1"/>
    <col min="5" max="5" width="10.5703125" customWidth="1"/>
    <col min="7" max="7" width="5.28515625" customWidth="1"/>
    <col min="8" max="8" width="10.140625" customWidth="1"/>
    <col min="9" max="9" width="10.7109375" customWidth="1"/>
    <col min="10" max="10" width="10.140625" customWidth="1"/>
    <col min="11" max="11" width="10.5703125" customWidth="1"/>
    <col min="13" max="13" width="10.28515625" customWidth="1"/>
    <col min="14" max="14" width="10.7109375" customWidth="1"/>
  </cols>
  <sheetData>
    <row r="2" spans="1:14">
      <c r="N2" s="85"/>
    </row>
    <row r="3" spans="1:14" ht="15.75">
      <c r="B3" s="136" t="s">
        <v>262</v>
      </c>
      <c r="C3" s="148"/>
      <c r="N3" s="85"/>
    </row>
    <row r="4" spans="1:14" ht="18">
      <c r="B4" s="86" t="s">
        <v>99</v>
      </c>
      <c r="C4" s="86"/>
      <c r="D4" s="87"/>
      <c r="G4" s="206" t="s">
        <v>511</v>
      </c>
      <c r="H4" s="207"/>
      <c r="I4" s="207"/>
      <c r="J4" s="207"/>
      <c r="K4" s="207"/>
      <c r="L4" s="208"/>
      <c r="N4" s="85"/>
    </row>
    <row r="5" spans="1:14">
      <c r="N5" s="85"/>
    </row>
    <row r="6" spans="1:14">
      <c r="A6" s="418" t="s">
        <v>19</v>
      </c>
      <c r="B6" s="418" t="s">
        <v>163</v>
      </c>
      <c r="C6" s="197"/>
      <c r="D6" s="418" t="s">
        <v>164</v>
      </c>
      <c r="E6" s="198" t="s">
        <v>165</v>
      </c>
      <c r="F6" s="418" t="s">
        <v>166</v>
      </c>
      <c r="G6" s="418" t="s">
        <v>167</v>
      </c>
      <c r="H6" s="198" t="s">
        <v>165</v>
      </c>
      <c r="I6" s="198" t="s">
        <v>168</v>
      </c>
      <c r="J6" s="198" t="s">
        <v>169</v>
      </c>
      <c r="K6" s="198" t="s">
        <v>170</v>
      </c>
      <c r="L6" s="198" t="s">
        <v>171</v>
      </c>
      <c r="M6" s="198" t="s">
        <v>170</v>
      </c>
      <c r="N6" s="199" t="s">
        <v>172</v>
      </c>
    </row>
    <row r="7" spans="1:14">
      <c r="A7" s="419"/>
      <c r="B7" s="419"/>
      <c r="C7" s="200"/>
      <c r="D7" s="419"/>
      <c r="E7" s="201" t="s">
        <v>512</v>
      </c>
      <c r="F7" s="419"/>
      <c r="G7" s="419"/>
      <c r="H7" s="202" t="s">
        <v>513</v>
      </c>
      <c r="I7" s="201" t="s">
        <v>273</v>
      </c>
      <c r="J7" s="201" t="s">
        <v>512</v>
      </c>
      <c r="K7" s="203" t="s">
        <v>173</v>
      </c>
      <c r="L7" s="204" t="s">
        <v>514</v>
      </c>
      <c r="M7" s="204" t="s">
        <v>174</v>
      </c>
      <c r="N7" s="205" t="s">
        <v>513</v>
      </c>
    </row>
    <row r="8" spans="1:14">
      <c r="A8" s="89">
        <v>1</v>
      </c>
      <c r="B8" s="195" t="s">
        <v>270</v>
      </c>
      <c r="C8" s="195" t="s">
        <v>268</v>
      </c>
      <c r="D8" s="95"/>
      <c r="E8" s="150">
        <v>794570</v>
      </c>
      <c r="F8" s="91">
        <v>0</v>
      </c>
      <c r="G8" s="91">
        <v>0</v>
      </c>
      <c r="H8" s="91">
        <f>E8+F8-G8</f>
        <v>794570</v>
      </c>
      <c r="I8" s="91">
        <v>355394</v>
      </c>
      <c r="J8" s="91">
        <f>E8-I8</f>
        <v>439176</v>
      </c>
      <c r="K8" s="91">
        <f>E8+F8-I8</f>
        <v>439176</v>
      </c>
      <c r="L8" s="92">
        <f>K8*5%</f>
        <v>21958.800000000003</v>
      </c>
      <c r="M8" s="92">
        <f>L8+I8</f>
        <v>377352.8</v>
      </c>
      <c r="N8" s="92">
        <f>E8+F8-G8-M8</f>
        <v>417217.2</v>
      </c>
    </row>
    <row r="9" spans="1:14">
      <c r="A9" s="89">
        <v>2</v>
      </c>
      <c r="B9" s="195" t="s">
        <v>271</v>
      </c>
      <c r="C9" s="195" t="s">
        <v>268</v>
      </c>
      <c r="D9" s="95"/>
      <c r="E9" s="150">
        <f>572486+70500</f>
        <v>642986</v>
      </c>
      <c r="F9" s="91"/>
      <c r="G9" s="91">
        <v>0</v>
      </c>
      <c r="H9" s="91">
        <f t="shared" ref="H9:H20" si="0">E9+F9-G9</f>
        <v>642986</v>
      </c>
      <c r="I9" s="91">
        <v>357458</v>
      </c>
      <c r="J9" s="91">
        <f t="shared" ref="J9:J20" si="1">E9-I9</f>
        <v>285528</v>
      </c>
      <c r="K9" s="91">
        <f>E9+F9-I9</f>
        <v>285528</v>
      </c>
      <c r="L9" s="92">
        <f>K9*5%</f>
        <v>14276.400000000001</v>
      </c>
      <c r="M9" s="92">
        <f t="shared" ref="M9:M20" si="2">L9+I9</f>
        <v>371734.4</v>
      </c>
      <c r="N9" s="92">
        <f t="shared" ref="N9:N20" si="3">E9+F9-G9-M9</f>
        <v>271251.59999999998</v>
      </c>
    </row>
    <row r="10" spans="1:14">
      <c r="A10" s="89">
        <v>3</v>
      </c>
      <c r="B10" s="90"/>
      <c r="C10" s="90"/>
      <c r="D10" s="89"/>
      <c r="E10" s="91"/>
      <c r="F10" s="91"/>
      <c r="G10" s="91"/>
      <c r="H10" s="91">
        <f t="shared" si="0"/>
        <v>0</v>
      </c>
      <c r="I10" s="91"/>
      <c r="J10" s="91">
        <f t="shared" si="1"/>
        <v>0</v>
      </c>
      <c r="K10" s="91">
        <f t="shared" ref="K10:K20" si="4">E10+F10-I10</f>
        <v>0</v>
      </c>
      <c r="L10" s="92">
        <f>J10-K10</f>
        <v>0</v>
      </c>
      <c r="M10" s="92">
        <f t="shared" si="2"/>
        <v>0</v>
      </c>
      <c r="N10" s="92">
        <f t="shared" si="3"/>
        <v>0</v>
      </c>
    </row>
    <row r="11" spans="1:14">
      <c r="A11" s="185" t="s">
        <v>175</v>
      </c>
      <c r="B11" s="185" t="s">
        <v>176</v>
      </c>
      <c r="C11" s="185"/>
      <c r="D11" s="186"/>
      <c r="E11" s="187">
        <f>SUM(E8:E10)</f>
        <v>1437556</v>
      </c>
      <c r="F11" s="187">
        <f>SUM(F8:F10)</f>
        <v>0</v>
      </c>
      <c r="G11" s="187">
        <v>0</v>
      </c>
      <c r="H11" s="183">
        <f t="shared" si="0"/>
        <v>1437556</v>
      </c>
      <c r="I11" s="187">
        <f>SUM(I8:I10)</f>
        <v>712852</v>
      </c>
      <c r="J11" s="183">
        <f t="shared" si="1"/>
        <v>724704</v>
      </c>
      <c r="K11" s="178">
        <f t="shared" si="4"/>
        <v>724704</v>
      </c>
      <c r="L11" s="188">
        <f>SUM(L8:L10)</f>
        <v>36235.200000000004</v>
      </c>
      <c r="M11" s="179">
        <f t="shared" si="2"/>
        <v>749087.2</v>
      </c>
      <c r="N11" s="184">
        <f t="shared" si="3"/>
        <v>688468.8</v>
      </c>
    </row>
    <row r="12" spans="1:14">
      <c r="A12" s="95">
        <v>1</v>
      </c>
      <c r="B12" s="194" t="s">
        <v>267</v>
      </c>
      <c r="C12" s="194" t="s">
        <v>275</v>
      </c>
      <c r="D12" s="196">
        <v>7</v>
      </c>
      <c r="E12" s="150">
        <v>11007956</v>
      </c>
      <c r="F12" s="96">
        <v>883982</v>
      </c>
      <c r="G12" s="96">
        <v>0</v>
      </c>
      <c r="H12" s="96">
        <f t="shared" si="0"/>
        <v>11891938</v>
      </c>
      <c r="I12" s="96">
        <v>5918463</v>
      </c>
      <c r="J12" s="96">
        <f t="shared" si="1"/>
        <v>5089493</v>
      </c>
      <c r="K12" s="91">
        <f t="shared" si="4"/>
        <v>5973475</v>
      </c>
      <c r="L12" s="97">
        <f>K12*5%</f>
        <v>298673.75</v>
      </c>
      <c r="M12" s="92">
        <f t="shared" si="2"/>
        <v>6217136.75</v>
      </c>
      <c r="N12" s="97">
        <f t="shared" si="3"/>
        <v>5674801.25</v>
      </c>
    </row>
    <row r="13" spans="1:14">
      <c r="A13" s="180" t="s">
        <v>48</v>
      </c>
      <c r="B13" s="181" t="s">
        <v>267</v>
      </c>
      <c r="C13" s="181"/>
      <c r="D13" s="180"/>
      <c r="E13" s="182">
        <f>SUM(E12)</f>
        <v>11007956</v>
      </c>
      <c r="F13" s="182">
        <f t="shared" ref="F13:N13" si="5">SUM(F12)</f>
        <v>883982</v>
      </c>
      <c r="G13" s="182">
        <f t="shared" si="5"/>
        <v>0</v>
      </c>
      <c r="H13" s="182">
        <f t="shared" si="5"/>
        <v>11891938</v>
      </c>
      <c r="I13" s="182">
        <f t="shared" si="5"/>
        <v>5918463</v>
      </c>
      <c r="J13" s="182">
        <f t="shared" si="5"/>
        <v>5089493</v>
      </c>
      <c r="K13" s="182">
        <f t="shared" si="5"/>
        <v>5973475</v>
      </c>
      <c r="L13" s="182">
        <f t="shared" si="5"/>
        <v>298673.75</v>
      </c>
      <c r="M13" s="182">
        <f t="shared" si="5"/>
        <v>6217136.75</v>
      </c>
      <c r="N13" s="182">
        <f t="shared" si="5"/>
        <v>5674801.25</v>
      </c>
    </row>
    <row r="14" spans="1:14">
      <c r="A14" s="95">
        <v>2</v>
      </c>
      <c r="B14" s="194" t="s">
        <v>269</v>
      </c>
      <c r="C14" s="194" t="s">
        <v>275</v>
      </c>
      <c r="D14" s="95">
        <v>6</v>
      </c>
      <c r="E14" s="150">
        <f>11724540+478767+1800195</f>
        <v>14003502</v>
      </c>
      <c r="F14" s="96">
        <v>170000</v>
      </c>
      <c r="G14" s="96">
        <v>0</v>
      </c>
      <c r="H14" s="96">
        <f t="shared" si="0"/>
        <v>14173502</v>
      </c>
      <c r="I14" s="96">
        <v>7947436</v>
      </c>
      <c r="J14" s="96">
        <f t="shared" si="1"/>
        <v>6056066</v>
      </c>
      <c r="K14" s="91">
        <f t="shared" si="4"/>
        <v>6226066</v>
      </c>
      <c r="L14" s="97">
        <f>K14*1%</f>
        <v>62260.66</v>
      </c>
      <c r="M14" s="92">
        <f t="shared" si="2"/>
        <v>8009696.6600000001</v>
      </c>
      <c r="N14" s="97">
        <f>E14+F14-G14-M14</f>
        <v>6163805.3399999999</v>
      </c>
    </row>
    <row r="15" spans="1:14">
      <c r="A15" s="95">
        <v>3</v>
      </c>
      <c r="B15" s="194" t="s">
        <v>274</v>
      </c>
      <c r="C15" s="194" t="s">
        <v>275</v>
      </c>
      <c r="D15" s="95">
        <v>1</v>
      </c>
      <c r="E15" s="150">
        <v>1650000</v>
      </c>
      <c r="F15" s="96">
        <v>0</v>
      </c>
      <c r="G15" s="96"/>
      <c r="H15" s="96">
        <f t="shared" si="0"/>
        <v>1650000</v>
      </c>
      <c r="I15" s="96">
        <v>330000</v>
      </c>
      <c r="J15" s="96">
        <f t="shared" si="1"/>
        <v>1320000</v>
      </c>
      <c r="K15" s="91">
        <f t="shared" si="4"/>
        <v>1320000</v>
      </c>
      <c r="L15" s="97"/>
      <c r="M15" s="92">
        <f t="shared" si="2"/>
        <v>330000</v>
      </c>
      <c r="N15" s="97">
        <f t="shared" si="3"/>
        <v>1320000</v>
      </c>
    </row>
    <row r="16" spans="1:14">
      <c r="A16" s="95">
        <v>4</v>
      </c>
      <c r="B16" s="194" t="s">
        <v>504</v>
      </c>
      <c r="C16" s="194" t="s">
        <v>505</v>
      </c>
      <c r="D16" s="95">
        <v>1</v>
      </c>
      <c r="E16" s="150">
        <v>0</v>
      </c>
      <c r="F16" s="96">
        <v>800000</v>
      </c>
      <c r="G16" s="96"/>
      <c r="H16" s="96">
        <f t="shared" si="0"/>
        <v>800000</v>
      </c>
      <c r="I16" s="96">
        <v>0</v>
      </c>
      <c r="J16" s="96">
        <f t="shared" si="1"/>
        <v>0</v>
      </c>
      <c r="K16" s="91">
        <f t="shared" si="4"/>
        <v>800000</v>
      </c>
      <c r="L16" s="97"/>
      <c r="M16" s="92">
        <f t="shared" si="2"/>
        <v>0</v>
      </c>
      <c r="N16" s="97">
        <f t="shared" si="3"/>
        <v>800000</v>
      </c>
    </row>
    <row r="17" spans="1:14">
      <c r="A17" s="95">
        <v>5</v>
      </c>
      <c r="B17" s="194" t="s">
        <v>506</v>
      </c>
      <c r="C17" s="194" t="s">
        <v>505</v>
      </c>
      <c r="D17" s="95">
        <v>3</v>
      </c>
      <c r="E17" s="150">
        <v>0</v>
      </c>
      <c r="F17" s="96">
        <v>1500000</v>
      </c>
      <c r="G17" s="96"/>
      <c r="H17" s="96">
        <f t="shared" si="0"/>
        <v>1500000</v>
      </c>
      <c r="I17" s="96">
        <v>0</v>
      </c>
      <c r="J17" s="96">
        <f t="shared" si="1"/>
        <v>0</v>
      </c>
      <c r="K17" s="91">
        <f t="shared" si="4"/>
        <v>1500000</v>
      </c>
      <c r="L17" s="97"/>
      <c r="M17" s="92">
        <f t="shared" si="2"/>
        <v>0</v>
      </c>
      <c r="N17" s="97">
        <f t="shared" si="3"/>
        <v>1500000</v>
      </c>
    </row>
    <row r="18" spans="1:14">
      <c r="A18" s="95">
        <v>6</v>
      </c>
      <c r="B18" s="194" t="s">
        <v>507</v>
      </c>
      <c r="C18" s="194" t="s">
        <v>505</v>
      </c>
      <c r="D18" s="95">
        <v>3</v>
      </c>
      <c r="E18" s="150">
        <v>0</v>
      </c>
      <c r="F18" s="96">
        <v>300000</v>
      </c>
      <c r="G18" s="96"/>
      <c r="H18" s="96">
        <f t="shared" si="0"/>
        <v>300000</v>
      </c>
      <c r="I18" s="96">
        <v>0</v>
      </c>
      <c r="J18" s="96">
        <f t="shared" si="1"/>
        <v>0</v>
      </c>
      <c r="K18" s="91">
        <f t="shared" si="4"/>
        <v>300000</v>
      </c>
      <c r="L18" s="97"/>
      <c r="M18" s="92">
        <f t="shared" si="2"/>
        <v>0</v>
      </c>
      <c r="N18" s="97">
        <f t="shared" si="3"/>
        <v>300000</v>
      </c>
    </row>
    <row r="19" spans="1:14">
      <c r="A19" s="95">
        <v>7</v>
      </c>
      <c r="B19" s="194" t="s">
        <v>508</v>
      </c>
      <c r="C19" s="194" t="s">
        <v>505</v>
      </c>
      <c r="D19" s="95">
        <v>3</v>
      </c>
      <c r="E19" s="150">
        <v>0</v>
      </c>
      <c r="F19" s="96">
        <v>230000</v>
      </c>
      <c r="G19" s="96"/>
      <c r="H19" s="96">
        <f t="shared" si="0"/>
        <v>230000</v>
      </c>
      <c r="I19" s="96">
        <v>0</v>
      </c>
      <c r="J19" s="96">
        <f t="shared" si="1"/>
        <v>0</v>
      </c>
      <c r="K19" s="91">
        <f t="shared" si="4"/>
        <v>230000</v>
      </c>
      <c r="L19" s="97"/>
      <c r="M19" s="92">
        <f t="shared" si="2"/>
        <v>0</v>
      </c>
      <c r="N19" s="97">
        <f t="shared" si="3"/>
        <v>230000</v>
      </c>
    </row>
    <row r="20" spans="1:14">
      <c r="A20" s="95">
        <v>8</v>
      </c>
      <c r="B20" s="194" t="s">
        <v>509</v>
      </c>
      <c r="C20" s="194" t="s">
        <v>505</v>
      </c>
      <c r="D20" s="95">
        <v>1</v>
      </c>
      <c r="E20" s="150">
        <v>0</v>
      </c>
      <c r="F20" s="96">
        <v>3660800</v>
      </c>
      <c r="G20" s="96"/>
      <c r="H20" s="96">
        <f t="shared" si="0"/>
        <v>3660800</v>
      </c>
      <c r="I20" s="96">
        <v>0</v>
      </c>
      <c r="J20" s="96">
        <f t="shared" si="1"/>
        <v>0</v>
      </c>
      <c r="K20" s="91">
        <f t="shared" si="4"/>
        <v>3660800</v>
      </c>
      <c r="L20" s="97"/>
      <c r="M20" s="92">
        <f t="shared" si="2"/>
        <v>0</v>
      </c>
      <c r="N20" s="97">
        <f t="shared" si="3"/>
        <v>3660800</v>
      </c>
    </row>
    <row r="21" spans="1:14">
      <c r="A21" s="189" t="s">
        <v>86</v>
      </c>
      <c r="B21" s="190" t="s">
        <v>510</v>
      </c>
      <c r="C21" s="190"/>
      <c r="D21" s="189"/>
      <c r="E21" s="191">
        <f>SUM(E14:E20)</f>
        <v>15653502</v>
      </c>
      <c r="F21" s="191">
        <f t="shared" ref="F21:N21" si="6">SUM(F14:F20)</f>
        <v>6660800</v>
      </c>
      <c r="G21" s="191">
        <f t="shared" si="6"/>
        <v>0</v>
      </c>
      <c r="H21" s="191">
        <f t="shared" si="6"/>
        <v>22314302</v>
      </c>
      <c r="I21" s="191">
        <f t="shared" si="6"/>
        <v>8277436</v>
      </c>
      <c r="J21" s="191">
        <f t="shared" si="6"/>
        <v>7376066</v>
      </c>
      <c r="K21" s="191">
        <f t="shared" si="6"/>
        <v>14036866</v>
      </c>
      <c r="L21" s="192">
        <f t="shared" si="6"/>
        <v>62260.66</v>
      </c>
      <c r="M21" s="191">
        <f t="shared" si="6"/>
        <v>8339696.6600000001</v>
      </c>
      <c r="N21" s="191">
        <f t="shared" si="6"/>
        <v>13974605.34</v>
      </c>
    </row>
    <row r="22" spans="1:14">
      <c r="A22" s="93"/>
      <c r="B22" s="93" t="s">
        <v>177</v>
      </c>
      <c r="C22" s="93"/>
      <c r="D22" s="34"/>
      <c r="E22" s="94">
        <f>E21+E13+E11</f>
        <v>28099014</v>
      </c>
      <c r="F22" s="94">
        <f t="shared" ref="F22:N22" si="7">F21+F13+F11</f>
        <v>7544782</v>
      </c>
      <c r="G22" s="94">
        <f t="shared" si="7"/>
        <v>0</v>
      </c>
      <c r="H22" s="94">
        <f t="shared" si="7"/>
        <v>35643796</v>
      </c>
      <c r="I22" s="94">
        <f t="shared" si="7"/>
        <v>14908751</v>
      </c>
      <c r="J22" s="94">
        <f t="shared" si="7"/>
        <v>13190263</v>
      </c>
      <c r="K22" s="94">
        <f t="shared" si="7"/>
        <v>20735045</v>
      </c>
      <c r="L22" s="94">
        <f t="shared" si="7"/>
        <v>397169.61000000004</v>
      </c>
      <c r="M22" s="94">
        <f t="shared" si="7"/>
        <v>15305920.609999999</v>
      </c>
      <c r="N22" s="94">
        <f t="shared" si="7"/>
        <v>20337875.390000001</v>
      </c>
    </row>
    <row r="23" spans="1:14">
      <c r="H23" s="193">
        <f>N22+M22</f>
        <v>35643796</v>
      </c>
      <c r="N23" s="92"/>
    </row>
    <row r="24" spans="1:14" ht="15.75">
      <c r="K24" s="209"/>
      <c r="L24" s="210" t="s">
        <v>178</v>
      </c>
      <c r="M24" s="209"/>
      <c r="N24" s="85"/>
    </row>
    <row r="25" spans="1:14" ht="15.75">
      <c r="K25" s="211" t="s">
        <v>263</v>
      </c>
      <c r="L25" s="212"/>
      <c r="N25" s="85"/>
    </row>
    <row r="26" spans="1:14">
      <c r="N26" s="85"/>
    </row>
    <row r="27" spans="1:14">
      <c r="N27" s="85"/>
    </row>
    <row r="28" spans="1:14">
      <c r="N28" s="85"/>
    </row>
  </sheetData>
  <mergeCells count="5">
    <mergeCell ref="A6:A7"/>
    <mergeCell ref="B6:B7"/>
    <mergeCell ref="D6:D7"/>
    <mergeCell ref="F6:F7"/>
    <mergeCell ref="G6:G7"/>
  </mergeCells>
  <pageMargins left="0.14000000000000001" right="0.16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H27"/>
  <sheetViews>
    <sheetView topLeftCell="A10" workbookViewId="0">
      <selection sqref="A1:H31"/>
    </sheetView>
  </sheetViews>
  <sheetFormatPr defaultRowHeight="15"/>
  <cols>
    <col min="2" max="2" width="30.7109375" customWidth="1"/>
    <col min="3" max="3" width="14.28515625" customWidth="1"/>
    <col min="4" max="4" width="12" customWidth="1"/>
    <col min="5" max="5" width="15.140625" customWidth="1"/>
    <col min="6" max="6" width="12.42578125" customWidth="1"/>
    <col min="7" max="7" width="15.140625" customWidth="1"/>
  </cols>
  <sheetData>
    <row r="2" spans="1:8" ht="15.75">
      <c r="B2" s="88" t="s">
        <v>99</v>
      </c>
      <c r="C2" s="151" t="s">
        <v>262</v>
      </c>
      <c r="E2" s="154" t="s">
        <v>535</v>
      </c>
    </row>
    <row r="4" spans="1:8" ht="15.75">
      <c r="A4" s="420" t="s">
        <v>250</v>
      </c>
      <c r="B4" s="420"/>
      <c r="C4" s="420"/>
      <c r="D4" s="420"/>
      <c r="E4" s="420"/>
      <c r="F4" s="420"/>
      <c r="G4" s="420"/>
      <c r="H4" s="420"/>
    </row>
    <row r="5" spans="1:8">
      <c r="A5" s="141"/>
      <c r="B5" s="142"/>
      <c r="C5" s="142"/>
      <c r="D5" s="142"/>
      <c r="E5" s="142"/>
      <c r="F5" s="142"/>
      <c r="G5" s="143"/>
      <c r="H5" s="144"/>
    </row>
    <row r="6" spans="1:8">
      <c r="A6" s="141"/>
      <c r="B6" s="142"/>
      <c r="C6" s="142"/>
      <c r="D6" s="142"/>
      <c r="E6" s="142"/>
      <c r="F6" s="142"/>
      <c r="G6" s="143"/>
      <c r="H6" s="144"/>
    </row>
    <row r="7" spans="1:8" ht="51">
      <c r="A7" s="175"/>
      <c r="B7" s="176" t="s">
        <v>251</v>
      </c>
      <c r="C7" s="177" t="s">
        <v>52</v>
      </c>
      <c r="D7" s="177" t="s">
        <v>526</v>
      </c>
      <c r="E7" s="177" t="s">
        <v>525</v>
      </c>
      <c r="F7" s="177" t="s">
        <v>252</v>
      </c>
      <c r="G7" s="177" t="s">
        <v>233</v>
      </c>
      <c r="H7" s="144"/>
    </row>
    <row r="8" spans="1:8">
      <c r="A8" s="155"/>
      <c r="B8" s="156"/>
      <c r="C8" s="156"/>
      <c r="D8" s="156"/>
      <c r="E8" s="156"/>
      <c r="F8" s="156"/>
      <c r="G8" s="155"/>
      <c r="H8" s="144"/>
    </row>
    <row r="9" spans="1:8">
      <c r="A9" s="189" t="s">
        <v>125</v>
      </c>
      <c r="B9" s="190" t="s">
        <v>527</v>
      </c>
      <c r="C9" s="268">
        <v>0</v>
      </c>
      <c r="D9" s="269">
        <v>15653502</v>
      </c>
      <c r="E9" s="270">
        <v>11007956</v>
      </c>
      <c r="F9" s="270">
        <v>1437556</v>
      </c>
      <c r="G9" s="270">
        <f t="shared" ref="G9:G15" si="0">SUM(C9:F9)</f>
        <v>28099014</v>
      </c>
      <c r="H9" s="144"/>
    </row>
    <row r="10" spans="1:8">
      <c r="A10" s="157"/>
      <c r="B10" s="158" t="s">
        <v>253</v>
      </c>
      <c r="C10" s="159">
        <v>0</v>
      </c>
      <c r="D10" s="159">
        <v>6660800</v>
      </c>
      <c r="E10" s="160">
        <v>883982</v>
      </c>
      <c r="F10" s="160">
        <v>0</v>
      </c>
      <c r="G10" s="160">
        <f t="shared" si="0"/>
        <v>7544782</v>
      </c>
      <c r="H10" s="144"/>
    </row>
    <row r="11" spans="1:8">
      <c r="A11" s="157"/>
      <c r="B11" s="158" t="s">
        <v>254</v>
      </c>
      <c r="C11" s="159">
        <v>0</v>
      </c>
      <c r="D11" s="159">
        <v>0</v>
      </c>
      <c r="E11" s="160">
        <v>0</v>
      </c>
      <c r="F11" s="160">
        <v>0</v>
      </c>
      <c r="G11" s="160">
        <f t="shared" si="0"/>
        <v>0</v>
      </c>
      <c r="H11" s="144"/>
    </row>
    <row r="12" spans="1:8">
      <c r="A12" s="161"/>
      <c r="B12" s="162" t="s">
        <v>528</v>
      </c>
      <c r="C12" s="163">
        <f>C9+C10-C11</f>
        <v>0</v>
      </c>
      <c r="D12" s="163">
        <f>SUM(D9:D11)</f>
        <v>22314302</v>
      </c>
      <c r="E12" s="163">
        <f t="shared" ref="E12:G12" si="1">SUM(E9:E11)</f>
        <v>11891938</v>
      </c>
      <c r="F12" s="163">
        <f t="shared" si="1"/>
        <v>1437556</v>
      </c>
      <c r="G12" s="163">
        <f t="shared" si="1"/>
        <v>35643796</v>
      </c>
      <c r="H12" s="145"/>
    </row>
    <row r="13" spans="1:8">
      <c r="A13" s="155"/>
      <c r="B13" s="156"/>
      <c r="C13" s="156"/>
      <c r="D13" s="156"/>
      <c r="E13" s="156"/>
      <c r="F13" s="156"/>
      <c r="G13" s="160">
        <f t="shared" si="0"/>
        <v>0</v>
      </c>
      <c r="H13" s="145"/>
    </row>
    <row r="14" spans="1:8">
      <c r="A14" s="157" t="s">
        <v>126</v>
      </c>
      <c r="B14" s="158" t="s">
        <v>529</v>
      </c>
      <c r="C14" s="159">
        <v>0</v>
      </c>
      <c r="D14" s="159">
        <v>8277436</v>
      </c>
      <c r="E14" s="159">
        <v>5918463</v>
      </c>
      <c r="F14" s="159">
        <v>712852</v>
      </c>
      <c r="G14" s="160">
        <f t="shared" si="0"/>
        <v>14908751</v>
      </c>
      <c r="H14" s="144"/>
    </row>
    <row r="15" spans="1:8">
      <c r="A15" s="155"/>
      <c r="B15" s="155" t="s">
        <v>255</v>
      </c>
      <c r="C15" s="164">
        <v>0</v>
      </c>
      <c r="D15" s="164">
        <v>62261</v>
      </c>
      <c r="E15" s="164">
        <v>298674</v>
      </c>
      <c r="F15" s="164">
        <v>36235</v>
      </c>
      <c r="G15" s="160">
        <f t="shared" si="0"/>
        <v>397170</v>
      </c>
      <c r="H15" s="144"/>
    </row>
    <row r="16" spans="1:8">
      <c r="A16" s="157"/>
      <c r="B16" s="158" t="s">
        <v>256</v>
      </c>
      <c r="C16" s="159">
        <v>0</v>
      </c>
      <c r="D16" s="159">
        <v>0</v>
      </c>
      <c r="E16" s="159">
        <v>0</v>
      </c>
      <c r="F16" s="159">
        <v>0</v>
      </c>
      <c r="G16" s="160">
        <v>0</v>
      </c>
      <c r="H16" s="144"/>
    </row>
    <row r="17" spans="1:8">
      <c r="A17" s="161"/>
      <c r="B17" s="165" t="s">
        <v>530</v>
      </c>
      <c r="C17" s="163">
        <f>SUM(C14:C16)</f>
        <v>0</v>
      </c>
      <c r="D17" s="163">
        <f>SUM(D14:D16)</f>
        <v>8339697</v>
      </c>
      <c r="E17" s="163">
        <f>E14+E15-E16</f>
        <v>6217137</v>
      </c>
      <c r="F17" s="163">
        <f t="shared" ref="F17:G17" si="2">F14+F15-F16</f>
        <v>749087</v>
      </c>
      <c r="G17" s="163">
        <f t="shared" si="2"/>
        <v>15305921</v>
      </c>
      <c r="H17" s="144"/>
    </row>
    <row r="18" spans="1:8">
      <c r="A18" s="157"/>
      <c r="B18" s="155"/>
      <c r="C18" s="159"/>
      <c r="D18" s="159"/>
      <c r="E18" s="160"/>
      <c r="F18" s="160"/>
      <c r="G18" s="160">
        <f t="shared" ref="G18:G25" si="3">SUM(C18:F18)</f>
        <v>0</v>
      </c>
      <c r="H18" s="144"/>
    </row>
    <row r="19" spans="1:8">
      <c r="A19" s="157" t="s">
        <v>127</v>
      </c>
      <c r="B19" s="158" t="s">
        <v>531</v>
      </c>
      <c r="C19" s="159">
        <v>0</v>
      </c>
      <c r="D19" s="159">
        <v>0</v>
      </c>
      <c r="E19" s="160">
        <v>0</v>
      </c>
      <c r="F19" s="160">
        <v>0</v>
      </c>
      <c r="G19" s="160">
        <f t="shared" si="3"/>
        <v>0</v>
      </c>
      <c r="H19" s="144"/>
    </row>
    <row r="20" spans="1:8">
      <c r="A20" s="157"/>
      <c r="B20" s="158" t="s">
        <v>253</v>
      </c>
      <c r="C20" s="159">
        <v>0</v>
      </c>
      <c r="D20" s="159">
        <v>0</v>
      </c>
      <c r="E20" s="160">
        <v>0</v>
      </c>
      <c r="F20" s="160">
        <v>0</v>
      </c>
      <c r="G20" s="160">
        <f t="shared" si="3"/>
        <v>0</v>
      </c>
      <c r="H20" s="144"/>
    </row>
    <row r="21" spans="1:8">
      <c r="A21" s="157"/>
      <c r="B21" s="158" t="s">
        <v>254</v>
      </c>
      <c r="C21" s="159">
        <v>0</v>
      </c>
      <c r="D21" s="159">
        <v>0</v>
      </c>
      <c r="E21" s="160">
        <v>0</v>
      </c>
      <c r="F21" s="160">
        <v>0</v>
      </c>
      <c r="G21" s="160">
        <f t="shared" si="3"/>
        <v>0</v>
      </c>
      <c r="H21" s="144"/>
    </row>
    <row r="22" spans="1:8">
      <c r="A22" s="161"/>
      <c r="B22" s="165" t="s">
        <v>532</v>
      </c>
      <c r="C22" s="163">
        <f>C19+C20-C21</f>
        <v>0</v>
      </c>
      <c r="D22" s="163">
        <f>D19+D20-D21</f>
        <v>0</v>
      </c>
      <c r="E22" s="163">
        <f>E19+E20-E21</f>
        <v>0</v>
      </c>
      <c r="F22" s="166">
        <f>F19+F20-F21</f>
        <v>0</v>
      </c>
      <c r="G22" s="167">
        <f t="shared" si="3"/>
        <v>0</v>
      </c>
      <c r="H22" s="144"/>
    </row>
    <row r="23" spans="1:8">
      <c r="A23" s="155"/>
      <c r="B23" s="155"/>
      <c r="C23" s="155"/>
      <c r="D23" s="155"/>
      <c r="E23" s="155"/>
      <c r="F23" s="155"/>
      <c r="G23" s="160">
        <f t="shared" si="3"/>
        <v>0</v>
      </c>
      <c r="H23" s="144"/>
    </row>
    <row r="24" spans="1:8">
      <c r="A24" s="189" t="s">
        <v>128</v>
      </c>
      <c r="B24" s="190" t="s">
        <v>533</v>
      </c>
      <c r="C24" s="270">
        <f>C9-C14-C19</f>
        <v>0</v>
      </c>
      <c r="D24" s="270">
        <f>D9-D14-D19</f>
        <v>7376066</v>
      </c>
      <c r="E24" s="270">
        <f>E9-E14-E19</f>
        <v>5089493</v>
      </c>
      <c r="F24" s="270">
        <f t="shared" ref="F24:G24" si="4">F9-F14-F19</f>
        <v>724704</v>
      </c>
      <c r="G24" s="270">
        <f t="shared" si="4"/>
        <v>13190263</v>
      </c>
      <c r="H24" s="144"/>
    </row>
    <row r="25" spans="1:8">
      <c r="A25" s="157"/>
      <c r="B25" s="155"/>
      <c r="C25" s="159"/>
      <c r="D25" s="159"/>
      <c r="E25" s="160"/>
      <c r="F25" s="160"/>
      <c r="G25" s="160">
        <f t="shared" si="3"/>
        <v>0</v>
      </c>
      <c r="H25" s="144"/>
    </row>
    <row r="26" spans="1:8">
      <c r="A26" s="161"/>
      <c r="B26" s="266" t="s">
        <v>534</v>
      </c>
      <c r="C26" s="267">
        <f>C12-C17-C22</f>
        <v>0</v>
      </c>
      <c r="D26" s="267">
        <f>D12-D17-D22</f>
        <v>13974605</v>
      </c>
      <c r="E26" s="267">
        <f>E12-E17</f>
        <v>5674801</v>
      </c>
      <c r="F26" s="267">
        <f t="shared" ref="F26:G26" si="5">F12-F17</f>
        <v>688469</v>
      </c>
      <c r="G26" s="267">
        <f t="shared" si="5"/>
        <v>20337875</v>
      </c>
      <c r="H26" s="144"/>
    </row>
    <row r="27" spans="1:8">
      <c r="G27" s="92">
        <f>'AKTIVI 2012'!F33</f>
        <v>20337875</v>
      </c>
    </row>
  </sheetData>
  <mergeCells count="1">
    <mergeCell ref="A4:H4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3:I28"/>
  <sheetViews>
    <sheetView topLeftCell="A5" workbookViewId="0">
      <selection activeCell="A2" sqref="A2:I31"/>
    </sheetView>
  </sheetViews>
  <sheetFormatPr defaultRowHeight="15"/>
  <cols>
    <col min="1" max="1" width="4.85546875" customWidth="1"/>
    <col min="2" max="2" width="7" customWidth="1"/>
    <col min="3" max="3" width="39.5703125" customWidth="1"/>
    <col min="4" max="4" width="13.28515625" customWidth="1"/>
    <col min="7" max="7" width="9.5703125" customWidth="1"/>
    <col min="8" max="8" width="11.28515625" customWidth="1"/>
    <col min="9" max="9" width="11" customWidth="1"/>
  </cols>
  <sheetData>
    <row r="3" spans="2:9">
      <c r="B3" s="271"/>
      <c r="C3" s="88" t="s">
        <v>536</v>
      </c>
      <c r="D3" s="271"/>
      <c r="E3" s="271"/>
      <c r="F3" s="271"/>
      <c r="G3" s="144"/>
      <c r="H3" s="144"/>
    </row>
    <row r="4" spans="2:9">
      <c r="B4" s="271"/>
      <c r="C4" s="272" t="s">
        <v>537</v>
      </c>
      <c r="D4" s="271"/>
      <c r="E4" s="271"/>
      <c r="F4" s="271"/>
    </row>
    <row r="5" spans="2:9">
      <c r="B5" s="273"/>
      <c r="C5" s="274"/>
      <c r="D5" s="273"/>
      <c r="E5" s="273"/>
      <c r="F5" s="273"/>
      <c r="G5" s="271"/>
      <c r="H5" s="271"/>
      <c r="I5" s="271"/>
    </row>
    <row r="6" spans="2:9">
      <c r="G6" s="271"/>
      <c r="H6" s="271"/>
      <c r="I6" s="271"/>
    </row>
    <row r="7" spans="2:9">
      <c r="B7" s="144"/>
      <c r="C7" s="421" t="s">
        <v>552</v>
      </c>
      <c r="D7" s="422"/>
      <c r="E7" s="422"/>
      <c r="F7" s="422"/>
      <c r="G7" s="422"/>
      <c r="H7" s="273"/>
      <c r="I7" s="273"/>
    </row>
    <row r="8" spans="2:9" ht="38.25">
      <c r="B8" s="276"/>
      <c r="C8" s="276"/>
      <c r="D8" s="277" t="s">
        <v>538</v>
      </c>
      <c r="E8" s="277" t="s">
        <v>539</v>
      </c>
      <c r="F8" s="277" t="s">
        <v>540</v>
      </c>
      <c r="G8" s="277" t="s">
        <v>541</v>
      </c>
      <c r="H8" s="277" t="s">
        <v>542</v>
      </c>
      <c r="I8" s="277" t="s">
        <v>233</v>
      </c>
    </row>
    <row r="9" spans="2:9">
      <c r="B9" s="278"/>
      <c r="C9" s="278"/>
      <c r="D9" s="278"/>
      <c r="E9" s="279"/>
      <c r="F9" s="278"/>
      <c r="G9" s="278"/>
      <c r="H9" s="278"/>
      <c r="I9" s="278"/>
    </row>
    <row r="10" spans="2:9">
      <c r="B10" s="278"/>
      <c r="C10" s="128" t="s">
        <v>543</v>
      </c>
      <c r="D10" s="279">
        <v>20700000</v>
      </c>
      <c r="E10" s="280"/>
      <c r="F10" s="279">
        <v>0</v>
      </c>
      <c r="G10" s="279">
        <v>50390</v>
      </c>
      <c r="H10" s="279">
        <v>7981703</v>
      </c>
      <c r="I10" s="279">
        <f>H10+G10+F10+E10+D10</f>
        <v>28732093</v>
      </c>
    </row>
    <row r="11" spans="2:9">
      <c r="B11" s="278"/>
      <c r="C11" s="278" t="s">
        <v>544</v>
      </c>
      <c r="D11" s="279"/>
      <c r="E11" s="279">
        <v>0</v>
      </c>
      <c r="F11" s="279"/>
      <c r="G11" s="279"/>
      <c r="H11" s="279">
        <v>0</v>
      </c>
      <c r="I11" s="279">
        <f t="shared" ref="I11:I22" si="0">H11+G11+F11+E11+D11</f>
        <v>0</v>
      </c>
    </row>
    <row r="12" spans="2:9">
      <c r="B12" s="278"/>
      <c r="C12" s="128" t="s">
        <v>248</v>
      </c>
      <c r="D12" s="279">
        <f>D10</f>
        <v>20700000</v>
      </c>
      <c r="E12" s="279">
        <v>0</v>
      </c>
      <c r="F12" s="279">
        <v>0</v>
      </c>
      <c r="G12" s="279">
        <f>G10</f>
        <v>50390</v>
      </c>
      <c r="H12" s="279">
        <f>H10</f>
        <v>7981703</v>
      </c>
      <c r="I12" s="279">
        <f t="shared" si="0"/>
        <v>28732093</v>
      </c>
    </row>
    <row r="13" spans="2:9">
      <c r="B13" s="278"/>
      <c r="C13" s="278" t="s">
        <v>545</v>
      </c>
      <c r="D13" s="279"/>
      <c r="E13" s="279"/>
      <c r="F13" s="279"/>
      <c r="G13" s="279"/>
      <c r="H13" s="279">
        <v>7561270</v>
      </c>
      <c r="I13" s="279">
        <f t="shared" si="0"/>
        <v>7561270</v>
      </c>
    </row>
    <row r="14" spans="2:9">
      <c r="B14" s="278"/>
      <c r="C14" s="278" t="s">
        <v>546</v>
      </c>
      <c r="D14" s="279"/>
      <c r="E14" s="279"/>
      <c r="F14" s="279"/>
      <c r="G14" s="279"/>
      <c r="H14" s="279">
        <v>0</v>
      </c>
      <c r="I14" s="279">
        <f t="shared" si="0"/>
        <v>0</v>
      </c>
    </row>
    <row r="15" spans="2:9">
      <c r="B15" s="278"/>
      <c r="C15" s="278" t="s">
        <v>547</v>
      </c>
      <c r="D15" s="279"/>
      <c r="E15" s="279"/>
      <c r="F15" s="279"/>
      <c r="G15" s="279"/>
      <c r="H15" s="279"/>
      <c r="I15" s="279">
        <f t="shared" si="0"/>
        <v>0</v>
      </c>
    </row>
    <row r="16" spans="2:9">
      <c r="B16" s="278"/>
      <c r="C16" s="278" t="s">
        <v>548</v>
      </c>
      <c r="D16" s="279"/>
      <c r="E16" s="279"/>
      <c r="F16" s="279"/>
      <c r="G16" s="279"/>
      <c r="H16" s="279"/>
      <c r="I16" s="279">
        <f t="shared" si="0"/>
        <v>0</v>
      </c>
    </row>
    <row r="17" spans="2:9">
      <c r="B17" s="278"/>
      <c r="C17" s="128" t="s">
        <v>549</v>
      </c>
      <c r="D17" s="279">
        <f>D12+D13+D14+D15+D16</f>
        <v>20700000</v>
      </c>
      <c r="E17" s="279">
        <f t="shared" ref="E17:H17" si="1">E12+E13+E14+E15+E16</f>
        <v>0</v>
      </c>
      <c r="F17" s="279">
        <f t="shared" si="1"/>
        <v>0</v>
      </c>
      <c r="G17" s="279">
        <f t="shared" si="1"/>
        <v>50390</v>
      </c>
      <c r="H17" s="279">
        <f t="shared" si="1"/>
        <v>15542973</v>
      </c>
      <c r="I17" s="279">
        <f t="shared" si="0"/>
        <v>36293363</v>
      </c>
    </row>
    <row r="18" spans="2:9">
      <c r="B18" s="278"/>
      <c r="C18" s="278"/>
      <c r="D18" s="279"/>
      <c r="E18" s="279"/>
      <c r="F18" s="279"/>
      <c r="G18" s="279"/>
      <c r="H18" s="279"/>
      <c r="I18" s="279">
        <f t="shared" si="0"/>
        <v>0</v>
      </c>
    </row>
    <row r="19" spans="2:9">
      <c r="B19" s="278"/>
      <c r="C19" s="278" t="s">
        <v>545</v>
      </c>
      <c r="D19" s="279">
        <v>0</v>
      </c>
      <c r="E19" s="279">
        <v>0</v>
      </c>
      <c r="F19" s="279"/>
      <c r="G19" s="279"/>
      <c r="H19" s="279">
        <f>'TE ARDHURAT 2012'!F34</f>
        <v>1445353.2</v>
      </c>
      <c r="I19" s="279">
        <f t="shared" si="0"/>
        <v>1445353.2</v>
      </c>
    </row>
    <row r="20" spans="2:9">
      <c r="B20" s="278"/>
      <c r="C20" s="278" t="s">
        <v>546</v>
      </c>
      <c r="D20" s="279">
        <v>0</v>
      </c>
      <c r="E20" s="279">
        <v>0</v>
      </c>
      <c r="F20" s="279"/>
      <c r="G20" s="279"/>
      <c r="H20" s="279">
        <v>0</v>
      </c>
      <c r="I20" s="279">
        <f t="shared" si="0"/>
        <v>0</v>
      </c>
    </row>
    <row r="21" spans="2:9">
      <c r="B21" s="278"/>
      <c r="C21" s="278" t="s">
        <v>550</v>
      </c>
      <c r="D21" s="279"/>
      <c r="E21" s="279">
        <v>0</v>
      </c>
      <c r="F21" s="279"/>
      <c r="G21" s="279"/>
      <c r="H21" s="279"/>
      <c r="I21" s="279">
        <f t="shared" si="0"/>
        <v>0</v>
      </c>
    </row>
    <row r="22" spans="2:9">
      <c r="B22" s="278"/>
      <c r="C22" s="278"/>
      <c r="D22" s="279"/>
      <c r="E22" s="279"/>
      <c r="F22" s="279"/>
      <c r="G22" s="279"/>
      <c r="H22" s="279"/>
      <c r="I22" s="279">
        <f t="shared" si="0"/>
        <v>0</v>
      </c>
    </row>
    <row r="23" spans="2:9">
      <c r="B23" s="278"/>
      <c r="C23" s="278" t="s">
        <v>249</v>
      </c>
      <c r="D23" s="279">
        <v>0</v>
      </c>
      <c r="E23" s="279">
        <v>0</v>
      </c>
      <c r="F23" s="279">
        <v>0</v>
      </c>
      <c r="G23" s="279">
        <v>0</v>
      </c>
      <c r="H23" s="279">
        <v>0</v>
      </c>
      <c r="I23" s="279">
        <v>0</v>
      </c>
    </row>
    <row r="24" spans="2:9">
      <c r="B24" s="278"/>
      <c r="C24" s="278"/>
      <c r="D24" s="279"/>
      <c r="E24" s="279"/>
      <c r="F24" s="279"/>
      <c r="G24" s="279"/>
      <c r="H24" s="279"/>
      <c r="I24" s="279">
        <v>0</v>
      </c>
    </row>
    <row r="25" spans="2:9">
      <c r="B25" s="278"/>
      <c r="C25" s="128" t="s">
        <v>551</v>
      </c>
      <c r="D25" s="279">
        <f>D19+D17+D20+D21+D22+D23</f>
        <v>20700000</v>
      </c>
      <c r="E25" s="279">
        <f t="shared" ref="E25:I25" si="2">E19+E17+E20+E21+E22+E23</f>
        <v>0</v>
      </c>
      <c r="F25" s="279">
        <f t="shared" si="2"/>
        <v>0</v>
      </c>
      <c r="G25" s="279">
        <f t="shared" si="2"/>
        <v>50390</v>
      </c>
      <c r="H25" s="279">
        <f t="shared" si="2"/>
        <v>16988326.199999999</v>
      </c>
      <c r="I25" s="279">
        <f t="shared" si="2"/>
        <v>37738716.200000003</v>
      </c>
    </row>
    <row r="26" spans="2:9">
      <c r="G26" s="271"/>
      <c r="H26" s="271"/>
      <c r="I26" s="281">
        <f>'PASIVI 2012'!G32</f>
        <v>37738716.200000003</v>
      </c>
    </row>
    <row r="27" spans="2:9" ht="15.75">
      <c r="E27" s="275" t="s">
        <v>495</v>
      </c>
    </row>
    <row r="28" spans="2:9">
      <c r="E28" t="s">
        <v>553</v>
      </c>
    </row>
  </sheetData>
  <mergeCells count="1">
    <mergeCell ref="C7:G7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L43"/>
  <sheetViews>
    <sheetView topLeftCell="A29" workbookViewId="0">
      <selection sqref="A1:J45"/>
    </sheetView>
  </sheetViews>
  <sheetFormatPr defaultRowHeight="15"/>
  <cols>
    <col min="1" max="1" width="1.7109375" customWidth="1"/>
    <col min="2" max="2" width="2.85546875" customWidth="1"/>
    <col min="3" max="3" width="5.5703125" customWidth="1"/>
    <col min="4" max="4" width="2.85546875" customWidth="1"/>
    <col min="5" max="5" width="7.28515625" customWidth="1"/>
    <col min="6" max="6" width="18.85546875" customWidth="1"/>
    <col min="7" max="7" width="11.140625" customWidth="1"/>
    <col min="9" max="9" width="13" customWidth="1"/>
    <col min="10" max="10" width="21.85546875" customWidth="1"/>
    <col min="11" max="11" width="16.42578125" customWidth="1"/>
  </cols>
  <sheetData>
    <row r="2" spans="1:12">
      <c r="B2" s="98"/>
      <c r="C2" s="99"/>
      <c r="D2" s="99"/>
      <c r="E2" s="99"/>
      <c r="F2" s="99"/>
      <c r="G2" s="99"/>
      <c r="H2" s="99"/>
      <c r="I2" s="99"/>
      <c r="J2" s="100"/>
    </row>
    <row r="3" spans="1:12">
      <c r="B3" s="11"/>
      <c r="C3" s="10"/>
      <c r="D3" s="10"/>
      <c r="E3" s="10"/>
      <c r="F3" s="10"/>
      <c r="G3" s="10"/>
      <c r="H3" s="10"/>
      <c r="I3" s="10"/>
      <c r="J3" s="12"/>
    </row>
    <row r="4" spans="1:12" ht="18">
      <c r="A4" s="101"/>
      <c r="B4" s="424" t="s">
        <v>179</v>
      </c>
      <c r="C4" s="425"/>
      <c r="D4" s="425"/>
      <c r="E4" s="425"/>
      <c r="F4" s="425"/>
      <c r="G4" s="425"/>
      <c r="H4" s="425"/>
      <c r="I4" s="425"/>
      <c r="J4" s="426"/>
      <c r="K4" s="101"/>
      <c r="L4" s="101"/>
    </row>
    <row r="5" spans="1:12">
      <c r="A5" s="102"/>
      <c r="B5" s="103"/>
      <c r="C5" s="104" t="s">
        <v>180</v>
      </c>
      <c r="D5" s="129"/>
      <c r="E5" s="129"/>
      <c r="F5" s="129"/>
      <c r="G5" s="130"/>
      <c r="H5" s="130"/>
      <c r="I5" s="105"/>
      <c r="J5" s="106"/>
      <c r="K5" s="102"/>
      <c r="L5" s="102"/>
    </row>
    <row r="6" spans="1:12">
      <c r="A6" s="102"/>
      <c r="B6" s="103"/>
      <c r="C6" s="107"/>
      <c r="D6" s="124" t="s">
        <v>235</v>
      </c>
      <c r="E6" s="124"/>
      <c r="F6" s="124"/>
      <c r="G6" s="124"/>
      <c r="H6" s="124"/>
      <c r="I6" s="108"/>
      <c r="J6" s="106"/>
      <c r="K6" s="102"/>
      <c r="L6" s="102"/>
    </row>
    <row r="7" spans="1:12">
      <c r="A7" s="102"/>
      <c r="B7" s="103"/>
      <c r="C7" s="107"/>
      <c r="D7" s="124" t="s">
        <v>236</v>
      </c>
      <c r="E7" s="124"/>
      <c r="F7" s="124"/>
      <c r="G7" s="124"/>
      <c r="H7" s="124"/>
      <c r="I7" s="108"/>
      <c r="J7" s="106"/>
      <c r="K7" s="102"/>
      <c r="L7" s="102"/>
    </row>
    <row r="8" spans="1:12">
      <c r="A8" s="102"/>
      <c r="B8" s="103"/>
      <c r="C8" s="107" t="s">
        <v>183</v>
      </c>
      <c r="D8" s="126"/>
      <c r="E8" s="126"/>
      <c r="F8" s="126"/>
      <c r="G8" s="126"/>
      <c r="H8" s="126"/>
      <c r="I8" s="108"/>
      <c r="J8" s="106"/>
      <c r="K8" s="102"/>
      <c r="L8" s="102"/>
    </row>
    <row r="9" spans="1:12">
      <c r="A9" s="102"/>
      <c r="B9" s="103"/>
      <c r="C9" s="107"/>
      <c r="D9" s="124"/>
      <c r="E9" s="124" t="s">
        <v>237</v>
      </c>
      <c r="F9" s="124"/>
      <c r="G9" s="126"/>
      <c r="H9" s="126"/>
      <c r="I9" s="108"/>
      <c r="J9" s="106"/>
      <c r="K9" s="102"/>
      <c r="L9" s="102"/>
    </row>
    <row r="10" spans="1:12">
      <c r="A10" s="102"/>
      <c r="B10" s="103"/>
      <c r="C10" s="110"/>
      <c r="D10" s="131"/>
      <c r="E10" s="124" t="s">
        <v>238</v>
      </c>
      <c r="F10" s="124"/>
      <c r="G10" s="126"/>
      <c r="H10" s="126"/>
      <c r="I10" s="108"/>
      <c r="J10" s="106"/>
      <c r="K10" s="102"/>
      <c r="L10" s="102"/>
    </row>
    <row r="11" spans="1:12">
      <c r="A11" s="102"/>
      <c r="B11" s="103"/>
      <c r="C11" s="111"/>
      <c r="D11" s="132"/>
      <c r="E11" s="132" t="s">
        <v>239</v>
      </c>
      <c r="F11" s="132"/>
      <c r="G11" s="132"/>
      <c r="H11" s="132"/>
      <c r="I11" s="112"/>
      <c r="J11" s="106"/>
      <c r="K11" s="102"/>
      <c r="L11" s="102"/>
    </row>
    <row r="12" spans="1:12">
      <c r="B12" s="11"/>
      <c r="C12" s="10"/>
      <c r="D12" s="10"/>
      <c r="E12" s="10"/>
      <c r="F12" s="10"/>
      <c r="G12" s="10"/>
      <c r="H12" s="10"/>
      <c r="I12" s="10"/>
      <c r="J12" s="12"/>
    </row>
    <row r="13" spans="1:12">
      <c r="B13" s="11"/>
      <c r="C13" s="10"/>
      <c r="D13" s="10"/>
      <c r="E13" s="10"/>
      <c r="F13" s="10"/>
      <c r="G13" s="10"/>
      <c r="H13" s="10"/>
      <c r="I13" s="10"/>
      <c r="J13" s="12"/>
    </row>
    <row r="14" spans="1:12">
      <c r="B14" s="11"/>
      <c r="C14" s="10"/>
      <c r="D14" s="427"/>
      <c r="E14" s="427"/>
      <c r="F14" s="133"/>
      <c r="G14" s="428"/>
      <c r="H14" s="428"/>
      <c r="I14" s="428"/>
      <c r="J14" s="12"/>
    </row>
    <row r="15" spans="1:12">
      <c r="B15" s="11"/>
      <c r="C15" s="10"/>
      <c r="D15" s="427"/>
      <c r="E15" s="427"/>
      <c r="F15" s="133"/>
      <c r="G15" s="133"/>
      <c r="H15" s="133"/>
      <c r="I15" s="133"/>
      <c r="J15" s="12"/>
    </row>
    <row r="16" spans="1:12">
      <c r="B16" s="11"/>
      <c r="C16" s="10"/>
      <c r="D16" s="124"/>
      <c r="E16" s="124"/>
      <c r="F16" s="124"/>
      <c r="G16" s="124"/>
      <c r="H16" s="124"/>
      <c r="I16" s="124"/>
      <c r="J16" s="12"/>
    </row>
    <row r="17" spans="2:10">
      <c r="B17" s="11"/>
      <c r="C17" s="127" t="s">
        <v>240</v>
      </c>
      <c r="D17" s="127"/>
      <c r="E17" s="127" t="s">
        <v>241</v>
      </c>
      <c r="F17" s="127"/>
      <c r="G17" s="127"/>
      <c r="H17" s="127"/>
      <c r="I17" s="127"/>
      <c r="J17" s="12"/>
    </row>
    <row r="18" spans="2:10">
      <c r="B18" s="11"/>
      <c r="C18" s="127"/>
      <c r="D18" s="127"/>
      <c r="E18" s="127"/>
      <c r="F18" s="127"/>
      <c r="G18" s="127"/>
      <c r="H18" s="127"/>
      <c r="I18" s="127"/>
      <c r="J18" s="12"/>
    </row>
    <row r="19" spans="2:10">
      <c r="B19" s="11"/>
      <c r="C19" s="10"/>
      <c r="D19" s="10"/>
      <c r="E19" s="10"/>
      <c r="F19" s="10"/>
      <c r="G19" s="10"/>
      <c r="H19" s="10"/>
      <c r="I19" s="10"/>
      <c r="J19" s="12"/>
    </row>
    <row r="20" spans="2:10">
      <c r="B20" s="11"/>
      <c r="C20" s="10"/>
      <c r="D20" s="10"/>
      <c r="E20" s="10"/>
      <c r="F20" s="10"/>
      <c r="G20" s="10"/>
      <c r="H20" s="10"/>
      <c r="I20" s="10"/>
      <c r="J20" s="12"/>
    </row>
    <row r="21" spans="2:10">
      <c r="B21" s="11"/>
      <c r="C21" s="10"/>
      <c r="D21" s="10"/>
      <c r="E21" s="10"/>
      <c r="F21" s="10"/>
      <c r="G21" s="10"/>
      <c r="H21" s="10"/>
      <c r="I21" s="10"/>
      <c r="J21" s="12"/>
    </row>
    <row r="22" spans="2:10">
      <c r="B22" s="11"/>
      <c r="C22" s="10"/>
      <c r="D22" s="10"/>
      <c r="E22" s="10"/>
      <c r="F22" s="10"/>
      <c r="G22" s="10"/>
      <c r="H22" s="10"/>
      <c r="I22" s="10"/>
      <c r="J22" s="12"/>
    </row>
    <row r="23" spans="2:10">
      <c r="B23" s="11"/>
      <c r="C23" s="10"/>
      <c r="D23" s="10"/>
      <c r="E23" s="10"/>
      <c r="F23" s="10"/>
      <c r="G23" s="10"/>
      <c r="H23" s="10"/>
      <c r="I23" s="10"/>
      <c r="J23" s="12"/>
    </row>
    <row r="24" spans="2:10">
      <c r="B24" s="11"/>
      <c r="C24" s="10"/>
      <c r="D24" s="10"/>
      <c r="E24" s="10"/>
      <c r="F24" s="10"/>
      <c r="G24" s="10"/>
      <c r="H24" s="10"/>
      <c r="I24" s="10"/>
      <c r="J24" s="12"/>
    </row>
    <row r="25" spans="2:10">
      <c r="B25" s="11"/>
      <c r="C25" s="10"/>
      <c r="D25" s="10"/>
      <c r="E25" s="10"/>
      <c r="F25" s="10"/>
      <c r="G25" s="10"/>
      <c r="H25" s="10"/>
      <c r="I25" s="10"/>
      <c r="J25" s="12"/>
    </row>
    <row r="26" spans="2:10">
      <c r="B26" s="11"/>
      <c r="C26" s="10"/>
      <c r="D26" s="10"/>
      <c r="E26" s="10"/>
      <c r="F26" s="10"/>
      <c r="G26" s="10"/>
      <c r="H26" s="10"/>
      <c r="I26" s="10"/>
      <c r="J26" s="12"/>
    </row>
    <row r="27" spans="2:10">
      <c r="B27" s="11"/>
      <c r="C27" s="10"/>
      <c r="D27" s="10"/>
      <c r="E27" s="10"/>
      <c r="F27" s="10"/>
      <c r="G27" s="10"/>
      <c r="H27" s="10"/>
      <c r="I27" s="10"/>
      <c r="J27" s="12"/>
    </row>
    <row r="28" spans="2:10">
      <c r="B28" s="11"/>
      <c r="C28" s="10"/>
      <c r="D28" s="10"/>
      <c r="E28" s="10"/>
      <c r="F28" s="10"/>
      <c r="G28" s="10"/>
      <c r="H28" s="10"/>
      <c r="I28" s="10"/>
      <c r="J28" s="12"/>
    </row>
    <row r="29" spans="2:10">
      <c r="B29" s="11"/>
      <c r="C29" s="10"/>
      <c r="D29" s="10"/>
      <c r="E29" s="10"/>
      <c r="F29" s="10"/>
      <c r="G29" s="10"/>
      <c r="H29" s="10"/>
      <c r="I29" s="10"/>
      <c r="J29" s="12"/>
    </row>
    <row r="30" spans="2:10">
      <c r="B30" s="11"/>
      <c r="C30" s="10"/>
      <c r="D30" s="10"/>
      <c r="E30" s="10"/>
      <c r="F30" s="10"/>
      <c r="G30" s="10"/>
      <c r="H30" s="10"/>
      <c r="I30" s="10"/>
      <c r="J30" s="12"/>
    </row>
    <row r="31" spans="2:10">
      <c r="B31" s="11"/>
      <c r="C31" s="10"/>
      <c r="D31" s="10"/>
      <c r="E31" s="10"/>
      <c r="F31" s="10"/>
      <c r="G31" s="10"/>
      <c r="H31" s="10"/>
      <c r="I31" s="10"/>
      <c r="J31" s="12"/>
    </row>
    <row r="32" spans="2:10">
      <c r="B32" s="11"/>
      <c r="C32" s="10"/>
      <c r="D32" s="10"/>
      <c r="E32" s="10"/>
      <c r="F32" s="10"/>
      <c r="G32" s="10"/>
      <c r="H32" s="10"/>
      <c r="I32" s="10"/>
      <c r="J32" s="12"/>
    </row>
    <row r="33" spans="1:12">
      <c r="B33" s="11"/>
      <c r="C33" s="10"/>
      <c r="D33" s="10"/>
      <c r="E33" s="10"/>
      <c r="F33" s="10"/>
      <c r="G33" s="10"/>
      <c r="H33" s="10"/>
      <c r="I33" s="10"/>
      <c r="J33" s="12"/>
    </row>
    <row r="34" spans="1:12" ht="15.75">
      <c r="A34" s="33"/>
      <c r="B34" s="117"/>
      <c r="C34" s="118"/>
      <c r="D34" s="118"/>
      <c r="E34" s="118"/>
      <c r="F34" s="118"/>
      <c r="G34" s="118"/>
      <c r="H34" s="118"/>
      <c r="I34" s="136" t="s">
        <v>262</v>
      </c>
      <c r="J34" s="119"/>
      <c r="K34" s="33"/>
      <c r="L34" s="33"/>
    </row>
    <row r="35" spans="1:12" ht="15.75">
      <c r="A35" s="33"/>
      <c r="B35" s="117"/>
      <c r="C35" s="118"/>
      <c r="D35" s="118"/>
      <c r="E35" s="125"/>
      <c r="F35" s="125"/>
      <c r="G35" s="125"/>
      <c r="H35" s="125"/>
      <c r="I35" s="125"/>
      <c r="J35" s="119"/>
      <c r="K35" s="33"/>
      <c r="L35" s="33"/>
    </row>
    <row r="36" spans="1:12" ht="15.75">
      <c r="A36" s="33"/>
      <c r="B36" s="117"/>
      <c r="C36" s="118"/>
      <c r="D36" s="118"/>
      <c r="E36" s="125"/>
      <c r="F36" s="125"/>
      <c r="G36" s="125"/>
      <c r="H36" s="125"/>
      <c r="I36" s="125" t="s">
        <v>243</v>
      </c>
      <c r="J36" s="119"/>
      <c r="K36" s="33"/>
      <c r="L36" s="33"/>
    </row>
    <row r="37" spans="1:12" ht="15.75">
      <c r="A37" s="33"/>
      <c r="B37" s="117"/>
      <c r="C37" s="118"/>
      <c r="D37" s="118"/>
      <c r="E37" s="125" t="s">
        <v>242</v>
      </c>
      <c r="F37" s="125"/>
      <c r="G37" s="125"/>
      <c r="H37" s="125"/>
      <c r="I37" s="125" t="s">
        <v>244</v>
      </c>
      <c r="J37" s="119"/>
      <c r="K37" s="33"/>
      <c r="L37" s="33"/>
    </row>
    <row r="38" spans="1:12" ht="15.75">
      <c r="A38" s="33"/>
      <c r="B38" s="117"/>
      <c r="C38" s="118"/>
      <c r="D38" s="118"/>
      <c r="E38" s="125"/>
      <c r="F38" s="125" t="s">
        <v>245</v>
      </c>
      <c r="G38" s="125"/>
      <c r="H38" s="125"/>
      <c r="I38" s="125" t="s">
        <v>263</v>
      </c>
      <c r="J38" s="119"/>
      <c r="K38" s="33"/>
      <c r="L38" s="33"/>
    </row>
    <row r="39" spans="1:12">
      <c r="A39" s="33"/>
      <c r="B39" s="117"/>
      <c r="C39" s="134"/>
      <c r="D39" s="134"/>
      <c r="E39" s="134"/>
      <c r="F39" s="146" t="s">
        <v>264</v>
      </c>
      <c r="G39" s="429"/>
      <c r="H39" s="429"/>
      <c r="I39" s="429"/>
      <c r="J39" s="119"/>
      <c r="K39" s="33"/>
      <c r="L39" s="33"/>
    </row>
    <row r="40" spans="1:12" ht="15.75">
      <c r="B40" s="11"/>
      <c r="C40" s="10"/>
      <c r="D40" s="10"/>
      <c r="E40" s="135"/>
      <c r="F40" s="135"/>
      <c r="G40" s="423"/>
      <c r="H40" s="423"/>
      <c r="I40" s="423"/>
      <c r="J40" s="12"/>
    </row>
    <row r="41" spans="1:12">
      <c r="B41" s="11"/>
      <c r="C41" s="10"/>
      <c r="D41" s="10"/>
      <c r="E41" s="10"/>
      <c r="F41" s="10"/>
      <c r="G41" s="10"/>
      <c r="H41" s="10"/>
      <c r="I41" s="10"/>
      <c r="J41" s="12"/>
    </row>
    <row r="42" spans="1:12">
      <c r="B42" s="11"/>
      <c r="C42" s="10"/>
      <c r="D42" s="10"/>
      <c r="E42" s="10"/>
      <c r="F42" s="10"/>
      <c r="G42" s="10"/>
      <c r="H42" s="10"/>
      <c r="I42" s="10"/>
      <c r="J42" s="12"/>
    </row>
    <row r="43" spans="1:12">
      <c r="B43" s="120"/>
      <c r="C43" s="121"/>
      <c r="D43" s="121"/>
      <c r="E43" s="121"/>
      <c r="F43" s="121"/>
      <c r="G43" s="121"/>
      <c r="H43" s="121"/>
      <c r="I43" s="121"/>
      <c r="J43" s="122"/>
    </row>
  </sheetData>
  <mergeCells count="6">
    <mergeCell ref="G40:I40"/>
    <mergeCell ref="B4:J4"/>
    <mergeCell ref="D14:D15"/>
    <mergeCell ref="E14:E15"/>
    <mergeCell ref="G14:I14"/>
    <mergeCell ref="G39:I39"/>
  </mergeCells>
  <pageMargins left="0.23" right="0.1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KAPAKU I BIL 2012</vt:lpstr>
      <vt:lpstr>AKTIVI 2012</vt:lpstr>
      <vt:lpstr>PASIVI 2012</vt:lpstr>
      <vt:lpstr>TE ARDHURAT 2012</vt:lpstr>
      <vt:lpstr>FLUKSI MET 1</vt:lpstr>
      <vt:lpstr>INVENTARI AKTIVEVE</vt:lpstr>
      <vt:lpstr>AMORTIZIMET 2012</vt:lpstr>
      <vt:lpstr>KAPITALI 2012</vt:lpstr>
      <vt:lpstr>KAPAKU I FUNDIT 2012</vt:lpstr>
      <vt:lpstr>SHENIME SHP 2012</vt:lpstr>
      <vt:lpstr>RAPORTI 2012</vt:lpstr>
    </vt:vector>
  </TitlesOfParts>
  <Company>Lusha 2SH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Shefet Lusha</dc:creator>
  <cp:lastModifiedBy>Shefqeti</cp:lastModifiedBy>
  <cp:lastPrinted>2013-02-21T09:37:47Z</cp:lastPrinted>
  <dcterms:created xsi:type="dcterms:W3CDTF">2011-01-09T03:38:29Z</dcterms:created>
  <dcterms:modified xsi:type="dcterms:W3CDTF">2013-04-15T06:28:37Z</dcterms:modified>
</cp:coreProperties>
</file>