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fileSharing readOnlyRecommended="1"/>
  <workbookPr defaultThemeVersion="124226"/>
  <bookViews>
    <workbookView xWindow="1470" yWindow="-255" windowWidth="9645" windowHeight="8730" tabRatio="823"/>
  </bookViews>
  <sheets>
    <sheet name="Kop." sheetId="1" r:id="rId1"/>
    <sheet name="Aktivet" sheetId="4" r:id="rId2"/>
    <sheet name="Pasivet" sheetId="14" r:id="rId3"/>
    <sheet name="Rez.1" sheetId="15" r:id="rId4"/>
    <sheet name="Kapitali 2" sheetId="20" r:id="rId5"/>
    <sheet name="Shenimet" sheetId="21" r:id="rId6"/>
    <sheet name="Shen.Spjeg.faqa 1" sheetId="22" r:id="rId7"/>
    <sheet name="Shen.Spjeg.ne vazhdim" sheetId="23" r:id="rId8"/>
  </sheets>
  <calcPr calcId="125725"/>
</workbook>
</file>

<file path=xl/calcChain.xml><?xml version="1.0" encoding="utf-8"?>
<calcChain xmlns="http://schemas.openxmlformats.org/spreadsheetml/2006/main">
  <c r="G12" i="20"/>
  <c r="G10"/>
  <c r="D16"/>
  <c r="E16"/>
  <c r="F16"/>
  <c r="G15" i="4"/>
  <c r="G41"/>
  <c r="F15" i="15"/>
  <c r="G42" i="14"/>
  <c r="F13" i="15"/>
  <c r="M15" i="23"/>
  <c r="M16"/>
  <c r="M17"/>
  <c r="M14"/>
  <c r="G27" i="15"/>
  <c r="H41" i="4"/>
  <c r="H103" i="23"/>
  <c r="H110"/>
  <c r="G7" i="4"/>
  <c r="G11" i="14"/>
  <c r="G6"/>
  <c r="F11" i="15"/>
  <c r="F16"/>
  <c r="F17"/>
  <c r="F26"/>
  <c r="L188" i="23"/>
  <c r="L156"/>
  <c r="L148"/>
  <c r="L144"/>
  <c r="L137"/>
  <c r="L58"/>
  <c r="M23"/>
  <c r="G11" i="15"/>
  <c r="G16"/>
  <c r="G17"/>
  <c r="G25"/>
  <c r="G26"/>
  <c r="F25"/>
  <c r="H26" i="14"/>
  <c r="H25"/>
  <c r="H11"/>
  <c r="H6"/>
  <c r="G26"/>
  <c r="G25"/>
  <c r="G32"/>
  <c r="H32"/>
  <c r="H33"/>
  <c r="H44"/>
  <c r="H7" i="4"/>
  <c r="H12"/>
  <c r="H20"/>
  <c r="H30"/>
  <c r="H37"/>
  <c r="H35"/>
  <c r="H47"/>
  <c r="G20"/>
  <c r="G30"/>
  <c r="G37"/>
  <c r="G35"/>
  <c r="L56" i="23"/>
  <c r="L51"/>
  <c r="L48"/>
  <c r="L107"/>
  <c r="G104"/>
  <c r="G110"/>
  <c r="M18"/>
  <c r="I106"/>
  <c r="I107"/>
  <c r="I108"/>
  <c r="I105"/>
  <c r="I104"/>
  <c r="H104"/>
  <c r="L106"/>
  <c r="L108"/>
  <c r="L105"/>
  <c r="L104"/>
  <c r="L110"/>
  <c r="K104"/>
  <c r="K110"/>
  <c r="J104"/>
  <c r="J110"/>
  <c r="D11" i="20"/>
  <c r="E11"/>
  <c r="F11"/>
  <c r="G11"/>
  <c r="G16" s="1"/>
  <c r="D21"/>
  <c r="E21"/>
  <c r="F21"/>
  <c r="H18"/>
  <c r="H19"/>
  <c r="H20"/>
  <c r="H15"/>
  <c r="H13"/>
  <c r="H14"/>
  <c r="H12"/>
  <c r="C11"/>
  <c r="C16"/>
  <c r="C21"/>
  <c r="H10"/>
  <c r="H11" s="1"/>
  <c r="H9"/>
  <c r="G28" i="15"/>
  <c r="H46" i="14"/>
  <c r="L202" i="23"/>
  <c r="L204" s="1"/>
  <c r="L206" s="1"/>
  <c r="L207" s="1"/>
  <c r="F28" i="15"/>
  <c r="I103" i="23"/>
  <c r="I110" s="1"/>
  <c r="G17" i="20"/>
  <c r="H17" s="1"/>
  <c r="G43" i="14"/>
  <c r="G33" s="1"/>
  <c r="G44" s="1"/>
  <c r="G46" s="1"/>
  <c r="G12" i="4"/>
  <c r="G47"/>
  <c r="G21" i="20" l="1"/>
  <c r="H16"/>
  <c r="H21" s="1"/>
</calcChain>
</file>

<file path=xl/comments1.xml><?xml version="1.0" encoding="utf-8"?>
<comments xmlns="http://schemas.openxmlformats.org/spreadsheetml/2006/main">
  <authors>
    <author>Berti</author>
  </authors>
  <commentList>
    <comment ref="F15" authorId="0">
      <text>
        <r>
          <rPr>
            <b/>
            <sz val="9"/>
            <color indexed="81"/>
            <rFont val="Tahoma"/>
            <family val="2"/>
          </rPr>
          <t>Berti:</t>
        </r>
        <r>
          <rPr>
            <sz val="9"/>
            <color indexed="81"/>
            <rFont val="Tahoma"/>
            <family val="2"/>
          </rPr>
          <t xml:space="preserve">
60,000 leke Berti pashko dhe 68120 lek taksa bashkie</t>
        </r>
      </text>
    </comment>
  </commentList>
</comments>
</file>

<file path=xl/sharedStrings.xml><?xml version="1.0" encoding="utf-8"?>
<sst xmlns="http://schemas.openxmlformats.org/spreadsheetml/2006/main" count="578" uniqueCount="288">
  <si>
    <t>Data e krijimit</t>
  </si>
  <si>
    <t>Nr. i  Regjistrit  Tregetar</t>
  </si>
  <si>
    <t>Nr</t>
  </si>
  <si>
    <t>I</t>
  </si>
  <si>
    <t>II</t>
  </si>
  <si>
    <t>Ndertesa</t>
  </si>
  <si>
    <t>Adresa e Selise</t>
  </si>
  <si>
    <t>P A S Q Y R A T     F I N A N C I A R E</t>
  </si>
  <si>
    <t>A   K   T   I   V   E   T</t>
  </si>
  <si>
    <t>Shenime</t>
  </si>
  <si>
    <t>Aktivet  monetare</t>
  </si>
  <si>
    <t>Inventari</t>
  </si>
  <si>
    <t>Lendet e para</t>
  </si>
  <si>
    <t>Prodhim ne proces</t>
  </si>
  <si>
    <t>Mallra per rishitje</t>
  </si>
  <si>
    <t>Parapagesa per furnizime</t>
  </si>
  <si>
    <t>Parapagime dhe shpenzime te shtyra</t>
  </si>
  <si>
    <t>A K T I V E T    A F A T G J A T A</t>
  </si>
  <si>
    <t>Investimet  financiare afatgjata</t>
  </si>
  <si>
    <t>Aktive afatgjata materiale</t>
  </si>
  <si>
    <t>Ativet biologjike afatgjata</t>
  </si>
  <si>
    <t>Aktive afatgjata jo materiale</t>
  </si>
  <si>
    <t>Kapitali aksioner i pa paguar</t>
  </si>
  <si>
    <t>Aktive te tjera afatgjata</t>
  </si>
  <si>
    <t>Toka</t>
  </si>
  <si>
    <t>Derivativet</t>
  </si>
  <si>
    <t>Huamarjet</t>
  </si>
  <si>
    <t>Huat  dhe  parapagimet</t>
  </si>
  <si>
    <t>Grantet dhe te ardhurat e shtyra</t>
  </si>
  <si>
    <t>Banka</t>
  </si>
  <si>
    <t>Arka</t>
  </si>
  <si>
    <t>Bono te konvertueshme</t>
  </si>
  <si>
    <t>Veprimtaria  Kryesore</t>
  </si>
  <si>
    <t>Huat  afatgjata</t>
  </si>
  <si>
    <t>Hua,bono dhe detyrime nga qeraja financiare</t>
  </si>
  <si>
    <t>Huamarje te tjera afatgjata</t>
  </si>
  <si>
    <t>Provizionet afatgjata</t>
  </si>
  <si>
    <t>III</t>
  </si>
  <si>
    <t xml:space="preserve">K A P I T A L I </t>
  </si>
  <si>
    <t>Aksionet e pakices (PF te konsoliduara)</t>
  </si>
  <si>
    <t>Kapitali aksionereve te shoq.meme (PF te kons.)</t>
  </si>
  <si>
    <t>Kapitali aksionar</t>
  </si>
  <si>
    <t>Primi aksionit</t>
  </si>
  <si>
    <t>Rezervat statutore</t>
  </si>
  <si>
    <t>Rezervat ligjore</t>
  </si>
  <si>
    <t>Rezervat e tjera</t>
  </si>
  <si>
    <t>Fitimet e pa shperndara</t>
  </si>
  <si>
    <t>Fitimi (Humbja) e vitit financiar</t>
  </si>
  <si>
    <t>PASIVET  DHE  KAPITALI</t>
  </si>
  <si>
    <t>P A S I V E T      A F A T G J A T A</t>
  </si>
  <si>
    <t>TOTALI   PASIVEVE   DHE   KAPITALIT  (I+II+III)</t>
  </si>
  <si>
    <t>T O T A L I      P A S I V E V E      ( I+II )</t>
  </si>
  <si>
    <t>T O T A L I     A K T I V E V E   ( I + II )</t>
  </si>
  <si>
    <t>Shitjet neto</t>
  </si>
  <si>
    <t>Te ardhura te tjera nga veprimtaria e shfrytezimit</t>
  </si>
  <si>
    <t>Te ardhurat dhe shpenzimet financiare nga njesite e kontrolluara</t>
  </si>
  <si>
    <t xml:space="preserve">Te ardhurat dhe shpenzimet financiare </t>
  </si>
  <si>
    <t xml:space="preserve">Te ardh.e shpenz. financ.nga inves.te tjera financ.afatgjata </t>
  </si>
  <si>
    <t>Fitimet (Humbjet) nga kursi kembimit</t>
  </si>
  <si>
    <t>Te ardhura dhe shpenzime te tjera financiare</t>
  </si>
  <si>
    <t>Totali i te Ardhurave dhe Shpenzimeve financiare</t>
  </si>
  <si>
    <t>Shpenzimet e tatimit mbi fitimin</t>
  </si>
  <si>
    <t>Pozicioni i rregulluar</t>
  </si>
  <si>
    <t>TOTALI</t>
  </si>
  <si>
    <t>Efekti ndryshimeve ne politikat kontabel</t>
  </si>
  <si>
    <t>Dividentet e paguar</t>
  </si>
  <si>
    <t>Emertimi</t>
  </si>
  <si>
    <t>Fitimi neto per periudhen kontabel</t>
  </si>
  <si>
    <t>Nje pasqyre e pa Konsoliduar</t>
  </si>
  <si>
    <t>Rezerva stat.ligjore</t>
  </si>
  <si>
    <t>Aksione thesari</t>
  </si>
  <si>
    <t xml:space="preserve">Fitimi pashperndare </t>
  </si>
  <si>
    <t>Rritja rezerves kapitalit</t>
  </si>
  <si>
    <t>Emetimi aksioneve</t>
  </si>
  <si>
    <t>Emetimi kapitali aksionar</t>
  </si>
  <si>
    <t>S H E N I M E T          S P J E G U E S E</t>
  </si>
  <si>
    <t>Per Drejtimin  e Njesise  Ekonomike</t>
  </si>
  <si>
    <t xml:space="preserve">(  Ne zbarim te Standartit Kombetar te Kontabilitetit Nr.2 dhe </t>
  </si>
  <si>
    <t>Ligjit Nr. 9228 Date 29.04.2004     Per Kontabilitetin dhe Pasqyrat Financiare  )</t>
  </si>
  <si>
    <t>Fitimi para tatimit</t>
  </si>
  <si>
    <t>NIPT -i</t>
  </si>
  <si>
    <t>Pasqyra Financiare jane te shprehura ne</t>
  </si>
  <si>
    <t>Pasqyra Financiare jane te rumbullakosura ne</t>
  </si>
  <si>
    <t>Nga</t>
  </si>
  <si>
    <t>Deri</t>
  </si>
  <si>
    <t xml:space="preserve">  Data  e  mbylljes se Pasqyrave Financiare</t>
  </si>
  <si>
    <t>Pasqyra Financiare jane individuale</t>
  </si>
  <si>
    <t>Pasqyra Financiare jane te konsoliduara</t>
  </si>
  <si>
    <t xml:space="preserve">  Periudha  Kontabel e Pasqyrave Financiare</t>
  </si>
  <si>
    <t>&gt;</t>
  </si>
  <si>
    <t>Debitore,Kreditore te tjere</t>
  </si>
  <si>
    <t>Tatim mbi fitimin</t>
  </si>
  <si>
    <t>Tvsh</t>
  </si>
  <si>
    <t>Inventari Imet</t>
  </si>
  <si>
    <t>Te drejta e detyrime ndaj ortakeve</t>
  </si>
  <si>
    <t>Overdraftet bankare</t>
  </si>
  <si>
    <t>Detyrime per Sigurime Shoq.Shend.</t>
  </si>
  <si>
    <t>Detyrime tatimore per TAP-in</t>
  </si>
  <si>
    <t>Detyrime tatimore per Tatim Fitimin</t>
  </si>
  <si>
    <t>Detyrime tatimore per Tvsh-ne</t>
  </si>
  <si>
    <t xml:space="preserve">Aktive tjera afat gjata materiale </t>
  </si>
  <si>
    <t>Debitore dhe Kreditore te tjere</t>
  </si>
  <si>
    <t>Dividente per tu paguar</t>
  </si>
  <si>
    <t>Njesite ose aksionet e thesarit (Negative)</t>
  </si>
  <si>
    <t>Materialet e konsumuara</t>
  </si>
  <si>
    <t>Kosto e punes</t>
  </si>
  <si>
    <t>Pagat e personelit</t>
  </si>
  <si>
    <t>Shpenzimet per sigurime shoqerore e shendetesore</t>
  </si>
  <si>
    <t>Amortizimet dhe zhvleresimet</t>
  </si>
  <si>
    <t>Shpenzime te tjera</t>
  </si>
  <si>
    <t>Totali shpenzimeve  (  shumat  4 - 7 )</t>
  </si>
  <si>
    <t>Fitimi (humbja) nga veprimtarite e kryesore (1+2+/-3-8)</t>
  </si>
  <si>
    <t>Te ardhurat dhe shpenzimet financiare nga pjesemarrjet</t>
  </si>
  <si>
    <t>Te ardhurat dhe shpenzimet nga interesat</t>
  </si>
  <si>
    <t>Elementet e pasqyrave te konsoliduara</t>
  </si>
  <si>
    <t>Fitimi (humbja) para tatimit  ( 9 +/- 13 )</t>
  </si>
  <si>
    <t>Fitimi (humbja) neto e vitit financiar  ( 14 - 15 )</t>
  </si>
  <si>
    <t>(  Bazuar ne klasifikimin e Shpenzimeve sipas Natyres  )</t>
  </si>
  <si>
    <t>Pershkrimi  i  Elementeve</t>
  </si>
  <si>
    <t>Periudha</t>
  </si>
  <si>
    <t>Raportuese</t>
  </si>
  <si>
    <t>P A S I V E T      A F A T S H K U R T R A</t>
  </si>
  <si>
    <t>Huamarrje afat shkuatra</t>
  </si>
  <si>
    <t>Derivative dhe aktive te mbajtura per tregtim</t>
  </si>
  <si>
    <t>Aktive te tjera financiare afatshkurtra</t>
  </si>
  <si>
    <t>Kliente per mallra,produkte e sherbime</t>
  </si>
  <si>
    <t>Produkte te gatshme</t>
  </si>
  <si>
    <t>Aktive biologjike afatshkurtra</t>
  </si>
  <si>
    <t>Aktive afatshkurtra te mbajtura per rishitje</t>
  </si>
  <si>
    <t>Shpenzime te periudhave te ardhshme</t>
  </si>
  <si>
    <t>Te pagueshme ndaj furnitoreve</t>
  </si>
  <si>
    <t>Te pagueshme ndaj punonjesve</t>
  </si>
  <si>
    <t>Provizionet afatshkurtra</t>
  </si>
  <si>
    <t>Ndrysh.ne invent.prod.gatshme e prodhimit ne proces</t>
  </si>
  <si>
    <t>A</t>
  </si>
  <si>
    <t>B</t>
  </si>
  <si>
    <t>Aksione te thesari te riblera</t>
  </si>
  <si>
    <t>Para ardhese</t>
  </si>
  <si>
    <t>A K T I V E T    A F A T S H K U R T R A</t>
  </si>
  <si>
    <t>Emertimi dhe Forma ligjore</t>
  </si>
  <si>
    <t>Sqarim:</t>
  </si>
  <si>
    <t>Dhënia e shënimeve shpjeguese në këtë pjesë është e detyrueshme sipas SKK 2.</t>
  </si>
  <si>
    <t>a) Informacion i përgjithsëm dhe politikat kontabël</t>
  </si>
  <si>
    <t xml:space="preserve">Plotesimi i te dhenave të kësaj pjese duhet të bëhet sipas kërkesave dhe strukturës standarte te </t>
  </si>
  <si>
    <t>percaktuara ne SKK 2 dhe konkretisht paragrafeve 49-55.  Rradha e dhenies se spjegimeve duhet te jete :</t>
  </si>
  <si>
    <t>b)Shënimet qe shpjegojnë zërat e ndryshëm të pasqyrave financiare</t>
  </si>
  <si>
    <t>c) Shënime të tjera shpjegeuse</t>
  </si>
  <si>
    <t xml:space="preserve">     Dhënia e shënimeve shpjeguese në këtë pjesë është e detyrueshme sipas SKK 2.</t>
  </si>
  <si>
    <t xml:space="preserve">     Plotesimi i te dhenave të kësaj pjese duhet të bëhet sipas kërkesave dhe strukturës standarte te </t>
  </si>
  <si>
    <t xml:space="preserve">               a) Informacion i përgjithsëm dhe politikat kontabël</t>
  </si>
  <si>
    <t xml:space="preserve">               b)Shënimet qe shpjegojnë zërat e ndryshëm të pasqyrave financiare</t>
  </si>
  <si>
    <t xml:space="preserve">               c) Shënime të tjera shpjegeuse</t>
  </si>
  <si>
    <t>A I</t>
  </si>
  <si>
    <t>Informacion i përgjithshëm</t>
  </si>
  <si>
    <t xml:space="preserve">        a) NJESIA EKONOMIKE RAPORTUSE ka mbajtur ne llogarite e saj aktivet,pasivet dhe</t>
  </si>
  <si>
    <t>transaksionet ekonomike te veta.</t>
  </si>
  <si>
    <t xml:space="preserve">        b) VIJIMESIA e veprimtarise ekonomike te njesise sone raportuse eshte e siguruar duke</t>
  </si>
  <si>
    <t>mos pasur ne plan ose nevoje nderprerjen  e aktivitetit te saj.</t>
  </si>
  <si>
    <t xml:space="preserve">        c) KOMPENSIM midis nje aktivi dhe nje pasivi nuk ka , ndersa midis te ardhurave dhe </t>
  </si>
  <si>
    <t>shpenzimeve ka vetem ne rastet qe lejohen nga SKK.</t>
  </si>
  <si>
    <t xml:space="preserve">        d) KUPTUSHMERIA e Pasqyrave Financiare eshte realizuar ne masen e plote per te </t>
  </si>
  <si>
    <t xml:space="preserve">qene te qarta dhe te kuptushme per perdorues te jashtem qe kane njohuri te pergjitheshme te </t>
  </si>
  <si>
    <t>mjaftueshme ne fushen e kontabilitetit.</t>
  </si>
  <si>
    <t xml:space="preserve">        e) MATERIALITETI eshte vleresuar nga ana jone dhe ne baze te tij Pasqyrat Financiare</t>
  </si>
  <si>
    <t>jane hartuar vetem per zera materiale.</t>
  </si>
  <si>
    <t xml:space="preserve">         f) BESUSHMERIA per hartimin e Pasqyrave Financiare eshte e siguruar pasi nuk ka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</si>
  <si>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</si>
  <si>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</si>
  <si>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</si>
  <si>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</si>
  <si>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</si>
  <si>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</si>
  <si>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</si>
  <si>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</si>
  <si>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</si>
  <si>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>A II</t>
  </si>
  <si>
    <t>Politikat kontabël</t>
  </si>
  <si>
    <t xml:space="preserve">     Per percaktimin e kostos se inventareve eshte zgjedhur metoda "FIFO" ( hyrje e pare ,</t>
  </si>
  <si>
    <t xml:space="preserve">     Vleresimi fillestar i nje elementi te AAM qe ploteson kriteret per njohje si aktiv ne bilanc </t>
  </si>
  <si>
    <t xml:space="preserve">     Per vleresimi i mepaseshem i AAM eshte zgjedhur modeli i kostos duke i paraqitur ne </t>
  </si>
  <si>
    <t xml:space="preserve">     Per llogaritjen e amortizimit te AAM (SKK 5: 38) njesia jone ekonomike  ka percaktuar</t>
  </si>
  <si>
    <t xml:space="preserve">                - Per ndertesat ne menyre lineare me 5 % ne vit.</t>
  </si>
  <si>
    <t xml:space="preserve">                - Kompjutera e sisteme informacioni me 25 % te vleftes se mbetur</t>
  </si>
  <si>
    <t xml:space="preserve">                - Te gjitha AAM te tjera me 20 % te vleftes se mbetur</t>
  </si>
  <si>
    <t xml:space="preserve">     Per llogaritjen e amortizimit te AAJM (SKK 5: 59) njesia ekonomike raportuese ka </t>
  </si>
  <si>
    <t>percaktuar si metode te amortizimit metoden lineare ndersa normen e amortizimit me  15 % ne vit.</t>
  </si>
  <si>
    <t>Ref.</t>
  </si>
  <si>
    <t>Shënimet qe shpjegojnë zërat e ndryshëm të pasqyrave financiare</t>
  </si>
  <si>
    <t>AKTIVET  AFAT SHKURTERA</t>
  </si>
  <si>
    <t>Emri i Bankes</t>
  </si>
  <si>
    <t>Monedha</t>
  </si>
  <si>
    <t>Nr llogarise</t>
  </si>
  <si>
    <t>Vlera ne</t>
  </si>
  <si>
    <t xml:space="preserve">Kursi </t>
  </si>
  <si>
    <t>valute</t>
  </si>
  <si>
    <t>fund vitit</t>
  </si>
  <si>
    <t>leke</t>
  </si>
  <si>
    <t>Totali</t>
  </si>
  <si>
    <t>E M E R T I M I</t>
  </si>
  <si>
    <t>Shoqeria nuk ka derivative dhe aktive te mbajtura per tregtim</t>
  </si>
  <si>
    <t xml:space="preserve">   Fatura gjithsej</t>
  </si>
  <si>
    <t>Leke</t>
  </si>
  <si>
    <t xml:space="preserve">     a)  Nga keto</t>
  </si>
  <si>
    <t>pa likuiduara deri ne 30 dite</t>
  </si>
  <si>
    <t>pa likuiduara deri ne 60 dite</t>
  </si>
  <si>
    <t>pa likuiduara deri ne 90 dite</t>
  </si>
  <si>
    <t>pa likuiduara permbi nje vit</t>
  </si>
  <si>
    <t xml:space="preserve">     b)  Nga faturat gjithsej</t>
  </si>
  <si>
    <t>Fatura mbi 300 mije leke te prera</t>
  </si>
  <si>
    <t>Fatura mbi 300 mije leke te likuid.</t>
  </si>
  <si>
    <t>Tatimi i derdhur paradhenie</t>
  </si>
  <si>
    <t>Tatimi i vitit ushtrimor</t>
  </si>
  <si>
    <t>Tatimi i derdhur teper</t>
  </si>
  <si>
    <t>Tatim rimbursuar</t>
  </si>
  <si>
    <t>Tatim nga viti kaluar</t>
  </si>
  <si>
    <t>Tvsh e zbriteshme ne celje te vitit</t>
  </si>
  <si>
    <t>Tvsh e zbriteshme ne Blerje gjate vitit</t>
  </si>
  <si>
    <t>Tvsh e pagueshme ne shitje gjate vitit</t>
  </si>
  <si>
    <t>Tvsh e zbriteshme ne mbyllje te vitit</t>
  </si>
  <si>
    <t xml:space="preserve">Nuk ka </t>
  </si>
  <si>
    <t>AKTIVET AFATGJATA</t>
  </si>
  <si>
    <t>Analiza e posteve te amortizushme</t>
  </si>
  <si>
    <t>Viti raportues</t>
  </si>
  <si>
    <t>Viti paraardhes</t>
  </si>
  <si>
    <t>Vlera</t>
  </si>
  <si>
    <t>Amortizimi</t>
  </si>
  <si>
    <t>Vl.mbetur</t>
  </si>
  <si>
    <t>Makineri,paisje</t>
  </si>
  <si>
    <t>PASIVET  AFATSHKURTRA</t>
  </si>
  <si>
    <t>Fatura mbi 300 mije leke te kontab.</t>
  </si>
  <si>
    <t>PASIVET  AFATGJATA</t>
  </si>
  <si>
    <t xml:space="preserve">KAPITALI </t>
  </si>
  <si>
    <t>●</t>
  </si>
  <si>
    <t>Fitimi i ushtrimit</t>
  </si>
  <si>
    <t>Shpenzime te pa zbriteshme</t>
  </si>
  <si>
    <t>Tatimi mbi fitimin</t>
  </si>
  <si>
    <t>C</t>
  </si>
  <si>
    <t>Shënime të tjera shpjegeuse</t>
  </si>
  <si>
    <t xml:space="preserve">Ngjarje te ndodhura pas dates se bilancit per te cilat behen rregullime apo ngjarje te </t>
  </si>
  <si>
    <t>ndodhura pas dates se bilancit per te cilat nuk behen rregulline  nuk ka.</t>
  </si>
  <si>
    <t>Gabime materiale te ndodhura ne periudhat kontabel te mepareshme te konstatuara gjate</t>
  </si>
  <si>
    <t>periudhes rraportuese dhe qe korigjim nuk ka.</t>
  </si>
  <si>
    <t>TIRANE</t>
  </si>
  <si>
    <t>Po</t>
  </si>
  <si>
    <t>Ne leke</t>
  </si>
  <si>
    <t>Jo</t>
  </si>
  <si>
    <t>Detyrime tatimore per Tatimin ne Burim(qera)</t>
  </si>
  <si>
    <t>V0,</t>
  </si>
  <si>
    <t>Shif shenimet bashkangjitur bilancit</t>
  </si>
  <si>
    <t xml:space="preserve">     Kuadri ligjor: Ligji 9228 dt 29.04.2004 "Per Kontabilitetin dhe Pasqyrat Financiare"</t>
  </si>
  <si>
    <t xml:space="preserve">     Kuadri kontabel i aplikuar : Stndartet Kombetare te Kontabilitetit ne Shqiperi.</t>
  </si>
  <si>
    <t xml:space="preserve">     Baza e pergatitjes se PF : Te drejtat dhe detyrimet e konstatuara. </t>
  </si>
  <si>
    <t xml:space="preserve">     Parimet dhe karakteristikat cilesore te perdorura per hartimin e P.F. : </t>
  </si>
  <si>
    <t>dalje e pare.</t>
  </si>
  <si>
    <t xml:space="preserve">eshte vleresuar me kosto. </t>
  </si>
  <si>
    <t xml:space="preserve">    Blerja dhe krijimi i AAM gjate periudhes ushtrimore eshte financur nga veprimtaria rrjedhese e </t>
  </si>
  <si>
    <t>shoqerise, dhe vleresimi eshte bere koston faktike.</t>
  </si>
  <si>
    <t xml:space="preserve">bilanc me kosto minus amortizimin e akumuluar. </t>
  </si>
  <si>
    <t>si metode te amortizimit per AAM qe ka ne pronesi te saj metoden e amortizimit mbi bazen e vleres se</t>
  </si>
  <si>
    <t xml:space="preserve"> mbetur ndersa normat e amortizimit jane perdorur te njellojta me ato te sistemit fiskal ne fuqi  dhe</t>
  </si>
  <si>
    <t>konkretisht :</t>
  </si>
  <si>
    <t>percaktuara ne SKK 2 dhe konkretisht paragrafeve 49-55.  Rradha e dhenies se spjegimeve eshte :</t>
  </si>
  <si>
    <t>Mjete transporti</t>
  </si>
  <si>
    <t>Instrumenta dhe</t>
  </si>
  <si>
    <t>Inst.maki,paisje</t>
  </si>
  <si>
    <t>Paisje zyre info.</t>
  </si>
  <si>
    <t>Detyrime tatimore per Tatimin ne Burim (qera)</t>
  </si>
  <si>
    <t>Pozicioni me 31 dhjetor 2008</t>
  </si>
  <si>
    <t>Fitime te shtyra</t>
  </si>
  <si>
    <t>Instalime teknike, Makineri dhe paisje</t>
  </si>
  <si>
    <t>Vlera te tjera Arke</t>
  </si>
  <si>
    <t>Te tjera</t>
  </si>
  <si>
    <t>Fitimet (humbjet)e pa shperndara</t>
  </si>
  <si>
    <t>SPACE</t>
  </si>
  <si>
    <t>K81415025A</t>
  </si>
  <si>
    <t>Rruga "LUIGJ GURAKUQI" PALLATI</t>
  </si>
  <si>
    <t>Studio Arkitekture</t>
  </si>
  <si>
    <t>(   GJON RADOVANI  )</t>
  </si>
  <si>
    <t>HARTOI</t>
  </si>
  <si>
    <t>Viti   2010</t>
  </si>
  <si>
    <t>01.01.2010</t>
  </si>
  <si>
    <t>31.12.2010</t>
  </si>
  <si>
    <t>Pasqyrat    Financiare    te    Vitit   2010</t>
  </si>
  <si>
    <t>Pasqyra   e   te   Ardhurave   dhe   Shpenzimeve     2010</t>
  </si>
  <si>
    <t>Pasqyra  e  Ndryshimeve  ne  Kapital  2010</t>
  </si>
  <si>
    <t>Pozicioni me 31 dhjetor 2009</t>
  </si>
  <si>
    <t>Pozicioni me 31 dhjetor 2010</t>
  </si>
  <si>
    <t>( GJON RADOVANI  )</t>
  </si>
</sst>
</file>

<file path=xl/styles.xml><?xml version="1.0" encoding="utf-8"?>
<styleSheet xmlns="http://schemas.openxmlformats.org/spreadsheetml/2006/main">
  <numFmts count="3">
    <numFmt numFmtId="179" formatCode="_-* #,##0.00_L_e_k_-;\-* #,##0.00_L_e_k_-;_-* &quot;-&quot;??_L_e_k_-;_-@_-"/>
    <numFmt numFmtId="186" formatCode="_(* #,##0_);_(* \(#,##0\);_(* &quot;-&quot;??_);_(@_)"/>
    <numFmt numFmtId="188" formatCode="_-* #,##0_L_e_k_-;\-* #,##0_L_e_k_-;_-* &quot;-&quot;??_L_e_k_-;_-@_-"/>
  </numFmts>
  <fonts count="45">
    <font>
      <sz val="10"/>
      <name val="Arial"/>
    </font>
    <font>
      <sz val="10"/>
      <name val="Arial"/>
    </font>
    <font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2"/>
      <name val="Arial"/>
      <family val="2"/>
    </font>
    <font>
      <sz val="9"/>
      <name val="Arial"/>
      <family val="2"/>
    </font>
    <font>
      <sz val="9"/>
      <name val="Arial"/>
      <family val="2"/>
    </font>
    <font>
      <u/>
      <sz val="11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26"/>
      <name val="Arial Narrow"/>
      <family val="2"/>
    </font>
    <font>
      <sz val="10"/>
      <name val="Arial"/>
      <family val="2"/>
    </font>
    <font>
      <b/>
      <sz val="26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u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b/>
      <u/>
      <sz val="10"/>
      <name val="Arial"/>
      <family val="2"/>
    </font>
    <font>
      <b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color indexed="10"/>
      <name val="Arial"/>
      <family val="2"/>
    </font>
    <font>
      <sz val="10"/>
      <name val="Arial"/>
    </font>
    <font>
      <sz val="11"/>
      <color indexed="8"/>
      <name val="Calibri"/>
      <family val="2"/>
    </font>
    <font>
      <sz val="8"/>
      <name val="Arial"/>
    </font>
    <font>
      <sz val="7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179" fontId="1" fillId="0" borderId="0" applyFont="0" applyFill="0" applyBorder="0" applyAlignment="0" applyProtection="0"/>
    <xf numFmtId="0" fontId="4" fillId="0" borderId="0"/>
  </cellStyleXfs>
  <cellXfs count="37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0" xfId="0" applyFont="1" applyBorder="1"/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1" xfId="0" applyFont="1" applyBorder="1" applyAlignment="1">
      <alignment horizontal="center" vertical="center"/>
    </xf>
    <xf numFmtId="0" fontId="9" fillId="0" borderId="0" xfId="0" applyFont="1"/>
    <xf numFmtId="0" fontId="4" fillId="0" borderId="4" xfId="0" applyFont="1" applyBorder="1"/>
    <xf numFmtId="0" fontId="4" fillId="0" borderId="0" xfId="0" applyFont="1" applyBorder="1"/>
    <xf numFmtId="0" fontId="4" fillId="0" borderId="5" xfId="0" applyFont="1" applyBorder="1"/>
    <xf numFmtId="0" fontId="4" fillId="0" borderId="0" xfId="0" applyFont="1"/>
    <xf numFmtId="0" fontId="10" fillId="0" borderId="0" xfId="0" applyFont="1" applyBorder="1"/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12" fillId="0" borderId="10" xfId="0" applyFont="1" applyBorder="1" applyAlignment="1">
      <alignment vertical="center"/>
    </xf>
    <xf numFmtId="0" fontId="12" fillId="0" borderId="9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vertical="center"/>
    </xf>
    <xf numFmtId="0" fontId="1" fillId="0" borderId="0" xfId="0" applyFont="1"/>
    <xf numFmtId="0" fontId="7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7" fillId="0" borderId="4" xfId="0" applyFont="1" applyBorder="1"/>
    <xf numFmtId="0" fontId="7" fillId="0" borderId="0" xfId="0" applyFont="1" applyBorder="1"/>
    <xf numFmtId="0" fontId="7" fillId="0" borderId="7" xfId="0" applyFont="1" applyBorder="1"/>
    <xf numFmtId="0" fontId="7" fillId="0" borderId="7" xfId="0" applyFont="1" applyBorder="1" applyAlignment="1">
      <alignment horizontal="center"/>
    </xf>
    <xf numFmtId="0" fontId="7" fillId="0" borderId="5" xfId="0" applyFont="1" applyBorder="1"/>
    <xf numFmtId="0" fontId="7" fillId="0" borderId="2" xfId="0" applyFont="1" applyBorder="1" applyAlignment="1">
      <alignment horizontal="right"/>
    </xf>
    <xf numFmtId="0" fontId="7" fillId="0" borderId="2" xfId="0" applyFont="1" applyBorder="1" applyAlignment="1">
      <alignment horizontal="center"/>
    </xf>
    <xf numFmtId="0" fontId="7" fillId="0" borderId="2" xfId="0" applyFont="1" applyBorder="1"/>
    <xf numFmtId="0" fontId="7" fillId="0" borderId="16" xfId="0" applyFont="1" applyBorder="1"/>
    <xf numFmtId="0" fontId="7" fillId="0" borderId="16" xfId="0" applyFont="1" applyBorder="1" applyAlignment="1">
      <alignment horizontal="center"/>
    </xf>
    <xf numFmtId="0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3" fillId="0" borderId="4" xfId="0" applyFont="1" applyBorder="1"/>
    <xf numFmtId="0" fontId="13" fillId="0" borderId="0" xfId="0" applyFont="1" applyBorder="1"/>
    <xf numFmtId="0" fontId="13" fillId="0" borderId="5" xfId="0" applyFont="1" applyBorder="1"/>
    <xf numFmtId="0" fontId="17" fillId="0" borderId="0" xfId="0" applyFont="1"/>
    <xf numFmtId="0" fontId="17" fillId="0" borderId="4" xfId="0" applyFont="1" applyBorder="1"/>
    <xf numFmtId="0" fontId="18" fillId="0" borderId="0" xfId="0" applyFont="1" applyBorder="1" applyAlignment="1">
      <alignment horizontal="center"/>
    </xf>
    <xf numFmtId="0" fontId="19" fillId="0" borderId="0" xfId="0" applyFont="1" applyBorder="1"/>
    <xf numFmtId="0" fontId="19" fillId="0" borderId="5" xfId="0" applyFont="1" applyBorder="1"/>
    <xf numFmtId="0" fontId="19" fillId="0" borderId="0" xfId="0" applyFont="1"/>
    <xf numFmtId="0" fontId="19" fillId="0" borderId="4" xfId="0" applyFont="1" applyBorder="1"/>
    <xf numFmtId="0" fontId="14" fillId="0" borderId="4" xfId="0" applyFont="1" applyBorder="1"/>
    <xf numFmtId="0" fontId="14" fillId="0" borderId="0" xfId="0" applyFont="1" applyBorder="1"/>
    <xf numFmtId="0" fontId="14" fillId="0" borderId="5" xfId="0" applyFont="1" applyBorder="1"/>
    <xf numFmtId="0" fontId="15" fillId="0" borderId="6" xfId="0" applyFont="1" applyBorder="1"/>
    <xf numFmtId="0" fontId="15" fillId="0" borderId="7" xfId="0" applyFont="1" applyBorder="1"/>
    <xf numFmtId="0" fontId="15" fillId="0" borderId="8" xfId="0" applyFont="1" applyBorder="1"/>
    <xf numFmtId="0" fontId="6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3" fontId="22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3" fontId="15" fillId="0" borderId="0" xfId="0" applyNumberFormat="1" applyFont="1"/>
    <xf numFmtId="3" fontId="15" fillId="0" borderId="3" xfId="0" applyNumberFormat="1" applyFont="1" applyBorder="1" applyAlignment="1">
      <alignment horizontal="center" vertical="center"/>
    </xf>
    <xf numFmtId="3" fontId="15" fillId="0" borderId="8" xfId="0" applyNumberFormat="1" applyFont="1" applyBorder="1" applyAlignment="1">
      <alignment horizontal="center" vertical="center"/>
    </xf>
    <xf numFmtId="3" fontId="15" fillId="0" borderId="17" xfId="0" applyNumberFormat="1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4" fillId="0" borderId="17" xfId="0" applyFont="1" applyBorder="1" applyAlignment="1">
      <alignment vertical="center"/>
    </xf>
    <xf numFmtId="3" fontId="24" fillId="0" borderId="18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24" fillId="0" borderId="18" xfId="0" applyFont="1" applyBorder="1" applyAlignment="1">
      <alignment horizontal="center" vertical="center"/>
    </xf>
    <xf numFmtId="0" fontId="23" fillId="0" borderId="16" xfId="0" applyFont="1" applyBorder="1" applyAlignment="1">
      <alignment horizontal="left" vertical="center"/>
    </xf>
    <xf numFmtId="0" fontId="24" fillId="0" borderId="19" xfId="0" applyFont="1" applyBorder="1" applyAlignment="1">
      <alignment vertical="center"/>
    </xf>
    <xf numFmtId="0" fontId="24" fillId="0" borderId="18" xfId="0" applyFont="1" applyBorder="1" applyAlignment="1">
      <alignment vertical="center"/>
    </xf>
    <xf numFmtId="0" fontId="24" fillId="0" borderId="16" xfId="0" applyFont="1" applyBorder="1" applyAlignment="1">
      <alignment horizontal="center" vertical="center"/>
    </xf>
    <xf numFmtId="0" fontId="25" fillId="0" borderId="19" xfId="0" applyFont="1" applyBorder="1" applyAlignment="1">
      <alignment vertical="center"/>
    </xf>
    <xf numFmtId="0" fontId="26" fillId="0" borderId="18" xfId="0" applyFont="1" applyBorder="1" applyAlignment="1">
      <alignment vertical="center"/>
    </xf>
    <xf numFmtId="3" fontId="26" fillId="0" borderId="18" xfId="0" applyNumberFormat="1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18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19" xfId="0" applyFont="1" applyBorder="1" applyAlignment="1">
      <alignment vertical="center"/>
    </xf>
    <xf numFmtId="0" fontId="24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3" fontId="24" fillId="0" borderId="0" xfId="0" applyNumberFormat="1" applyFont="1" applyBorder="1" applyAlignment="1">
      <alignment vertical="center"/>
    </xf>
    <xf numFmtId="0" fontId="24" fillId="0" borderId="0" xfId="0" applyFont="1"/>
    <xf numFmtId="0" fontId="13" fillId="0" borderId="20" xfId="0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3" fontId="24" fillId="0" borderId="0" xfId="0" applyNumberFormat="1" applyFont="1"/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/>
    </xf>
    <xf numFmtId="3" fontId="13" fillId="0" borderId="0" xfId="0" applyNumberFormat="1" applyFont="1"/>
    <xf numFmtId="3" fontId="13" fillId="0" borderId="3" xfId="0" applyNumberFormat="1" applyFont="1" applyBorder="1" applyAlignment="1">
      <alignment horizontal="center" vertical="center"/>
    </xf>
    <xf numFmtId="3" fontId="13" fillId="0" borderId="8" xfId="0" applyNumberFormat="1" applyFont="1" applyBorder="1" applyAlignment="1">
      <alignment horizontal="center" vertical="center"/>
    </xf>
    <xf numFmtId="3" fontId="13" fillId="0" borderId="17" xfId="0" applyNumberFormat="1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4" fillId="0" borderId="0" xfId="0" applyFont="1" applyBorder="1" applyAlignment="1">
      <alignment horizontal="right" vertical="center"/>
    </xf>
    <xf numFmtId="0" fontId="24" fillId="0" borderId="0" xfId="0" applyFont="1" applyBorder="1" applyAlignment="1">
      <alignment horizontal="center"/>
    </xf>
    <xf numFmtId="0" fontId="24" fillId="0" borderId="0" xfId="0" applyFont="1" applyBorder="1" applyAlignment="1">
      <alignment horizontal="right"/>
    </xf>
    <xf numFmtId="0" fontId="24" fillId="0" borderId="0" xfId="0" applyFont="1" applyBorder="1"/>
    <xf numFmtId="3" fontId="24" fillId="0" borderId="0" xfId="0" applyNumberFormat="1" applyFont="1" applyBorder="1"/>
    <xf numFmtId="3" fontId="22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3" fontId="23" fillId="0" borderId="3" xfId="0" applyNumberFormat="1" applyFont="1" applyBorder="1" applyAlignment="1">
      <alignment horizontal="center" vertical="center"/>
    </xf>
    <xf numFmtId="3" fontId="23" fillId="0" borderId="8" xfId="0" applyNumberFormat="1" applyFont="1" applyBorder="1" applyAlignment="1">
      <alignment horizontal="center" vertical="center"/>
    </xf>
    <xf numFmtId="3" fontId="23" fillId="0" borderId="17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3" fontId="13" fillId="0" borderId="0" xfId="0" applyNumberFormat="1" applyFont="1" applyBorder="1" applyAlignment="1">
      <alignment vertical="center"/>
    </xf>
    <xf numFmtId="0" fontId="13" fillId="0" borderId="0" xfId="0" applyFont="1" applyBorder="1" applyAlignment="1">
      <alignment horizontal="center"/>
    </xf>
    <xf numFmtId="3" fontId="13" fillId="0" borderId="0" xfId="0" applyNumberFormat="1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4" xfId="0" applyFont="1" applyBorder="1"/>
    <xf numFmtId="0" fontId="5" fillId="0" borderId="21" xfId="0" applyFont="1" applyBorder="1"/>
    <xf numFmtId="0" fontId="5" fillId="0" borderId="21" xfId="0" applyFont="1" applyBorder="1" applyAlignment="1"/>
    <xf numFmtId="0" fontId="5" fillId="0" borderId="22" xfId="0" applyFont="1" applyBorder="1"/>
    <xf numFmtId="0" fontId="5" fillId="0" borderId="5" xfId="0" applyFont="1" applyBorder="1"/>
    <xf numFmtId="0" fontId="5" fillId="0" borderId="0" xfId="0" applyFont="1"/>
    <xf numFmtId="0" fontId="5" fillId="0" borderId="23" xfId="0" applyFont="1" applyBorder="1"/>
    <xf numFmtId="0" fontId="5" fillId="0" borderId="24" xfId="0" applyFont="1" applyBorder="1"/>
    <xf numFmtId="0" fontId="5" fillId="0" borderId="0" xfId="0" applyFont="1" applyBorder="1" applyAlignment="1"/>
    <xf numFmtId="0" fontId="5" fillId="0" borderId="23" xfId="0" applyFont="1" applyFill="1" applyBorder="1"/>
    <xf numFmtId="0" fontId="5" fillId="0" borderId="0" xfId="0" applyFont="1" applyFill="1" applyBorder="1"/>
    <xf numFmtId="0" fontId="5" fillId="0" borderId="25" xfId="0" applyFont="1" applyBorder="1"/>
    <xf numFmtId="0" fontId="5" fillId="0" borderId="26" xfId="0" applyFont="1" applyBorder="1"/>
    <xf numFmtId="0" fontId="5" fillId="0" borderId="27" xfId="0" applyFont="1" applyBorder="1"/>
    <xf numFmtId="0" fontId="20" fillId="0" borderId="28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3" fontId="28" fillId="0" borderId="18" xfId="0" applyNumberFormat="1" applyFont="1" applyBorder="1" applyAlignment="1">
      <alignment vertical="center"/>
    </xf>
    <xf numFmtId="0" fontId="5" fillId="0" borderId="24" xfId="0" applyFont="1" applyBorder="1" applyAlignment="1"/>
    <xf numFmtId="0" fontId="29" fillId="0" borderId="0" xfId="0" applyFont="1" applyBorder="1" applyAlignment="1">
      <alignment horizontal="right" vertical="center"/>
    </xf>
    <xf numFmtId="0" fontId="29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right"/>
    </xf>
    <xf numFmtId="0" fontId="1" fillId="0" borderId="0" xfId="0" applyFont="1" applyFill="1" applyBorder="1"/>
    <xf numFmtId="0" fontId="1" fillId="0" borderId="0" xfId="0" applyFont="1" applyBorder="1"/>
    <xf numFmtId="0" fontId="1" fillId="0" borderId="4" xfId="0" applyFont="1" applyBorder="1"/>
    <xf numFmtId="0" fontId="1" fillId="0" borderId="5" xfId="0" applyFont="1" applyBorder="1"/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29" fillId="0" borderId="24" xfId="0" applyFont="1" applyBorder="1"/>
    <xf numFmtId="0" fontId="0" fillId="0" borderId="0" xfId="0" applyBorder="1" applyAlignment="1"/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/>
    </xf>
    <xf numFmtId="0" fontId="31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0" fillId="0" borderId="2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Fill="1" applyBorder="1"/>
    <xf numFmtId="0" fontId="0" fillId="0" borderId="18" xfId="0" applyBorder="1" applyAlignment="1"/>
    <xf numFmtId="0" fontId="0" fillId="0" borderId="18" xfId="0" applyBorder="1"/>
    <xf numFmtId="0" fontId="0" fillId="0" borderId="4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5" xfId="0" applyBorder="1" applyAlignment="1">
      <alignment vertical="center"/>
    </xf>
    <xf numFmtId="0" fontId="32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0" fillId="0" borderId="16" xfId="0" applyBorder="1"/>
    <xf numFmtId="0" fontId="0" fillId="0" borderId="0" xfId="0" applyFill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28" fillId="0" borderId="0" xfId="0" applyFont="1" applyBorder="1"/>
    <xf numFmtId="0" fontId="23" fillId="0" borderId="0" xfId="0" applyFont="1" applyBorder="1" applyAlignment="1">
      <alignment horizontal="right" vertical="center"/>
    </xf>
    <xf numFmtId="0" fontId="0" fillId="0" borderId="0" xfId="0" applyFill="1" applyBorder="1" applyAlignment="1"/>
    <xf numFmtId="0" fontId="23" fillId="0" borderId="0" xfId="0" applyFont="1" applyBorder="1" applyAlignment="1">
      <alignment horizontal="left" vertical="center"/>
    </xf>
    <xf numFmtId="0" fontId="25" fillId="0" borderId="0" xfId="0" applyFont="1" applyFill="1" applyBorder="1" applyAlignment="1"/>
    <xf numFmtId="0" fontId="0" fillId="0" borderId="0" xfId="0" applyAlignment="1">
      <alignment horizontal="center"/>
    </xf>
    <xf numFmtId="0" fontId="25" fillId="0" borderId="0" xfId="0" applyFont="1"/>
    <xf numFmtId="0" fontId="0" fillId="0" borderId="0" xfId="0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5" fillId="0" borderId="0" xfId="0" applyFont="1" applyBorder="1"/>
    <xf numFmtId="0" fontId="25" fillId="0" borderId="0" xfId="0" applyFont="1" applyBorder="1" applyAlignment="1">
      <alignment horizontal="center"/>
    </xf>
    <xf numFmtId="0" fontId="28" fillId="0" borderId="0" xfId="0" applyFont="1" applyFill="1" applyBorder="1"/>
    <xf numFmtId="0" fontId="5" fillId="0" borderId="18" xfId="0" applyFont="1" applyBorder="1" applyAlignment="1">
      <alignment horizontal="center"/>
    </xf>
    <xf numFmtId="0" fontId="5" fillId="0" borderId="18" xfId="0" applyFont="1" applyBorder="1"/>
    <xf numFmtId="0" fontId="1" fillId="0" borderId="18" xfId="0" applyFont="1" applyBorder="1"/>
    <xf numFmtId="0" fontId="23" fillId="0" borderId="0" xfId="0" applyFont="1" applyBorder="1" applyAlignment="1">
      <alignment horizontal="center"/>
    </xf>
    <xf numFmtId="0" fontId="1" fillId="0" borderId="0" xfId="0" applyFont="1" applyBorder="1" applyAlignment="1"/>
    <xf numFmtId="0" fontId="23" fillId="0" borderId="0" xfId="0" applyFont="1" applyBorder="1"/>
    <xf numFmtId="0" fontId="33" fillId="0" borderId="0" xfId="0" applyFont="1" applyBorder="1" applyAlignment="1">
      <alignment horizontal="right"/>
    </xf>
    <xf numFmtId="3" fontId="0" fillId="0" borderId="18" xfId="0" applyNumberFormat="1" applyBorder="1"/>
    <xf numFmtId="0" fontId="12" fillId="0" borderId="7" xfId="0" applyFont="1" applyBorder="1" applyAlignment="1">
      <alignment horizontal="right"/>
    </xf>
    <xf numFmtId="0" fontId="12" fillId="0" borderId="16" xfId="0" applyFont="1" applyBorder="1"/>
    <xf numFmtId="0" fontId="12" fillId="0" borderId="16" xfId="0" applyFont="1" applyBorder="1" applyAlignment="1">
      <alignment horizontal="center"/>
    </xf>
    <xf numFmtId="0" fontId="28" fillId="0" borderId="0" xfId="0" applyFont="1"/>
    <xf numFmtId="3" fontId="5" fillId="0" borderId="0" xfId="0" applyNumberFormat="1" applyFont="1" applyAlignment="1">
      <alignment horizontal="center" vertical="center"/>
    </xf>
    <xf numFmtId="0" fontId="28" fillId="0" borderId="18" xfId="0" applyFont="1" applyBorder="1" applyAlignment="1"/>
    <xf numFmtId="0" fontId="35" fillId="0" borderId="18" xfId="0" applyFont="1" applyBorder="1" applyAlignment="1"/>
    <xf numFmtId="0" fontId="28" fillId="0" borderId="18" xfId="0" applyFont="1" applyBorder="1"/>
    <xf numFmtId="0" fontId="28" fillId="0" borderId="18" xfId="0" applyFont="1" applyBorder="1" applyAlignment="1">
      <alignment vertical="center"/>
    </xf>
    <xf numFmtId="0" fontId="35" fillId="0" borderId="18" xfId="0" applyFont="1" applyBorder="1"/>
    <xf numFmtId="3" fontId="26" fillId="2" borderId="18" xfId="0" applyNumberFormat="1" applyFont="1" applyFill="1" applyBorder="1" applyAlignment="1">
      <alignment vertical="center"/>
    </xf>
    <xf numFmtId="179" fontId="0" fillId="0" borderId="18" xfId="1" applyFont="1" applyBorder="1" applyAlignment="1"/>
    <xf numFmtId="179" fontId="0" fillId="0" borderId="18" xfId="1" applyFont="1" applyBorder="1"/>
    <xf numFmtId="179" fontId="35" fillId="0" borderId="18" xfId="1" applyFont="1" applyBorder="1" applyAlignment="1"/>
    <xf numFmtId="179" fontId="28" fillId="0" borderId="18" xfId="1" applyFont="1" applyBorder="1" applyAlignment="1">
      <alignment vertical="center"/>
    </xf>
    <xf numFmtId="0" fontId="36" fillId="2" borderId="0" xfId="0" applyFont="1" applyFill="1" applyBorder="1"/>
    <xf numFmtId="0" fontId="28" fillId="2" borderId="0" xfId="0" applyFont="1" applyFill="1" applyBorder="1"/>
    <xf numFmtId="186" fontId="38" fillId="0" borderId="18" xfId="1" applyNumberFormat="1" applyFont="1" applyBorder="1" applyAlignment="1">
      <alignment horizontal="center"/>
    </xf>
    <xf numFmtId="0" fontId="28" fillId="2" borderId="18" xfId="2" applyFont="1" applyFill="1" applyBorder="1" applyAlignment="1">
      <alignment horizontal="center"/>
    </xf>
    <xf numFmtId="0" fontId="0" fillId="2" borderId="18" xfId="0" applyFill="1" applyBorder="1" applyAlignment="1"/>
    <xf numFmtId="179" fontId="37" fillId="2" borderId="18" xfId="1" applyFont="1" applyFill="1" applyBorder="1"/>
    <xf numFmtId="0" fontId="0" fillId="2" borderId="18" xfId="0" applyFill="1" applyBorder="1"/>
    <xf numFmtId="3" fontId="13" fillId="0" borderId="10" xfId="0" applyNumberFormat="1" applyFont="1" applyBorder="1" applyAlignment="1">
      <alignment horizontal="left" vertical="center"/>
    </xf>
    <xf numFmtId="39" fontId="0" fillId="0" borderId="18" xfId="1" applyNumberFormat="1" applyFont="1" applyBorder="1"/>
    <xf numFmtId="39" fontId="28" fillId="0" borderId="18" xfId="1" applyNumberFormat="1" applyFont="1" applyBorder="1"/>
    <xf numFmtId="0" fontId="34" fillId="0" borderId="7" xfId="0" applyFont="1" applyBorder="1"/>
    <xf numFmtId="3" fontId="4" fillId="0" borderId="18" xfId="0" applyNumberFormat="1" applyFont="1" applyBorder="1" applyAlignment="1">
      <alignment vertical="center"/>
    </xf>
    <xf numFmtId="4" fontId="24" fillId="0" borderId="0" xfId="0" applyNumberFormat="1" applyFont="1"/>
    <xf numFmtId="37" fontId="26" fillId="0" borderId="18" xfId="1" applyNumberFormat="1" applyFont="1" applyBorder="1" applyAlignment="1">
      <alignment vertical="center"/>
    </xf>
    <xf numFmtId="37" fontId="28" fillId="0" borderId="18" xfId="0" applyNumberFormat="1" applyFont="1" applyBorder="1" applyAlignment="1">
      <alignment vertical="center"/>
    </xf>
    <xf numFmtId="37" fontId="24" fillId="0" borderId="18" xfId="0" applyNumberFormat="1" applyFont="1" applyBorder="1" applyAlignment="1">
      <alignment vertical="center"/>
    </xf>
    <xf numFmtId="37" fontId="24" fillId="2" borderId="18" xfId="0" applyNumberFormat="1" applyFont="1" applyFill="1" applyBorder="1" applyAlignment="1">
      <alignment vertical="center"/>
    </xf>
    <xf numFmtId="37" fontId="13" fillId="0" borderId="18" xfId="0" applyNumberFormat="1" applyFont="1" applyBorder="1" applyAlignment="1">
      <alignment horizontal="right" vertical="center"/>
    </xf>
    <xf numFmtId="37" fontId="26" fillId="0" borderId="18" xfId="0" applyNumberFormat="1" applyFont="1" applyBorder="1" applyAlignment="1">
      <alignment horizontal="right" vertical="center"/>
    </xf>
    <xf numFmtId="37" fontId="28" fillId="0" borderId="18" xfId="0" applyNumberFormat="1" applyFont="1" applyBorder="1" applyAlignment="1">
      <alignment horizontal="right" vertical="center"/>
    </xf>
    <xf numFmtId="37" fontId="12" fillId="0" borderId="18" xfId="1" applyNumberFormat="1" applyFont="1" applyBorder="1" applyAlignment="1">
      <alignment vertical="center"/>
    </xf>
    <xf numFmtId="37" fontId="12" fillId="0" borderId="29" xfId="1" applyNumberFormat="1" applyFont="1" applyBorder="1" applyAlignment="1">
      <alignment vertical="center"/>
    </xf>
    <xf numFmtId="37" fontId="8" fillId="0" borderId="18" xfId="1" applyNumberFormat="1" applyFont="1" applyBorder="1" applyAlignment="1">
      <alignment vertical="center"/>
    </xf>
    <xf numFmtId="37" fontId="8" fillId="0" borderId="29" xfId="1" applyNumberFormat="1" applyFont="1" applyBorder="1" applyAlignment="1">
      <alignment vertical="center"/>
    </xf>
    <xf numFmtId="37" fontId="8" fillId="0" borderId="20" xfId="1" applyNumberFormat="1" applyFont="1" applyBorder="1" applyAlignment="1">
      <alignment vertical="center"/>
    </xf>
    <xf numFmtId="37" fontId="8" fillId="0" borderId="30" xfId="1" applyNumberFormat="1" applyFont="1" applyBorder="1" applyAlignment="1">
      <alignment vertical="center"/>
    </xf>
    <xf numFmtId="37" fontId="12" fillId="0" borderId="20" xfId="1" applyNumberFormat="1" applyFont="1" applyBorder="1" applyAlignment="1">
      <alignment vertical="center"/>
    </xf>
    <xf numFmtId="37" fontId="12" fillId="0" borderId="31" xfId="1" applyNumberFormat="1" applyFont="1" applyBorder="1" applyAlignment="1">
      <alignment vertical="center"/>
    </xf>
    <xf numFmtId="37" fontId="13" fillId="0" borderId="20" xfId="0" applyNumberFormat="1" applyFont="1" applyBorder="1" applyAlignment="1">
      <alignment horizontal="right" vertical="center"/>
    </xf>
    <xf numFmtId="37" fontId="28" fillId="0" borderId="20" xfId="0" applyNumberFormat="1" applyFont="1" applyBorder="1" applyAlignment="1">
      <alignment horizontal="right" vertical="center"/>
    </xf>
    <xf numFmtId="37" fontId="26" fillId="0" borderId="20" xfId="0" applyNumberFormat="1" applyFont="1" applyBorder="1" applyAlignment="1">
      <alignment horizontal="right" vertical="center"/>
    </xf>
    <xf numFmtId="3" fontId="0" fillId="0" borderId="16" xfId="0" applyNumberFormat="1" applyBorder="1"/>
    <xf numFmtId="39" fontId="0" fillId="0" borderId="16" xfId="1" applyNumberFormat="1" applyFont="1" applyBorder="1"/>
    <xf numFmtId="37" fontId="23" fillId="0" borderId="0" xfId="1" applyNumberFormat="1" applyFont="1" applyBorder="1"/>
    <xf numFmtId="37" fontId="0" fillId="0" borderId="0" xfId="1" applyNumberFormat="1" applyFont="1" applyBorder="1"/>
    <xf numFmtId="37" fontId="0" fillId="0" borderId="16" xfId="1" applyNumberFormat="1" applyFont="1" applyBorder="1"/>
    <xf numFmtId="37" fontId="28" fillId="0" borderId="16" xfId="1" applyNumberFormat="1" applyFont="1" applyBorder="1"/>
    <xf numFmtId="37" fontId="2" fillId="0" borderId="0" xfId="1" applyNumberFormat="1" applyFont="1" applyBorder="1"/>
    <xf numFmtId="4" fontId="28" fillId="0" borderId="16" xfId="0" applyNumberFormat="1" applyFont="1" applyBorder="1"/>
    <xf numFmtId="3" fontId="0" fillId="0" borderId="0" xfId="0" applyNumberFormat="1" applyBorder="1"/>
    <xf numFmtId="37" fontId="0" fillId="0" borderId="0" xfId="0" applyNumberFormat="1" applyBorder="1"/>
    <xf numFmtId="3" fontId="4" fillId="0" borderId="0" xfId="0" applyNumberFormat="1" applyFont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188" fontId="39" fillId="0" borderId="0" xfId="1" applyNumberFormat="1" applyFont="1" applyAlignment="1">
      <alignment horizontal="right"/>
    </xf>
    <xf numFmtId="188" fontId="39" fillId="0" borderId="16" xfId="1" applyNumberFormat="1" applyFont="1" applyBorder="1" applyAlignment="1">
      <alignment horizontal="right"/>
    </xf>
    <xf numFmtId="188" fontId="40" fillId="0" borderId="18" xfId="1" applyNumberFormat="1" applyFont="1" applyBorder="1"/>
    <xf numFmtId="37" fontId="40" fillId="0" borderId="18" xfId="0" applyNumberFormat="1" applyFont="1" applyBorder="1"/>
    <xf numFmtId="188" fontId="40" fillId="0" borderId="18" xfId="0" applyNumberFormat="1" applyFont="1" applyBorder="1"/>
    <xf numFmtId="0" fontId="41" fillId="0" borderId="18" xfId="0" applyFont="1" applyBorder="1"/>
    <xf numFmtId="188" fontId="41" fillId="0" borderId="18" xfId="0" applyNumberFormat="1" applyFont="1" applyBorder="1"/>
    <xf numFmtId="188" fontId="42" fillId="0" borderId="18" xfId="0" applyNumberFormat="1" applyFont="1" applyBorder="1"/>
    <xf numFmtId="37" fontId="0" fillId="0" borderId="0" xfId="0" applyNumberFormat="1"/>
    <xf numFmtId="37" fontId="8" fillId="0" borderId="18" xfId="0" applyNumberFormat="1" applyFont="1" applyBorder="1" applyAlignment="1">
      <alignment vertical="center"/>
    </xf>
    <xf numFmtId="46" fontId="12" fillId="0" borderId="0" xfId="0" applyNumberFormat="1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21" fontId="12" fillId="0" borderId="0" xfId="0" applyNumberFormat="1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0" fontId="25" fillId="0" borderId="16" xfId="0" applyFont="1" applyBorder="1" applyAlignment="1">
      <alignment horizontal="left" vertical="center"/>
    </xf>
    <xf numFmtId="0" fontId="25" fillId="0" borderId="19" xfId="0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0" fontId="23" fillId="0" borderId="16" xfId="0" applyFont="1" applyBorder="1" applyAlignment="1">
      <alignment horizontal="left" vertical="center"/>
    </xf>
    <xf numFmtId="0" fontId="23" fillId="0" borderId="1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13" fillId="0" borderId="19" xfId="0" applyFont="1" applyBorder="1" applyAlignment="1">
      <alignment horizontal="left" vertical="center"/>
    </xf>
    <xf numFmtId="0" fontId="34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0" borderId="3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9" xfId="0" applyBorder="1" applyAlignment="1">
      <alignment horizontal="center"/>
    </xf>
    <xf numFmtId="0" fontId="5" fillId="0" borderId="18" xfId="0" applyFont="1" applyBorder="1" applyAlignment="1">
      <alignment horizontal="center" vertical="center"/>
    </xf>
    <xf numFmtId="0" fontId="35" fillId="0" borderId="10" xfId="0" applyFont="1" applyBorder="1" applyAlignment="1">
      <alignment horizontal="center"/>
    </xf>
    <xf numFmtId="0" fontId="35" fillId="0" borderId="16" xfId="0" applyFont="1" applyBorder="1" applyAlignment="1">
      <alignment horizontal="center"/>
    </xf>
    <xf numFmtId="0" fontId="35" fillId="0" borderId="19" xfId="0" applyFont="1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28" fillId="0" borderId="16" xfId="0" applyFont="1" applyBorder="1" applyAlignment="1">
      <alignment horizontal="center"/>
    </xf>
    <xf numFmtId="0" fontId="28" fillId="0" borderId="19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28" fillId="0" borderId="10" xfId="0" applyFont="1" applyFill="1" applyBorder="1" applyAlignment="1">
      <alignment horizontal="center"/>
    </xf>
    <xf numFmtId="0" fontId="28" fillId="0" borderId="19" xfId="0" applyFont="1" applyFill="1" applyBorder="1" applyAlignment="1">
      <alignment horizontal="center"/>
    </xf>
    <xf numFmtId="0" fontId="0" fillId="0" borderId="10" xfId="0" applyFill="1" applyBorder="1" applyAlignment="1">
      <alignment horizontal="left"/>
    </xf>
    <xf numFmtId="0" fontId="0" fillId="0" borderId="16" xfId="0" applyFill="1" applyBorder="1" applyAlignment="1">
      <alignment horizontal="left"/>
    </xf>
    <xf numFmtId="0" fontId="0" fillId="0" borderId="19" xfId="0" applyFill="1" applyBorder="1" applyAlignment="1">
      <alignment horizontal="left"/>
    </xf>
    <xf numFmtId="0" fontId="28" fillId="0" borderId="10" xfId="0" applyFont="1" applyFill="1" applyBorder="1" applyAlignment="1">
      <alignment horizontal="center" vertical="center"/>
    </xf>
    <xf numFmtId="0" fontId="28" fillId="0" borderId="16" xfId="0" applyFont="1" applyFill="1" applyBorder="1" applyAlignment="1">
      <alignment horizontal="center" vertical="center"/>
    </xf>
    <xf numFmtId="0" fontId="28" fillId="0" borderId="19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10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29" fillId="0" borderId="0" xfId="0" applyFont="1" applyBorder="1" applyAlignment="1">
      <alignment horizontal="left"/>
    </xf>
    <xf numFmtId="0" fontId="29" fillId="0" borderId="0" xfId="0" applyFont="1" applyBorder="1" applyAlignment="1">
      <alignment horizontal="left" vertical="center"/>
    </xf>
    <xf numFmtId="0" fontId="29" fillId="0" borderId="0" xfId="0" applyFont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2" borderId="10" xfId="0" applyFont="1" applyFill="1" applyBorder="1" applyAlignment="1">
      <alignment horizontal="center"/>
    </xf>
  </cellXfs>
  <cellStyles count="3">
    <cellStyle name="Dezimal" xfId="1" builtinId="3"/>
    <cellStyle name="Normal 2" xfId="2"/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8"/>
  <sheetViews>
    <sheetView tabSelected="1" workbookViewId="0">
      <selection activeCell="H55" sqref="H55"/>
    </sheetView>
  </sheetViews>
  <sheetFormatPr baseColWidth="10" defaultColWidth="9.140625" defaultRowHeight="12.75"/>
  <cols>
    <col min="1" max="1" width="5.28515625" style="37" customWidth="1"/>
    <col min="2" max="3" width="9.140625" style="37"/>
    <col min="4" max="4" width="9.28515625" style="37" customWidth="1"/>
    <col min="5" max="5" width="11.42578125" style="37" customWidth="1"/>
    <col min="6" max="6" width="12.85546875" style="37" customWidth="1"/>
    <col min="7" max="7" width="5.42578125" style="37" customWidth="1"/>
    <col min="8" max="9" width="9.140625" style="37"/>
    <col min="10" max="10" width="3.140625" style="37" customWidth="1"/>
    <col min="11" max="11" width="9.140625" style="37"/>
    <col min="12" max="12" width="1.85546875" style="37" customWidth="1"/>
    <col min="13" max="16384" width="9.140625" style="37"/>
  </cols>
  <sheetData>
    <row r="1" spans="2:11" s="33" customFormat="1" ht="6.75" customHeight="1"/>
    <row r="2" spans="2:11" s="33" customFormat="1">
      <c r="B2" s="38"/>
      <c r="C2" s="39"/>
      <c r="D2" s="39"/>
      <c r="E2" s="39"/>
      <c r="F2" s="39"/>
      <c r="G2" s="39"/>
      <c r="H2" s="39"/>
      <c r="I2" s="39"/>
      <c r="J2" s="39"/>
      <c r="K2" s="40"/>
    </row>
    <row r="3" spans="2:11" s="34" customFormat="1" ht="17.25" customHeight="1">
      <c r="B3" s="41"/>
      <c r="C3" s="42" t="s">
        <v>139</v>
      </c>
      <c r="D3" s="42"/>
      <c r="E3" s="42"/>
      <c r="F3" s="241" t="s">
        <v>273</v>
      </c>
      <c r="G3" s="216"/>
      <c r="H3" s="44"/>
      <c r="I3" s="43"/>
      <c r="J3" s="42"/>
      <c r="K3" s="45"/>
    </row>
    <row r="4" spans="2:11" s="34" customFormat="1" ht="14.1" customHeight="1">
      <c r="B4" s="41"/>
      <c r="C4" s="42" t="s">
        <v>80</v>
      </c>
      <c r="D4" s="42"/>
      <c r="E4" s="42"/>
      <c r="F4" s="234" t="s">
        <v>274</v>
      </c>
      <c r="G4" s="46"/>
      <c r="H4" s="47"/>
      <c r="I4" s="48"/>
      <c r="J4" s="48"/>
      <c r="K4" s="45"/>
    </row>
    <row r="5" spans="2:11" s="34" customFormat="1" ht="14.1" customHeight="1">
      <c r="B5" s="41"/>
      <c r="C5" s="42" t="s">
        <v>6</v>
      </c>
      <c r="D5" s="42"/>
      <c r="E5" s="42"/>
      <c r="F5" s="217" t="s">
        <v>275</v>
      </c>
      <c r="G5" s="43"/>
      <c r="H5" s="43"/>
      <c r="I5" s="43"/>
      <c r="J5" s="43"/>
      <c r="K5" s="45"/>
    </row>
    <row r="6" spans="2:11" s="34" customFormat="1" ht="14.1" customHeight="1">
      <c r="B6" s="41"/>
      <c r="C6" s="42"/>
      <c r="D6" s="42"/>
      <c r="E6" s="42"/>
      <c r="F6" s="42"/>
      <c r="G6" s="42"/>
      <c r="H6" s="218" t="s">
        <v>242</v>
      </c>
      <c r="I6" s="50"/>
      <c r="J6" s="48"/>
      <c r="K6" s="45"/>
    </row>
    <row r="7" spans="2:11" s="34" customFormat="1" ht="14.1" customHeight="1">
      <c r="B7" s="41"/>
      <c r="C7" s="42" t="s">
        <v>0</v>
      </c>
      <c r="D7" s="42"/>
      <c r="E7" s="42"/>
      <c r="F7" s="43"/>
      <c r="G7" s="51"/>
      <c r="H7" s="42"/>
      <c r="I7" s="42"/>
      <c r="J7" s="42"/>
      <c r="K7" s="45"/>
    </row>
    <row r="8" spans="2:11" s="34" customFormat="1" ht="14.1" customHeight="1">
      <c r="B8" s="41"/>
      <c r="C8" s="42" t="s">
        <v>1</v>
      </c>
      <c r="D8" s="42"/>
      <c r="E8" s="42"/>
      <c r="F8" s="49"/>
      <c r="G8" s="52"/>
      <c r="H8" s="42"/>
      <c r="I8" s="42"/>
      <c r="J8" s="42"/>
      <c r="K8" s="45"/>
    </row>
    <row r="9" spans="2:11" s="34" customFormat="1" ht="14.1" customHeight="1">
      <c r="B9" s="41"/>
      <c r="C9" s="42"/>
      <c r="D9" s="42"/>
      <c r="E9" s="42"/>
      <c r="F9" s="42"/>
      <c r="G9" s="42"/>
      <c r="H9" s="42"/>
      <c r="I9" s="42"/>
      <c r="J9" s="42"/>
      <c r="K9" s="45"/>
    </row>
    <row r="10" spans="2:11" s="34" customFormat="1" ht="18.75" customHeight="1">
      <c r="B10" s="41"/>
      <c r="C10" s="42" t="s">
        <v>32</v>
      </c>
      <c r="D10" s="42"/>
      <c r="E10" s="42"/>
      <c r="F10" s="241" t="s">
        <v>276</v>
      </c>
      <c r="G10" s="43"/>
      <c r="H10" s="43"/>
      <c r="I10" s="43"/>
      <c r="J10" s="43"/>
      <c r="K10" s="45"/>
    </row>
    <row r="11" spans="2:11" s="34" customFormat="1" ht="14.1" customHeight="1">
      <c r="B11" s="41"/>
      <c r="C11" s="42"/>
      <c r="D11" s="42"/>
      <c r="E11" s="42"/>
      <c r="F11" s="49"/>
      <c r="G11" s="49"/>
      <c r="H11" s="49"/>
      <c r="I11" s="49"/>
      <c r="J11" s="49"/>
      <c r="K11" s="45"/>
    </row>
    <row r="12" spans="2:11" s="34" customFormat="1" ht="14.1" customHeight="1">
      <c r="B12" s="41"/>
      <c r="C12" s="42"/>
      <c r="D12" s="42"/>
      <c r="E12" s="42"/>
      <c r="F12" s="49"/>
      <c r="G12" s="49"/>
      <c r="H12" s="49"/>
      <c r="I12" s="49"/>
      <c r="J12" s="49"/>
      <c r="K12" s="45"/>
    </row>
    <row r="13" spans="2:11" s="35" customFormat="1">
      <c r="B13" s="53"/>
      <c r="C13" s="54"/>
      <c r="D13" s="54"/>
      <c r="E13" s="54"/>
      <c r="F13" s="54"/>
      <c r="G13" s="54"/>
      <c r="H13" s="54"/>
      <c r="I13" s="54"/>
      <c r="J13" s="54"/>
      <c r="K13" s="55"/>
    </row>
    <row r="14" spans="2:11" s="35" customFormat="1">
      <c r="B14" s="53"/>
      <c r="C14" s="54"/>
      <c r="D14" s="54"/>
      <c r="E14" s="54"/>
      <c r="F14" s="54"/>
      <c r="G14" s="54"/>
      <c r="H14" s="54"/>
      <c r="I14" s="54"/>
      <c r="J14" s="54"/>
      <c r="K14" s="55"/>
    </row>
    <row r="15" spans="2:11" s="35" customFormat="1">
      <c r="B15" s="53"/>
      <c r="C15" s="54"/>
      <c r="D15" s="54"/>
      <c r="E15" s="54"/>
      <c r="F15" s="54"/>
      <c r="G15" s="54"/>
      <c r="H15" s="54"/>
      <c r="I15" s="54"/>
      <c r="J15" s="54"/>
      <c r="K15" s="55"/>
    </row>
    <row r="16" spans="2:11" s="35" customFormat="1">
      <c r="B16" s="53"/>
      <c r="C16" s="54"/>
      <c r="D16" s="54"/>
      <c r="E16" s="54"/>
      <c r="F16" s="54"/>
      <c r="G16" s="54"/>
      <c r="H16" s="54"/>
      <c r="I16" s="54"/>
      <c r="J16" s="54"/>
      <c r="K16" s="55"/>
    </row>
    <row r="17" spans="1:11" s="35" customFormat="1">
      <c r="B17" s="53"/>
      <c r="C17" s="54"/>
      <c r="D17" s="54"/>
      <c r="E17" s="54"/>
      <c r="F17" s="54"/>
      <c r="G17" s="54"/>
      <c r="H17" s="54"/>
      <c r="I17" s="54"/>
      <c r="J17" s="54"/>
      <c r="K17" s="55"/>
    </row>
    <row r="18" spans="1:11" s="35" customFormat="1">
      <c r="B18" s="53"/>
      <c r="C18" s="54"/>
      <c r="D18" s="54"/>
      <c r="E18" s="54"/>
      <c r="F18" s="54"/>
      <c r="G18" s="54"/>
      <c r="H18" s="54"/>
      <c r="I18" s="54"/>
      <c r="J18" s="54"/>
      <c r="K18" s="55"/>
    </row>
    <row r="19" spans="1:11" s="35" customFormat="1">
      <c r="B19" s="53"/>
      <c r="C19" s="54"/>
      <c r="D19" s="54"/>
      <c r="E19" s="54"/>
      <c r="F19" s="54"/>
      <c r="G19" s="54"/>
      <c r="H19" s="54"/>
      <c r="I19" s="54"/>
      <c r="J19" s="54"/>
      <c r="K19" s="55"/>
    </row>
    <row r="20" spans="1:11" s="35" customFormat="1">
      <c r="B20" s="53"/>
      <c r="C20" s="54"/>
      <c r="D20" s="54"/>
      <c r="E20" s="54"/>
      <c r="F20" s="54"/>
      <c r="G20" s="54"/>
      <c r="H20" s="54"/>
      <c r="I20" s="54"/>
      <c r="J20" s="54"/>
      <c r="K20" s="55"/>
    </row>
    <row r="21" spans="1:11" s="35" customFormat="1">
      <c r="B21" s="53"/>
      <c r="D21" s="54"/>
      <c r="E21" s="54"/>
      <c r="F21" s="54"/>
      <c r="G21" s="54"/>
      <c r="H21" s="54"/>
      <c r="I21" s="54"/>
      <c r="J21" s="54"/>
      <c r="K21" s="55"/>
    </row>
    <row r="22" spans="1:11" s="35" customFormat="1">
      <c r="B22" s="53"/>
      <c r="C22" s="54"/>
      <c r="D22" s="54"/>
      <c r="E22" s="54"/>
      <c r="F22" s="54"/>
      <c r="G22" s="54"/>
      <c r="H22" s="54"/>
      <c r="I22" s="54"/>
      <c r="J22" s="54"/>
      <c r="K22" s="55"/>
    </row>
    <row r="23" spans="1:11" s="35" customFormat="1">
      <c r="B23" s="53"/>
      <c r="C23" s="54"/>
      <c r="D23" s="54"/>
      <c r="E23" s="54"/>
      <c r="F23" s="54"/>
      <c r="G23" s="54"/>
      <c r="H23" s="54"/>
      <c r="I23" s="54"/>
      <c r="J23" s="54"/>
      <c r="K23" s="55"/>
    </row>
    <row r="24" spans="1:11" s="35" customFormat="1">
      <c r="B24" s="53"/>
      <c r="C24" s="54"/>
      <c r="D24" s="54"/>
      <c r="E24" s="54"/>
      <c r="F24" s="54"/>
      <c r="G24" s="54"/>
      <c r="H24" s="54"/>
      <c r="I24" s="54"/>
      <c r="J24" s="54"/>
      <c r="K24" s="55"/>
    </row>
    <row r="25" spans="1:11" s="56" customFormat="1" ht="33.75">
      <c r="A25" s="35"/>
      <c r="B25" s="288" t="s">
        <v>7</v>
      </c>
      <c r="C25" s="289"/>
      <c r="D25" s="289"/>
      <c r="E25" s="289"/>
      <c r="F25" s="289"/>
      <c r="G25" s="289"/>
      <c r="H25" s="289"/>
      <c r="I25" s="289"/>
      <c r="J25" s="289"/>
      <c r="K25" s="290"/>
    </row>
    <row r="26" spans="1:11" s="35" customFormat="1">
      <c r="A26" s="56"/>
      <c r="B26" s="57"/>
      <c r="C26" s="291" t="s">
        <v>77</v>
      </c>
      <c r="D26" s="291"/>
      <c r="E26" s="291"/>
      <c r="F26" s="291"/>
      <c r="G26" s="291"/>
      <c r="H26" s="291"/>
      <c r="I26" s="291"/>
      <c r="J26" s="291"/>
      <c r="K26" s="55"/>
    </row>
    <row r="27" spans="1:11" s="35" customFormat="1">
      <c r="B27" s="53"/>
      <c r="C27" s="291" t="s">
        <v>78</v>
      </c>
      <c r="D27" s="291"/>
      <c r="E27" s="291"/>
      <c r="F27" s="291"/>
      <c r="G27" s="291"/>
      <c r="H27" s="291"/>
      <c r="I27" s="291"/>
      <c r="J27" s="291"/>
      <c r="K27" s="55"/>
    </row>
    <row r="28" spans="1:11" s="35" customFormat="1">
      <c r="B28" s="53"/>
      <c r="C28" s="54"/>
      <c r="D28" s="54"/>
      <c r="E28" s="54"/>
      <c r="F28" s="54"/>
      <c r="G28" s="54"/>
      <c r="H28" s="54"/>
      <c r="I28" s="54"/>
      <c r="J28" s="54"/>
      <c r="K28" s="55"/>
    </row>
    <row r="29" spans="1:11" s="35" customFormat="1">
      <c r="B29" s="53"/>
      <c r="C29" s="54"/>
      <c r="D29" s="54"/>
      <c r="E29" s="54"/>
      <c r="F29" s="54"/>
      <c r="G29" s="54"/>
      <c r="H29" s="54"/>
      <c r="I29" s="54"/>
      <c r="J29" s="54"/>
      <c r="K29" s="55"/>
    </row>
    <row r="30" spans="1:11" s="61" customFormat="1" ht="33.75">
      <c r="A30" s="35"/>
      <c r="B30" s="53"/>
      <c r="C30" s="54"/>
      <c r="D30" s="54"/>
      <c r="E30" s="54"/>
      <c r="F30" s="58" t="s">
        <v>279</v>
      </c>
      <c r="G30" s="59"/>
      <c r="H30" s="59"/>
      <c r="I30" s="59"/>
      <c r="J30" s="59"/>
      <c r="K30" s="60"/>
    </row>
    <row r="31" spans="1:11" s="61" customFormat="1">
      <c r="B31" s="62"/>
      <c r="C31" s="59"/>
      <c r="D31" s="59"/>
      <c r="E31" s="59"/>
      <c r="F31" s="59"/>
      <c r="G31" s="59"/>
      <c r="H31" s="59"/>
      <c r="I31" s="59"/>
      <c r="J31" s="59"/>
      <c r="K31" s="60"/>
    </row>
    <row r="32" spans="1:11" s="61" customFormat="1">
      <c r="B32" s="62"/>
      <c r="C32" s="59"/>
      <c r="D32" s="59"/>
      <c r="E32" s="59"/>
      <c r="F32" s="59"/>
      <c r="G32" s="59"/>
      <c r="H32" s="59"/>
      <c r="I32" s="59"/>
      <c r="J32" s="59"/>
      <c r="K32" s="60"/>
    </row>
    <row r="33" spans="2:11" s="61" customFormat="1">
      <c r="B33" s="62"/>
      <c r="C33" s="59"/>
      <c r="D33" s="59"/>
      <c r="E33" s="59"/>
      <c r="F33" s="59"/>
      <c r="G33" s="59"/>
      <c r="H33" s="59"/>
      <c r="I33" s="59"/>
      <c r="J33" s="59"/>
      <c r="K33" s="60"/>
    </row>
    <row r="34" spans="2:11" s="61" customFormat="1">
      <c r="B34" s="62"/>
      <c r="C34" s="59"/>
      <c r="D34" s="59"/>
      <c r="E34" s="59"/>
      <c r="F34" s="59"/>
      <c r="G34" s="59"/>
      <c r="H34" s="59"/>
      <c r="I34" s="59"/>
      <c r="J34" s="59"/>
      <c r="K34" s="60"/>
    </row>
    <row r="35" spans="2:11" s="61" customFormat="1">
      <c r="B35" s="62"/>
      <c r="C35" s="59"/>
      <c r="D35" s="59"/>
      <c r="E35" s="59"/>
      <c r="F35" s="59"/>
      <c r="G35" s="59"/>
      <c r="H35" s="59"/>
      <c r="I35" s="59"/>
      <c r="J35" s="59"/>
      <c r="K35" s="60"/>
    </row>
    <row r="36" spans="2:11" s="61" customFormat="1">
      <c r="B36" s="62"/>
      <c r="C36" s="59"/>
      <c r="D36" s="59"/>
      <c r="E36" s="59"/>
      <c r="F36" s="59"/>
      <c r="G36" s="59"/>
      <c r="H36" s="59"/>
      <c r="I36" s="59"/>
      <c r="J36" s="59"/>
      <c r="K36" s="60"/>
    </row>
    <row r="37" spans="2:11" s="61" customFormat="1">
      <c r="B37" s="62"/>
      <c r="C37" s="59"/>
      <c r="D37" s="59"/>
      <c r="E37" s="59"/>
      <c r="F37" s="59"/>
      <c r="G37" s="59"/>
      <c r="H37" s="59"/>
      <c r="I37" s="59"/>
      <c r="J37" s="59"/>
      <c r="K37" s="60"/>
    </row>
    <row r="38" spans="2:11" s="61" customFormat="1">
      <c r="B38" s="62"/>
      <c r="C38" s="59"/>
      <c r="D38" s="59"/>
      <c r="E38" s="59"/>
      <c r="F38" s="59"/>
      <c r="G38" s="59"/>
      <c r="H38" s="59"/>
      <c r="I38" s="59"/>
      <c r="J38" s="59"/>
      <c r="K38" s="60"/>
    </row>
    <row r="39" spans="2:11" s="61" customFormat="1">
      <c r="B39" s="62"/>
      <c r="C39" s="59"/>
      <c r="D39" s="59"/>
      <c r="E39" s="59"/>
      <c r="F39" s="59"/>
      <c r="G39" s="59"/>
      <c r="H39" s="59"/>
      <c r="I39" s="59"/>
      <c r="J39" s="59"/>
      <c r="K39" s="60"/>
    </row>
    <row r="40" spans="2:11" s="61" customFormat="1">
      <c r="B40" s="62"/>
      <c r="C40" s="59"/>
      <c r="D40" s="59"/>
      <c r="E40" s="59"/>
      <c r="F40" s="59"/>
      <c r="G40" s="59"/>
      <c r="H40" s="59"/>
      <c r="I40" s="59"/>
      <c r="J40" s="59"/>
      <c r="K40" s="60"/>
    </row>
    <row r="41" spans="2:11" s="61" customFormat="1">
      <c r="B41" s="62"/>
      <c r="C41" s="59"/>
      <c r="D41" s="59"/>
      <c r="E41" s="59"/>
      <c r="F41" s="59"/>
      <c r="G41" s="59"/>
      <c r="H41" s="59"/>
      <c r="I41" s="59"/>
      <c r="J41" s="59"/>
      <c r="K41" s="60"/>
    </row>
    <row r="42" spans="2:11" s="61" customFormat="1">
      <c r="B42" s="62"/>
      <c r="C42" s="59"/>
      <c r="D42" s="59"/>
      <c r="E42" s="59"/>
      <c r="F42" s="59"/>
      <c r="G42" s="59"/>
      <c r="H42" s="59"/>
      <c r="I42" s="59"/>
      <c r="J42" s="59"/>
      <c r="K42" s="60"/>
    </row>
    <row r="43" spans="2:11" s="61" customFormat="1">
      <c r="B43" s="62"/>
      <c r="C43" s="59"/>
      <c r="D43" s="59"/>
      <c r="E43" s="59"/>
      <c r="F43" s="59"/>
      <c r="G43" s="59"/>
      <c r="H43" s="59"/>
      <c r="I43" s="59"/>
      <c r="J43" s="59"/>
      <c r="K43" s="60"/>
    </row>
    <row r="44" spans="2:11" s="61" customFormat="1">
      <c r="B44" s="62"/>
      <c r="C44" s="59"/>
      <c r="D44" s="59"/>
      <c r="E44" s="59"/>
      <c r="F44" s="59"/>
      <c r="G44" s="59"/>
      <c r="H44" s="59"/>
      <c r="I44" s="59"/>
      <c r="J44" s="59"/>
      <c r="K44" s="60"/>
    </row>
    <row r="45" spans="2:11" s="61" customFormat="1" ht="9" customHeight="1">
      <c r="B45" s="62"/>
      <c r="C45" s="59"/>
      <c r="D45" s="59"/>
      <c r="E45" s="59"/>
      <c r="F45" s="59"/>
      <c r="G45" s="59"/>
      <c r="H45" s="59"/>
      <c r="I45" s="59"/>
      <c r="J45" s="59"/>
      <c r="K45" s="60"/>
    </row>
    <row r="46" spans="2:11" s="61" customFormat="1">
      <c r="B46" s="62"/>
      <c r="C46" s="59"/>
      <c r="D46" s="59"/>
      <c r="E46" s="59"/>
      <c r="F46" s="59"/>
      <c r="G46" s="59"/>
      <c r="H46" s="59"/>
      <c r="I46" s="59"/>
      <c r="J46" s="59"/>
      <c r="K46" s="60"/>
    </row>
    <row r="47" spans="2:11" s="61" customFormat="1">
      <c r="B47" s="62"/>
      <c r="C47" s="59"/>
      <c r="D47" s="59"/>
      <c r="E47" s="59"/>
      <c r="F47" s="59"/>
      <c r="G47" s="59"/>
      <c r="H47" s="59"/>
      <c r="I47" s="59"/>
      <c r="J47" s="59"/>
      <c r="K47" s="60"/>
    </row>
    <row r="48" spans="2:11" s="34" customFormat="1" ht="12.95" customHeight="1">
      <c r="B48" s="41"/>
      <c r="C48" s="42" t="s">
        <v>86</v>
      </c>
      <c r="D48" s="42"/>
      <c r="E48" s="42"/>
      <c r="F48" s="42"/>
      <c r="G48" s="42"/>
      <c r="H48" s="292" t="s">
        <v>243</v>
      </c>
      <c r="I48" s="292"/>
      <c r="J48" s="42"/>
      <c r="K48" s="45"/>
    </row>
    <row r="49" spans="2:11" s="34" customFormat="1" ht="12.95" customHeight="1">
      <c r="B49" s="41"/>
      <c r="C49" s="42" t="s">
        <v>87</v>
      </c>
      <c r="D49" s="42"/>
      <c r="E49" s="42"/>
      <c r="F49" s="42"/>
      <c r="G49" s="42"/>
      <c r="H49" s="286"/>
      <c r="I49" s="286"/>
      <c r="J49" s="42"/>
      <c r="K49" s="45"/>
    </row>
    <row r="50" spans="2:11" s="34" customFormat="1" ht="12.95" customHeight="1">
      <c r="B50" s="41"/>
      <c r="C50" s="42" t="s">
        <v>81</v>
      </c>
      <c r="D50" s="42"/>
      <c r="E50" s="42"/>
      <c r="F50" s="42"/>
      <c r="G50" s="42"/>
      <c r="H50" s="286" t="s">
        <v>244</v>
      </c>
      <c r="I50" s="286"/>
      <c r="J50" s="42"/>
      <c r="K50" s="45"/>
    </row>
    <row r="51" spans="2:11" s="34" customFormat="1" ht="12.95" customHeight="1">
      <c r="B51" s="41"/>
      <c r="C51" s="42" t="s">
        <v>82</v>
      </c>
      <c r="D51" s="42"/>
      <c r="E51" s="42"/>
      <c r="F51" s="42"/>
      <c r="G51" s="42"/>
      <c r="H51" s="286" t="s">
        <v>245</v>
      </c>
      <c r="I51" s="286"/>
      <c r="J51" s="42"/>
      <c r="K51" s="45"/>
    </row>
    <row r="52" spans="2:11" s="35" customFormat="1">
      <c r="B52" s="53"/>
      <c r="C52" s="54"/>
      <c r="D52" s="54"/>
      <c r="E52" s="54"/>
      <c r="F52" s="54"/>
      <c r="G52" s="54"/>
      <c r="H52" s="54"/>
      <c r="I52" s="54"/>
      <c r="J52" s="54"/>
      <c r="K52" s="55"/>
    </row>
    <row r="53" spans="2:11" s="36" customFormat="1" ht="12.95" customHeight="1">
      <c r="B53" s="63"/>
      <c r="C53" s="42" t="s">
        <v>88</v>
      </c>
      <c r="D53" s="42"/>
      <c r="E53" s="42"/>
      <c r="F53" s="42"/>
      <c r="G53" s="52" t="s">
        <v>83</v>
      </c>
      <c r="H53" s="287" t="s">
        <v>280</v>
      </c>
      <c r="I53" s="285"/>
      <c r="J53" s="64"/>
      <c r="K53" s="65"/>
    </row>
    <row r="54" spans="2:11" s="36" customFormat="1" ht="12.95" customHeight="1">
      <c r="B54" s="63"/>
      <c r="C54" s="42"/>
      <c r="D54" s="42"/>
      <c r="E54" s="42"/>
      <c r="F54" s="42"/>
      <c r="G54" s="52" t="s">
        <v>84</v>
      </c>
      <c r="H54" s="284" t="s">
        <v>281</v>
      </c>
      <c r="I54" s="285"/>
      <c r="J54" s="64"/>
      <c r="K54" s="65"/>
    </row>
    <row r="55" spans="2:11" s="36" customFormat="1" ht="7.5" customHeight="1">
      <c r="B55" s="63"/>
      <c r="C55" s="42"/>
      <c r="D55" s="42"/>
      <c r="E55" s="42"/>
      <c r="F55" s="42"/>
      <c r="G55" s="52"/>
      <c r="H55" s="52"/>
      <c r="I55" s="52"/>
      <c r="J55" s="64"/>
      <c r="K55" s="65"/>
    </row>
    <row r="56" spans="2:11" s="36" customFormat="1" ht="12.95" customHeight="1">
      <c r="B56" s="63"/>
      <c r="C56" s="42" t="s">
        <v>85</v>
      </c>
      <c r="D56" s="42"/>
      <c r="E56" s="42"/>
      <c r="F56" s="52"/>
      <c r="G56" s="42"/>
      <c r="H56" s="43"/>
      <c r="I56" s="43"/>
      <c r="J56" s="64"/>
      <c r="K56" s="65"/>
    </row>
    <row r="57" spans="2:11" ht="22.5" customHeight="1">
      <c r="B57" s="66"/>
      <c r="C57" s="67"/>
      <c r="D57" s="67"/>
      <c r="E57" s="67"/>
      <c r="F57" s="67"/>
      <c r="G57" s="67"/>
      <c r="H57" s="67"/>
      <c r="I57" s="67"/>
      <c r="J57" s="67"/>
      <c r="K57" s="68"/>
    </row>
    <row r="58" spans="2:11" ht="6.75" customHeight="1"/>
  </sheetData>
  <mergeCells count="9">
    <mergeCell ref="H54:I54"/>
    <mergeCell ref="H49:I49"/>
    <mergeCell ref="H50:I50"/>
    <mergeCell ref="H51:I51"/>
    <mergeCell ref="H53:I53"/>
    <mergeCell ref="B25:K25"/>
    <mergeCell ref="C26:J26"/>
    <mergeCell ref="C27:J27"/>
    <mergeCell ref="H48:I48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K51"/>
  <sheetViews>
    <sheetView topLeftCell="A31" zoomScale="80" zoomScaleNormal="80" workbookViewId="0">
      <selection activeCell="O34" sqref="N34:O37"/>
    </sheetView>
  </sheetViews>
  <sheetFormatPr baseColWidth="10" defaultColWidth="9.140625" defaultRowHeight="12.75"/>
  <cols>
    <col min="1" max="1" width="8.42578125" style="103" customWidth="1"/>
    <col min="2" max="2" width="3.7109375" style="105" customWidth="1"/>
    <col min="3" max="3" width="2.7109375" style="105" customWidth="1"/>
    <col min="4" max="4" width="4" style="105" customWidth="1"/>
    <col min="5" max="5" width="44.140625" style="103" customWidth="1"/>
    <col min="6" max="6" width="8.28515625" style="103" customWidth="1"/>
    <col min="7" max="7" width="15.7109375" style="106" customWidth="1"/>
    <col min="8" max="8" width="16.5703125" style="106" customWidth="1"/>
    <col min="9" max="9" width="1.42578125" style="103" customWidth="1"/>
    <col min="10" max="16384" width="9.140625" style="103"/>
  </cols>
  <sheetData>
    <row r="1" spans="2:8" s="72" customFormat="1" ht="9" customHeight="1">
      <c r="B1" s="69"/>
      <c r="C1" s="70"/>
      <c r="D1" s="70"/>
      <c r="E1" s="71"/>
      <c r="G1" s="73"/>
      <c r="H1" s="73"/>
    </row>
    <row r="2" spans="2:8" s="74" customFormat="1" ht="18" customHeight="1">
      <c r="B2" s="293" t="s">
        <v>282</v>
      </c>
      <c r="C2" s="293"/>
      <c r="D2" s="293"/>
      <c r="E2" s="293"/>
      <c r="F2" s="293"/>
      <c r="G2" s="293"/>
      <c r="H2" s="293"/>
    </row>
    <row r="3" spans="2:8" s="37" customFormat="1" ht="6.75" customHeight="1">
      <c r="B3" s="75"/>
      <c r="C3" s="75"/>
      <c r="D3" s="75"/>
      <c r="G3" s="76"/>
      <c r="H3" s="76"/>
    </row>
    <row r="4" spans="2:8" s="37" customFormat="1" ht="12" customHeight="1">
      <c r="B4" s="297" t="s">
        <v>2</v>
      </c>
      <c r="C4" s="299" t="s">
        <v>8</v>
      </c>
      <c r="D4" s="300"/>
      <c r="E4" s="301"/>
      <c r="F4" s="297" t="s">
        <v>9</v>
      </c>
      <c r="G4" s="77" t="s">
        <v>119</v>
      </c>
      <c r="H4" s="77" t="s">
        <v>119</v>
      </c>
    </row>
    <row r="5" spans="2:8" s="37" customFormat="1" ht="12" customHeight="1">
      <c r="B5" s="298"/>
      <c r="C5" s="302"/>
      <c r="D5" s="303"/>
      <c r="E5" s="304"/>
      <c r="F5" s="298"/>
      <c r="G5" s="78" t="s">
        <v>120</v>
      </c>
      <c r="H5" s="79" t="s">
        <v>137</v>
      </c>
    </row>
    <row r="6" spans="2:8" s="84" customFormat="1" ht="24.95" customHeight="1">
      <c r="B6" s="80" t="s">
        <v>3</v>
      </c>
      <c r="C6" s="294" t="s">
        <v>138</v>
      </c>
      <c r="D6" s="295"/>
      <c r="E6" s="296"/>
      <c r="F6" s="82"/>
      <c r="G6" s="83"/>
      <c r="H6" s="83"/>
    </row>
    <row r="7" spans="2:8" s="84" customFormat="1" ht="17.100000000000001" customHeight="1">
      <c r="B7" s="85"/>
      <c r="C7" s="81">
        <v>1</v>
      </c>
      <c r="D7" s="86" t="s">
        <v>10</v>
      </c>
      <c r="E7" s="87"/>
      <c r="F7" s="88"/>
      <c r="G7" s="153">
        <f>SUM(G8:G10)</f>
        <v>335269</v>
      </c>
      <c r="H7" s="153">
        <f>SUM(H8:H10)</f>
        <v>467192.59</v>
      </c>
    </row>
    <row r="8" spans="2:8" s="93" customFormat="1" ht="17.100000000000001" customHeight="1">
      <c r="B8" s="85"/>
      <c r="C8" s="81"/>
      <c r="D8" s="89" t="s">
        <v>89</v>
      </c>
      <c r="E8" s="90" t="s">
        <v>29</v>
      </c>
      <c r="F8" s="91"/>
      <c r="G8" s="92">
        <v>320000</v>
      </c>
      <c r="H8" s="92">
        <v>41200</v>
      </c>
    </row>
    <row r="9" spans="2:8" s="93" customFormat="1" ht="17.100000000000001" customHeight="1">
      <c r="B9" s="94"/>
      <c r="C9" s="81"/>
      <c r="D9" s="89" t="s">
        <v>89</v>
      </c>
      <c r="E9" s="90" t="s">
        <v>30</v>
      </c>
      <c r="F9" s="91"/>
      <c r="G9" s="92">
        <v>15269</v>
      </c>
      <c r="H9" s="92">
        <v>425992.59</v>
      </c>
    </row>
    <row r="10" spans="2:8" s="84" customFormat="1" ht="17.100000000000001" customHeight="1">
      <c r="B10" s="94"/>
      <c r="C10" s="81"/>
      <c r="D10" s="89" t="s">
        <v>89</v>
      </c>
      <c r="E10" s="90" t="s">
        <v>270</v>
      </c>
      <c r="F10" s="91"/>
      <c r="G10" s="92"/>
      <c r="H10" s="92"/>
    </row>
    <row r="11" spans="2:8" s="84" customFormat="1" ht="17.100000000000001" customHeight="1">
      <c r="B11" s="85"/>
      <c r="C11" s="81">
        <v>2</v>
      </c>
      <c r="D11" s="86" t="s">
        <v>123</v>
      </c>
      <c r="E11" s="87"/>
      <c r="F11" s="88"/>
      <c r="G11" s="153">
        <v>0</v>
      </c>
      <c r="H11" s="153">
        <v>0</v>
      </c>
    </row>
    <row r="12" spans="2:8" s="93" customFormat="1" ht="17.100000000000001" customHeight="1">
      <c r="B12" s="85"/>
      <c r="C12" s="81">
        <v>3</v>
      </c>
      <c r="D12" s="86" t="s">
        <v>124</v>
      </c>
      <c r="E12" s="87"/>
      <c r="F12" s="88"/>
      <c r="G12" s="153">
        <f>SUM(G13:G19)</f>
        <v>301596.55299999996</v>
      </c>
      <c r="H12" s="153">
        <f>SUM(H13:H19)</f>
        <v>149493.22299999994</v>
      </c>
    </row>
    <row r="13" spans="2:8" s="93" customFormat="1" ht="17.100000000000001" customHeight="1">
      <c r="B13" s="94"/>
      <c r="C13" s="95"/>
      <c r="D13" s="89" t="s">
        <v>89</v>
      </c>
      <c r="E13" s="90" t="s">
        <v>125</v>
      </c>
      <c r="F13" s="91"/>
      <c r="G13" s="226"/>
      <c r="H13" s="92"/>
    </row>
    <row r="14" spans="2:8" s="93" customFormat="1" ht="17.100000000000001" customHeight="1">
      <c r="B14" s="94"/>
      <c r="C14" s="96"/>
      <c r="D14" s="97" t="s">
        <v>89</v>
      </c>
      <c r="E14" s="90" t="s">
        <v>90</v>
      </c>
      <c r="F14" s="91"/>
      <c r="G14" s="92"/>
      <c r="H14" s="92"/>
    </row>
    <row r="15" spans="2:8" s="93" customFormat="1" ht="17.100000000000001" customHeight="1">
      <c r="B15" s="94"/>
      <c r="C15" s="96"/>
      <c r="D15" s="97" t="s">
        <v>89</v>
      </c>
      <c r="E15" s="90" t="s">
        <v>91</v>
      </c>
      <c r="F15" s="91"/>
      <c r="G15" s="226">
        <f>+H15+119592</f>
        <v>189642.55299999993</v>
      </c>
      <c r="H15" s="226">
        <v>70050.552999999927</v>
      </c>
    </row>
    <row r="16" spans="2:8" s="93" customFormat="1" ht="17.100000000000001" customHeight="1">
      <c r="B16" s="94"/>
      <c r="C16" s="96"/>
      <c r="D16" s="97" t="s">
        <v>89</v>
      </c>
      <c r="E16" s="90" t="s">
        <v>92</v>
      </c>
      <c r="F16" s="91"/>
      <c r="G16" s="226">
        <v>111954</v>
      </c>
      <c r="H16" s="226">
        <v>79442.67</v>
      </c>
    </row>
    <row r="17" spans="2:8" s="93" customFormat="1" ht="17.100000000000001" customHeight="1">
      <c r="B17" s="94"/>
      <c r="C17" s="96"/>
      <c r="D17" s="97" t="s">
        <v>89</v>
      </c>
      <c r="E17" s="90" t="s">
        <v>94</v>
      </c>
      <c r="F17" s="91"/>
      <c r="G17" s="92"/>
      <c r="H17" s="92"/>
    </row>
    <row r="18" spans="2:8" s="93" customFormat="1" ht="17.100000000000001" customHeight="1">
      <c r="B18" s="94"/>
      <c r="C18" s="96"/>
      <c r="D18" s="97" t="s">
        <v>89</v>
      </c>
      <c r="E18" s="90"/>
      <c r="F18" s="91"/>
      <c r="G18" s="92"/>
      <c r="H18" s="92"/>
    </row>
    <row r="19" spans="2:8" s="84" customFormat="1" ht="17.100000000000001" customHeight="1">
      <c r="B19" s="94"/>
      <c r="C19" s="96"/>
      <c r="D19" s="97" t="s">
        <v>89</v>
      </c>
      <c r="E19" s="90"/>
      <c r="F19" s="91"/>
      <c r="G19" s="92"/>
      <c r="H19" s="92"/>
    </row>
    <row r="20" spans="2:8" s="93" customFormat="1" ht="17.100000000000001" customHeight="1">
      <c r="B20" s="85"/>
      <c r="C20" s="81">
        <v>4</v>
      </c>
      <c r="D20" s="86" t="s">
        <v>11</v>
      </c>
      <c r="E20" s="87"/>
      <c r="F20" s="88"/>
      <c r="G20" s="153">
        <f>SUM(G21:G27)</f>
        <v>0</v>
      </c>
      <c r="H20" s="153">
        <f>SUM(H21:H27)</f>
        <v>0</v>
      </c>
    </row>
    <row r="21" spans="2:8" s="93" customFormat="1" ht="17.100000000000001" customHeight="1">
      <c r="B21" s="94"/>
      <c r="C21" s="95"/>
      <c r="D21" s="89" t="s">
        <v>89</v>
      </c>
      <c r="E21" s="90" t="s">
        <v>12</v>
      </c>
      <c r="F21" s="91"/>
      <c r="G21" s="92"/>
      <c r="H21" s="92"/>
    </row>
    <row r="22" spans="2:8" s="93" customFormat="1" ht="17.100000000000001" customHeight="1">
      <c r="B22" s="94"/>
      <c r="C22" s="96"/>
      <c r="D22" s="97" t="s">
        <v>89</v>
      </c>
      <c r="E22" s="90" t="s">
        <v>93</v>
      </c>
      <c r="F22" s="91"/>
      <c r="G22" s="92"/>
      <c r="H22" s="92"/>
    </row>
    <row r="23" spans="2:8" s="93" customFormat="1" ht="17.100000000000001" customHeight="1">
      <c r="B23" s="94"/>
      <c r="C23" s="96"/>
      <c r="D23" s="97" t="s">
        <v>89</v>
      </c>
      <c r="E23" s="90" t="s">
        <v>13</v>
      </c>
      <c r="F23" s="91"/>
      <c r="G23" s="92"/>
      <c r="H23" s="92"/>
    </row>
    <row r="24" spans="2:8" s="93" customFormat="1" ht="17.100000000000001" customHeight="1">
      <c r="B24" s="94"/>
      <c r="C24" s="96"/>
      <c r="D24" s="97" t="s">
        <v>89</v>
      </c>
      <c r="E24" s="90" t="s">
        <v>126</v>
      </c>
      <c r="F24" s="91"/>
      <c r="G24" s="92"/>
      <c r="H24" s="92"/>
    </row>
    <row r="25" spans="2:8" s="93" customFormat="1" ht="17.100000000000001" customHeight="1">
      <c r="B25" s="94"/>
      <c r="C25" s="96"/>
      <c r="D25" s="97" t="s">
        <v>89</v>
      </c>
      <c r="E25" s="90" t="s">
        <v>14</v>
      </c>
      <c r="F25" s="91"/>
      <c r="G25" s="92"/>
      <c r="H25" s="92"/>
    </row>
    <row r="26" spans="2:8" s="93" customFormat="1" ht="17.100000000000001" customHeight="1">
      <c r="B26" s="94"/>
      <c r="C26" s="96"/>
      <c r="D26" s="97" t="s">
        <v>89</v>
      </c>
      <c r="E26" s="90" t="s">
        <v>15</v>
      </c>
      <c r="F26" s="91"/>
      <c r="G26" s="92"/>
      <c r="H26" s="92"/>
    </row>
    <row r="27" spans="2:8" s="84" customFormat="1" ht="17.100000000000001" customHeight="1">
      <c r="B27" s="94"/>
      <c r="C27" s="96"/>
      <c r="D27" s="97" t="s">
        <v>89</v>
      </c>
      <c r="E27" s="90"/>
      <c r="F27" s="91"/>
      <c r="G27" s="92"/>
      <c r="H27" s="92"/>
    </row>
    <row r="28" spans="2:8" s="84" customFormat="1" ht="17.100000000000001" customHeight="1">
      <c r="B28" s="85"/>
      <c r="C28" s="81">
        <v>5</v>
      </c>
      <c r="D28" s="86" t="s">
        <v>127</v>
      </c>
      <c r="E28" s="87"/>
      <c r="F28" s="88"/>
      <c r="G28" s="153">
        <v>0</v>
      </c>
      <c r="H28" s="153">
        <v>0</v>
      </c>
    </row>
    <row r="29" spans="2:8" s="84" customFormat="1" ht="17.100000000000001" customHeight="1">
      <c r="B29" s="85"/>
      <c r="C29" s="81">
        <v>6</v>
      </c>
      <c r="D29" s="86" t="s">
        <v>128</v>
      </c>
      <c r="E29" s="87"/>
      <c r="F29" s="88"/>
      <c r="G29" s="153">
        <v>0</v>
      </c>
      <c r="H29" s="153">
        <v>0</v>
      </c>
    </row>
    <row r="30" spans="2:8" s="84" customFormat="1" ht="17.100000000000001" customHeight="1">
      <c r="B30" s="85"/>
      <c r="C30" s="81">
        <v>7</v>
      </c>
      <c r="D30" s="86" t="s">
        <v>16</v>
      </c>
      <c r="E30" s="87"/>
      <c r="F30" s="88"/>
      <c r="G30" s="153">
        <f>SUM(G31:G34)</f>
        <v>0</v>
      </c>
      <c r="H30" s="153">
        <f>SUM(H31:H34)</f>
        <v>0</v>
      </c>
    </row>
    <row r="31" spans="2:8" s="84" customFormat="1" ht="17.100000000000001" customHeight="1">
      <c r="B31" s="85"/>
      <c r="C31" s="81"/>
      <c r="D31" s="89" t="s">
        <v>89</v>
      </c>
      <c r="E31" s="87" t="s">
        <v>268</v>
      </c>
      <c r="F31" s="88"/>
      <c r="G31" s="242"/>
      <c r="H31" s="242"/>
    </row>
    <row r="32" spans="2:8" s="84" customFormat="1" ht="24.95" customHeight="1">
      <c r="B32" s="85"/>
      <c r="C32" s="81"/>
      <c r="D32" s="89" t="s">
        <v>89</v>
      </c>
      <c r="E32" s="87" t="s">
        <v>129</v>
      </c>
      <c r="F32" s="88"/>
      <c r="G32" s="242"/>
      <c r="H32" s="242"/>
    </row>
    <row r="33" spans="2:11" s="84" customFormat="1" ht="17.100000000000001" customHeight="1">
      <c r="B33" s="85"/>
      <c r="C33" s="81"/>
      <c r="D33" s="89" t="s">
        <v>89</v>
      </c>
      <c r="E33" s="87" t="s">
        <v>129</v>
      </c>
      <c r="F33" s="88"/>
      <c r="G33" s="242"/>
      <c r="H33" s="242"/>
    </row>
    <row r="34" spans="2:11" s="84" customFormat="1" ht="17.100000000000001" customHeight="1">
      <c r="B34" s="98" t="s">
        <v>4</v>
      </c>
      <c r="C34" s="81"/>
      <c r="D34" s="89" t="s">
        <v>89</v>
      </c>
      <c r="E34" s="87"/>
      <c r="F34" s="88"/>
      <c r="G34" s="83"/>
      <c r="H34" s="83"/>
    </row>
    <row r="35" spans="2:11" s="93" customFormat="1" ht="17.100000000000001" customHeight="1">
      <c r="B35" s="85"/>
      <c r="C35" s="294" t="s">
        <v>17</v>
      </c>
      <c r="D35" s="295"/>
      <c r="E35" s="296"/>
      <c r="F35" s="88"/>
      <c r="G35" s="153">
        <f>G37+G43+G44+G45+G46+G36</f>
        <v>2348478</v>
      </c>
      <c r="H35" s="153">
        <f>H37+H43+H44+H45+H46+H36</f>
        <v>2348478</v>
      </c>
    </row>
    <row r="36" spans="2:11" s="93" customFormat="1" ht="17.100000000000001" customHeight="1">
      <c r="B36" s="85"/>
      <c r="C36" s="81">
        <v>1</v>
      </c>
      <c r="D36" s="86" t="s">
        <v>18</v>
      </c>
      <c r="E36" s="87"/>
      <c r="F36" s="88"/>
      <c r="G36" s="83"/>
      <c r="H36" s="83"/>
    </row>
    <row r="37" spans="2:11" s="93" customFormat="1" ht="17.100000000000001" customHeight="1">
      <c r="B37" s="85"/>
      <c r="C37" s="81">
        <v>2</v>
      </c>
      <c r="D37" s="86" t="s">
        <v>19</v>
      </c>
      <c r="E37" s="99"/>
      <c r="F37" s="88"/>
      <c r="G37" s="153">
        <f>SUM(G38:G42)</f>
        <v>2348478</v>
      </c>
      <c r="H37" s="153">
        <f>SUM(H38:H42)</f>
        <v>2348478</v>
      </c>
    </row>
    <row r="38" spans="2:11" s="93" customFormat="1" ht="17.100000000000001" customHeight="1">
      <c r="B38" s="94"/>
      <c r="C38" s="95"/>
      <c r="D38" s="89" t="s">
        <v>89</v>
      </c>
      <c r="E38" s="90" t="s">
        <v>24</v>
      </c>
      <c r="F38" s="91"/>
      <c r="G38" s="92"/>
      <c r="H38" s="92"/>
    </row>
    <row r="39" spans="2:11" s="84" customFormat="1" ht="17.100000000000001" customHeight="1">
      <c r="B39" s="94"/>
      <c r="C39" s="96"/>
      <c r="D39" s="97" t="s">
        <v>89</v>
      </c>
      <c r="E39" s="90" t="s">
        <v>5</v>
      </c>
      <c r="F39" s="91"/>
      <c r="G39" s="92"/>
      <c r="H39" s="92"/>
    </row>
    <row r="40" spans="2:11" s="84" customFormat="1" ht="17.100000000000001" customHeight="1">
      <c r="B40" s="94"/>
      <c r="C40" s="96"/>
      <c r="D40" s="97" t="s">
        <v>89</v>
      </c>
      <c r="E40" s="90" t="s">
        <v>269</v>
      </c>
      <c r="F40" s="91"/>
      <c r="G40" s="226"/>
      <c r="H40" s="92"/>
    </row>
    <row r="41" spans="2:11" s="84" customFormat="1" ht="17.100000000000001" customHeight="1">
      <c r="B41" s="94"/>
      <c r="C41" s="96"/>
      <c r="D41" s="97" t="s">
        <v>89</v>
      </c>
      <c r="E41" s="90" t="s">
        <v>100</v>
      </c>
      <c r="F41" s="91"/>
      <c r="G41" s="226">
        <f>3131305-782827</f>
        <v>2348478</v>
      </c>
      <c r="H41" s="226">
        <f>3131305-782827</f>
        <v>2348478</v>
      </c>
    </row>
    <row r="42" spans="2:11" s="84" customFormat="1" ht="17.100000000000001" customHeight="1">
      <c r="B42" s="94"/>
      <c r="C42" s="96"/>
      <c r="D42" s="97" t="s">
        <v>89</v>
      </c>
      <c r="E42" s="90"/>
      <c r="F42" s="91"/>
      <c r="G42" s="226"/>
      <c r="H42" s="92"/>
    </row>
    <row r="43" spans="2:11" s="84" customFormat="1" ht="24" customHeight="1">
      <c r="B43" s="85"/>
      <c r="C43" s="81">
        <v>3</v>
      </c>
      <c r="D43" s="86" t="s">
        <v>20</v>
      </c>
      <c r="E43" s="87"/>
      <c r="F43" s="88"/>
      <c r="G43" s="83">
        <v>0</v>
      </c>
      <c r="H43" s="83">
        <v>0</v>
      </c>
    </row>
    <row r="44" spans="2:11" s="84" customFormat="1" ht="17.25" customHeight="1">
      <c r="B44" s="85"/>
      <c r="C44" s="81">
        <v>4</v>
      </c>
      <c r="D44" s="86" t="s">
        <v>21</v>
      </c>
      <c r="E44" s="87"/>
      <c r="F44" s="88"/>
      <c r="G44" s="83"/>
      <c r="H44" s="83"/>
    </row>
    <row r="45" spans="2:11" s="84" customFormat="1" ht="15.95" customHeight="1">
      <c r="B45" s="85"/>
      <c r="C45" s="81">
        <v>5</v>
      </c>
      <c r="D45" s="86" t="s">
        <v>22</v>
      </c>
      <c r="E45" s="87"/>
      <c r="F45" s="88"/>
      <c r="G45" s="83">
        <v>0</v>
      </c>
      <c r="H45" s="83">
        <v>0</v>
      </c>
    </row>
    <row r="46" spans="2:11">
      <c r="B46" s="88"/>
      <c r="C46" s="81">
        <v>6</v>
      </c>
      <c r="D46" s="86" t="s">
        <v>23</v>
      </c>
      <c r="E46" s="87"/>
      <c r="F46" s="88"/>
      <c r="G46" s="83">
        <v>0</v>
      </c>
      <c r="H46" s="83">
        <v>0</v>
      </c>
      <c r="K46" s="219"/>
    </row>
    <row r="47" spans="2:11">
      <c r="B47" s="100"/>
      <c r="C47" s="294" t="s">
        <v>52</v>
      </c>
      <c r="D47" s="295"/>
      <c r="E47" s="296"/>
      <c r="F47" s="88"/>
      <c r="G47" s="153">
        <f>G7+G11+G12+G20+G28+G29+G30+G35</f>
        <v>2985343.5529999998</v>
      </c>
      <c r="H47" s="153">
        <f>H7+H11+H12+H20+H28+H29+H30+H35</f>
        <v>2965163.8130000001</v>
      </c>
    </row>
    <row r="48" spans="2:11">
      <c r="B48" s="100"/>
      <c r="C48" s="100"/>
      <c r="D48" s="100"/>
      <c r="E48" s="100"/>
      <c r="F48" s="101"/>
      <c r="G48" s="102"/>
      <c r="H48" s="102"/>
    </row>
    <row r="49" spans="3:8">
      <c r="C49" s="100"/>
      <c r="D49" s="100"/>
      <c r="E49" s="100"/>
      <c r="F49" s="101"/>
      <c r="G49" s="102"/>
      <c r="H49" s="102"/>
    </row>
    <row r="51" spans="3:8">
      <c r="G51" s="243"/>
      <c r="H51" s="243"/>
    </row>
  </sheetData>
  <mergeCells count="7">
    <mergeCell ref="B2:H2"/>
    <mergeCell ref="C35:E35"/>
    <mergeCell ref="C47:E47"/>
    <mergeCell ref="F4:F5"/>
    <mergeCell ref="C4:E5"/>
    <mergeCell ref="B4:B5"/>
    <mergeCell ref="C6:E6"/>
  </mergeCells>
  <phoneticPr fontId="0" type="noConversion"/>
  <printOptions horizontalCentered="1" verticalCentered="1"/>
  <pageMargins left="0" right="0" top="0" bottom="0.19" header="0.511811023622047" footer="0.19"/>
  <pageSetup scale="95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1:H55"/>
  <sheetViews>
    <sheetView zoomScale="80" zoomScaleNormal="80" workbookViewId="0">
      <selection activeCell="G20" sqref="G20"/>
    </sheetView>
  </sheetViews>
  <sheetFormatPr baseColWidth="10" defaultColWidth="9.140625" defaultRowHeight="12.75"/>
  <cols>
    <col min="1" max="1" width="7.85546875" style="103" customWidth="1"/>
    <col min="2" max="2" width="3.7109375" style="105" customWidth="1"/>
    <col min="3" max="3" width="2.7109375" style="105" customWidth="1"/>
    <col min="4" max="4" width="4" style="105" customWidth="1"/>
    <col min="5" max="5" width="45.42578125" style="103" customWidth="1"/>
    <col min="6" max="6" width="8.28515625" style="103" customWidth="1"/>
    <col min="7" max="8" width="15.7109375" style="106" customWidth="1"/>
    <col min="9" max="9" width="1.42578125" style="103" customWidth="1"/>
    <col min="10" max="16384" width="9.140625" style="103"/>
  </cols>
  <sheetData>
    <row r="1" spans="2:8" s="72" customFormat="1" ht="6" customHeight="1">
      <c r="B1" s="69"/>
      <c r="C1" s="70"/>
      <c r="D1" s="70"/>
      <c r="E1" s="71"/>
      <c r="G1" s="73"/>
      <c r="H1" s="73"/>
    </row>
    <row r="2" spans="2:8" s="107" customFormat="1" ht="18" customHeight="1">
      <c r="B2" s="293" t="s">
        <v>282</v>
      </c>
      <c r="C2" s="293"/>
      <c r="D2" s="293"/>
      <c r="E2" s="293"/>
      <c r="F2" s="293"/>
      <c r="G2" s="293"/>
      <c r="H2" s="293"/>
    </row>
    <row r="3" spans="2:8" s="35" customFormat="1" ht="6.75" customHeight="1">
      <c r="B3" s="108"/>
      <c r="C3" s="108"/>
      <c r="D3" s="108"/>
      <c r="G3" s="109"/>
      <c r="H3" s="109"/>
    </row>
    <row r="4" spans="2:8" s="107" customFormat="1" ht="15.95" customHeight="1">
      <c r="B4" s="305" t="s">
        <v>2</v>
      </c>
      <c r="C4" s="307" t="s">
        <v>48</v>
      </c>
      <c r="D4" s="308"/>
      <c r="E4" s="309"/>
      <c r="F4" s="305" t="s">
        <v>9</v>
      </c>
      <c r="G4" s="110" t="s">
        <v>119</v>
      </c>
      <c r="H4" s="110" t="s">
        <v>119</v>
      </c>
    </row>
    <row r="5" spans="2:8" s="107" customFormat="1" ht="15.95" customHeight="1">
      <c r="B5" s="306"/>
      <c r="C5" s="310"/>
      <c r="D5" s="311"/>
      <c r="E5" s="312"/>
      <c r="F5" s="306"/>
      <c r="G5" s="111" t="s">
        <v>120</v>
      </c>
      <c r="H5" s="112" t="s">
        <v>137</v>
      </c>
    </row>
    <row r="6" spans="2:8" s="84" customFormat="1" ht="24.95" customHeight="1">
      <c r="B6" s="98" t="s">
        <v>3</v>
      </c>
      <c r="C6" s="294" t="s">
        <v>121</v>
      </c>
      <c r="D6" s="295"/>
      <c r="E6" s="296"/>
      <c r="F6" s="88"/>
      <c r="G6" s="153">
        <f>G7+G8+G11+G23+G24</f>
        <v>4784964.37</v>
      </c>
      <c r="H6" s="153">
        <f>H7+H8+H11+H23+H24</f>
        <v>3286031</v>
      </c>
    </row>
    <row r="7" spans="2:8" s="84" customFormat="1" ht="15.95" customHeight="1">
      <c r="B7" s="85"/>
      <c r="C7" s="81">
        <v>1</v>
      </c>
      <c r="D7" s="86" t="s">
        <v>25</v>
      </c>
      <c r="E7" s="87"/>
      <c r="F7" s="88"/>
      <c r="G7" s="153">
        <v>0</v>
      </c>
      <c r="H7" s="153">
        <v>0</v>
      </c>
    </row>
    <row r="8" spans="2:8" s="84" customFormat="1" ht="15.95" customHeight="1">
      <c r="B8" s="85"/>
      <c r="C8" s="81">
        <v>2</v>
      </c>
      <c r="D8" s="86" t="s">
        <v>26</v>
      </c>
      <c r="E8" s="87"/>
      <c r="F8" s="88"/>
      <c r="G8" s="153">
        <v>0</v>
      </c>
      <c r="H8" s="153">
        <v>0</v>
      </c>
    </row>
    <row r="9" spans="2:8" s="93" customFormat="1" ht="15.95" customHeight="1">
      <c r="B9" s="85"/>
      <c r="C9" s="95"/>
      <c r="D9" s="89" t="s">
        <v>89</v>
      </c>
      <c r="E9" s="90" t="s">
        <v>95</v>
      </c>
      <c r="F9" s="91"/>
      <c r="G9" s="92"/>
      <c r="H9" s="92"/>
    </row>
    <row r="10" spans="2:8" s="93" customFormat="1" ht="15.95" customHeight="1">
      <c r="B10" s="94"/>
      <c r="C10" s="96"/>
      <c r="D10" s="97" t="s">
        <v>89</v>
      </c>
      <c r="E10" s="90" t="s">
        <v>122</v>
      </c>
      <c r="F10" s="91"/>
      <c r="G10" s="92"/>
      <c r="H10" s="92"/>
    </row>
    <row r="11" spans="2:8" s="84" customFormat="1" ht="15.95" customHeight="1">
      <c r="B11" s="94"/>
      <c r="C11" s="81">
        <v>3</v>
      </c>
      <c r="D11" s="86" t="s">
        <v>27</v>
      </c>
      <c r="E11" s="87"/>
      <c r="F11" s="88"/>
      <c r="G11" s="153">
        <f>SUM(G12:G22)</f>
        <v>4784964.37</v>
      </c>
      <c r="H11" s="153">
        <f>SUM(H12:H22)</f>
        <v>3286031</v>
      </c>
    </row>
    <row r="12" spans="2:8" s="93" customFormat="1" ht="15.95" customHeight="1">
      <c r="B12" s="85"/>
      <c r="C12" s="95"/>
      <c r="D12" s="89" t="s">
        <v>89</v>
      </c>
      <c r="E12" s="90" t="s">
        <v>130</v>
      </c>
      <c r="F12" s="91"/>
      <c r="G12" s="226"/>
      <c r="H12" s="226">
        <v>3062291</v>
      </c>
    </row>
    <row r="13" spans="2:8" s="93" customFormat="1" ht="15.95" customHeight="1">
      <c r="B13" s="94"/>
      <c r="C13" s="96"/>
      <c r="D13" s="97" t="s">
        <v>89</v>
      </c>
      <c r="E13" s="90" t="s">
        <v>131</v>
      </c>
      <c r="F13" s="91"/>
      <c r="G13" s="226"/>
      <c r="H13" s="226">
        <v>165568</v>
      </c>
    </row>
    <row r="14" spans="2:8" s="93" customFormat="1" ht="15.95" customHeight="1">
      <c r="B14" s="94"/>
      <c r="C14" s="96"/>
      <c r="D14" s="97" t="s">
        <v>89</v>
      </c>
      <c r="E14" s="90" t="s">
        <v>96</v>
      </c>
      <c r="F14" s="91"/>
      <c r="G14" s="226">
        <v>22487</v>
      </c>
      <c r="H14" s="226">
        <v>33312</v>
      </c>
    </row>
    <row r="15" spans="2:8" s="93" customFormat="1" ht="15.95" customHeight="1">
      <c r="B15" s="94"/>
      <c r="C15" s="96"/>
      <c r="D15" s="97" t="s">
        <v>89</v>
      </c>
      <c r="E15" s="90" t="s">
        <v>97</v>
      </c>
      <c r="F15" s="91"/>
      <c r="G15" s="226">
        <v>24336</v>
      </c>
      <c r="H15" s="226">
        <v>24860</v>
      </c>
    </row>
    <row r="16" spans="2:8" s="93" customFormat="1" ht="15.95" customHeight="1">
      <c r="B16" s="94"/>
      <c r="C16" s="96"/>
      <c r="D16" s="97" t="s">
        <v>89</v>
      </c>
      <c r="E16" s="90" t="s">
        <v>98</v>
      </c>
      <c r="F16" s="91"/>
      <c r="G16" s="244"/>
      <c r="H16" s="244"/>
    </row>
    <row r="17" spans="2:8" s="93" customFormat="1" ht="15.95" customHeight="1">
      <c r="B17" s="94"/>
      <c r="C17" s="96"/>
      <c r="D17" s="97" t="s">
        <v>89</v>
      </c>
      <c r="E17" s="90" t="s">
        <v>99</v>
      </c>
      <c r="F17" s="91"/>
      <c r="G17" s="244"/>
      <c r="H17" s="244"/>
    </row>
    <row r="18" spans="2:8" s="93" customFormat="1" ht="15.95" customHeight="1">
      <c r="B18" s="94"/>
      <c r="C18" s="96"/>
      <c r="D18" s="97" t="s">
        <v>89</v>
      </c>
      <c r="E18" s="90" t="s">
        <v>246</v>
      </c>
      <c r="F18" s="91"/>
      <c r="G18" s="226"/>
      <c r="H18" s="226"/>
    </row>
    <row r="19" spans="2:8" s="93" customFormat="1" ht="15.95" customHeight="1">
      <c r="B19" s="94"/>
      <c r="C19" s="96"/>
      <c r="D19" s="97" t="s">
        <v>89</v>
      </c>
      <c r="E19" s="90" t="s">
        <v>94</v>
      </c>
      <c r="F19" s="91"/>
      <c r="G19" s="226">
        <v>4738141.37</v>
      </c>
      <c r="H19" s="226"/>
    </row>
    <row r="20" spans="2:8" s="93" customFormat="1" ht="15.95" customHeight="1">
      <c r="B20" s="94"/>
      <c r="C20" s="96"/>
      <c r="D20" s="97" t="s">
        <v>89</v>
      </c>
      <c r="E20" s="90" t="s">
        <v>102</v>
      </c>
      <c r="F20" s="91"/>
      <c r="G20" s="226"/>
      <c r="H20" s="92"/>
    </row>
    <row r="21" spans="2:8" s="93" customFormat="1" ht="15.95" customHeight="1">
      <c r="B21" s="94"/>
      <c r="C21" s="96"/>
      <c r="D21" s="97" t="s">
        <v>89</v>
      </c>
      <c r="E21" s="90" t="s">
        <v>101</v>
      </c>
      <c r="F21" s="91"/>
      <c r="G21" s="226"/>
      <c r="H21" s="92"/>
    </row>
    <row r="22" spans="2:8" s="84" customFormat="1" ht="15.95" customHeight="1">
      <c r="B22" s="94"/>
      <c r="C22" s="96"/>
      <c r="D22" s="97" t="s">
        <v>89</v>
      </c>
      <c r="E22" s="90" t="s">
        <v>271</v>
      </c>
      <c r="F22" s="91"/>
      <c r="G22" s="226"/>
      <c r="H22" s="92"/>
    </row>
    <row r="23" spans="2:8" s="84" customFormat="1" ht="15.95" customHeight="1">
      <c r="B23" s="85"/>
      <c r="C23" s="81">
        <v>4</v>
      </c>
      <c r="D23" s="86" t="s">
        <v>28</v>
      </c>
      <c r="E23" s="87"/>
      <c r="F23" s="88"/>
      <c r="G23" s="83"/>
      <c r="H23" s="83"/>
    </row>
    <row r="24" spans="2:8" s="84" customFormat="1" ht="24.75" customHeight="1">
      <c r="B24" s="98"/>
      <c r="C24" s="81">
        <v>5</v>
      </c>
      <c r="D24" s="86" t="s">
        <v>132</v>
      </c>
      <c r="E24" s="87"/>
      <c r="F24" s="88"/>
      <c r="G24" s="83"/>
      <c r="H24" s="83"/>
    </row>
    <row r="25" spans="2:8" s="84" customFormat="1" ht="15.95" customHeight="1">
      <c r="B25" s="98" t="s">
        <v>4</v>
      </c>
      <c r="C25" s="294" t="s">
        <v>49</v>
      </c>
      <c r="D25" s="295"/>
      <c r="E25" s="296"/>
      <c r="F25" s="88"/>
      <c r="G25" s="153">
        <f>+G26+G29+G30+G31</f>
        <v>0</v>
      </c>
      <c r="H25" s="153">
        <f>+H26+H29+H30+H31</f>
        <v>0</v>
      </c>
    </row>
    <row r="26" spans="2:8" s="93" customFormat="1" ht="15.95" customHeight="1">
      <c r="B26" s="85"/>
      <c r="C26" s="81">
        <v>1</v>
      </c>
      <c r="D26" s="86" t="s">
        <v>33</v>
      </c>
      <c r="E26" s="99"/>
      <c r="F26" s="88"/>
      <c r="G26" s="153">
        <f>SUM(G27:G28)</f>
        <v>0</v>
      </c>
      <c r="H26" s="153">
        <f>SUM(H27:H28)</f>
        <v>0</v>
      </c>
    </row>
    <row r="27" spans="2:8" s="93" customFormat="1" ht="15.95" customHeight="1">
      <c r="B27" s="94"/>
      <c r="C27" s="95"/>
      <c r="D27" s="89" t="s">
        <v>89</v>
      </c>
      <c r="E27" s="90" t="s">
        <v>34</v>
      </c>
      <c r="F27" s="91"/>
      <c r="G27" s="92"/>
      <c r="H27" s="92"/>
    </row>
    <row r="28" spans="2:8" s="84" customFormat="1" ht="15.95" customHeight="1">
      <c r="B28" s="94"/>
      <c r="C28" s="96"/>
      <c r="D28" s="97" t="s">
        <v>89</v>
      </c>
      <c r="E28" s="90" t="s">
        <v>31</v>
      </c>
      <c r="F28" s="91"/>
      <c r="G28" s="92"/>
      <c r="H28" s="92"/>
    </row>
    <row r="29" spans="2:8" s="84" customFormat="1" ht="15.95" customHeight="1">
      <c r="B29" s="85"/>
      <c r="C29" s="81">
        <v>2</v>
      </c>
      <c r="D29" s="86" t="s">
        <v>35</v>
      </c>
      <c r="E29" s="87"/>
      <c r="F29" s="88"/>
      <c r="G29" s="153"/>
      <c r="H29" s="153"/>
    </row>
    <row r="30" spans="2:8" s="84" customFormat="1" ht="15.95" customHeight="1">
      <c r="B30" s="85"/>
      <c r="C30" s="81">
        <v>3</v>
      </c>
      <c r="D30" s="86" t="s">
        <v>28</v>
      </c>
      <c r="E30" s="87"/>
      <c r="F30" s="88"/>
      <c r="G30" s="153"/>
      <c r="H30" s="153">
        <v>0</v>
      </c>
    </row>
    <row r="31" spans="2:8" s="84" customFormat="1" ht="24.75" customHeight="1">
      <c r="B31" s="85"/>
      <c r="C31" s="81">
        <v>4</v>
      </c>
      <c r="D31" s="86" t="s">
        <v>36</v>
      </c>
      <c r="E31" s="87"/>
      <c r="F31" s="88"/>
      <c r="G31" s="153">
        <v>0</v>
      </c>
      <c r="H31" s="153">
        <v>0</v>
      </c>
    </row>
    <row r="32" spans="2:8" s="84" customFormat="1" ht="24.75" customHeight="1">
      <c r="B32" s="98" t="s">
        <v>37</v>
      </c>
      <c r="C32" s="294" t="s">
        <v>51</v>
      </c>
      <c r="D32" s="295"/>
      <c r="E32" s="296"/>
      <c r="F32" s="88"/>
      <c r="G32" s="153">
        <f>G6+G25</f>
        <v>4784964.37</v>
      </c>
      <c r="H32" s="153">
        <f>H6+H25</f>
        <v>3286031</v>
      </c>
    </row>
    <row r="33" spans="2:8" s="84" customFormat="1" ht="15.95" customHeight="1">
      <c r="B33" s="85"/>
      <c r="C33" s="294" t="s">
        <v>38</v>
      </c>
      <c r="D33" s="295"/>
      <c r="E33" s="296"/>
      <c r="F33" s="88"/>
      <c r="G33" s="245">
        <f>SUM(G34:G43)</f>
        <v>-1799620.8169999993</v>
      </c>
      <c r="H33" s="245">
        <f>SUM(H34:H43)</f>
        <v>-320867.18699999945</v>
      </c>
    </row>
    <row r="34" spans="2:8" s="84" customFormat="1" ht="15.95" customHeight="1">
      <c r="B34" s="85"/>
      <c r="C34" s="81">
        <v>1</v>
      </c>
      <c r="D34" s="86" t="s">
        <v>39</v>
      </c>
      <c r="E34" s="87"/>
      <c r="F34" s="88"/>
      <c r="G34" s="246"/>
      <c r="H34" s="246"/>
    </row>
    <row r="35" spans="2:8" s="84" customFormat="1" ht="15.95" customHeight="1">
      <c r="B35" s="85"/>
      <c r="C35" s="113">
        <v>2</v>
      </c>
      <c r="D35" s="86" t="s">
        <v>40</v>
      </c>
      <c r="E35" s="87"/>
      <c r="F35" s="88"/>
      <c r="G35" s="246"/>
      <c r="H35" s="246"/>
    </row>
    <row r="36" spans="2:8" s="84" customFormat="1" ht="15.95" customHeight="1">
      <c r="B36" s="85"/>
      <c r="C36" s="81">
        <v>3</v>
      </c>
      <c r="D36" s="86" t="s">
        <v>41</v>
      </c>
      <c r="E36" s="87"/>
      <c r="F36" s="88"/>
      <c r="G36" s="247">
        <v>100000</v>
      </c>
      <c r="H36" s="247">
        <v>100000</v>
      </c>
    </row>
    <row r="37" spans="2:8" s="84" customFormat="1" ht="15.95" customHeight="1">
      <c r="B37" s="85"/>
      <c r="C37" s="113">
        <v>4</v>
      </c>
      <c r="D37" s="86" t="s">
        <v>42</v>
      </c>
      <c r="E37" s="87"/>
      <c r="F37" s="88"/>
      <c r="G37" s="246"/>
      <c r="H37" s="246"/>
    </row>
    <row r="38" spans="2:8" s="84" customFormat="1" ht="15.95" customHeight="1">
      <c r="B38" s="85"/>
      <c r="C38" s="81">
        <v>5</v>
      </c>
      <c r="D38" s="86" t="s">
        <v>103</v>
      </c>
      <c r="E38" s="87"/>
      <c r="F38" s="88"/>
      <c r="G38" s="246"/>
      <c r="H38" s="246"/>
    </row>
    <row r="39" spans="2:8" s="84" customFormat="1" ht="15.95" customHeight="1">
      <c r="B39" s="85"/>
      <c r="C39" s="113">
        <v>6</v>
      </c>
      <c r="D39" s="86" t="s">
        <v>43</v>
      </c>
      <c r="E39" s="87"/>
      <c r="F39" s="88"/>
      <c r="G39" s="246"/>
      <c r="H39" s="246"/>
    </row>
    <row r="40" spans="2:8" s="84" customFormat="1" ht="15.95" customHeight="1">
      <c r="B40" s="85"/>
      <c r="C40" s="81">
        <v>7</v>
      </c>
      <c r="D40" s="86" t="s">
        <v>44</v>
      </c>
      <c r="E40" s="87"/>
      <c r="F40" s="88"/>
      <c r="G40" s="246"/>
      <c r="H40" s="246"/>
    </row>
    <row r="41" spans="2:8" s="84" customFormat="1" ht="15.95" customHeight="1">
      <c r="B41" s="85"/>
      <c r="C41" s="113">
        <v>8</v>
      </c>
      <c r="D41" s="86" t="s">
        <v>45</v>
      </c>
      <c r="E41" s="87"/>
      <c r="F41" s="88"/>
      <c r="G41" s="246"/>
      <c r="H41" s="246"/>
    </row>
    <row r="42" spans="2:8" s="84" customFormat="1" ht="15.95" customHeight="1">
      <c r="B42" s="85"/>
      <c r="C42" s="81">
        <v>9</v>
      </c>
      <c r="D42" s="86" t="s">
        <v>272</v>
      </c>
      <c r="E42" s="87"/>
      <c r="F42" s="88"/>
      <c r="G42" s="247">
        <f>+H42+H43</f>
        <v>-420867.18699999945</v>
      </c>
      <c r="H42" s="247">
        <v>-1500412.21</v>
      </c>
    </row>
    <row r="43" spans="2:8" s="84" customFormat="1" ht="18.75" customHeight="1">
      <c r="B43" s="85"/>
      <c r="C43" s="113">
        <v>10</v>
      </c>
      <c r="D43" s="86" t="s">
        <v>47</v>
      </c>
      <c r="E43" s="87"/>
      <c r="F43" s="88"/>
      <c r="G43" s="247">
        <f>Rez.1!F28</f>
        <v>-1478753.63</v>
      </c>
      <c r="H43" s="247">
        <v>1079545.0230000005</v>
      </c>
    </row>
    <row r="44" spans="2:8" s="84" customFormat="1" ht="15.95" customHeight="1">
      <c r="B44" s="100"/>
      <c r="C44" s="294" t="s">
        <v>50</v>
      </c>
      <c r="D44" s="295"/>
      <c r="E44" s="296"/>
      <c r="F44" s="88"/>
      <c r="G44" s="245">
        <f>G32+G33</f>
        <v>2985343.5530000008</v>
      </c>
      <c r="H44" s="245">
        <f>H32+H33</f>
        <v>2965163.8130000005</v>
      </c>
    </row>
    <row r="45" spans="2:8" s="84" customFormat="1" ht="15.95" customHeight="1">
      <c r="B45" s="100"/>
      <c r="C45" s="100"/>
      <c r="D45" s="114"/>
      <c r="E45" s="101"/>
      <c r="F45" s="101"/>
      <c r="G45" s="272"/>
      <c r="H45" s="272"/>
    </row>
    <row r="46" spans="2:8" s="84" customFormat="1" ht="15.95" customHeight="1">
      <c r="B46" s="100"/>
      <c r="C46" s="100"/>
      <c r="D46" s="114"/>
      <c r="E46" s="101"/>
      <c r="F46" s="101"/>
      <c r="G46" s="273">
        <f>G44-Aktivet!G47</f>
        <v>0</v>
      </c>
      <c r="H46" s="273">
        <f>H44-Aktivet!H47</f>
        <v>0</v>
      </c>
    </row>
    <row r="47" spans="2:8" s="84" customFormat="1" ht="15.95" customHeight="1">
      <c r="B47" s="100"/>
      <c r="C47" s="100"/>
      <c r="D47" s="114"/>
      <c r="E47" s="101"/>
      <c r="F47" s="101"/>
      <c r="G47" s="102"/>
      <c r="H47" s="102"/>
    </row>
    <row r="48" spans="2:8" s="84" customFormat="1" ht="15.95" customHeight="1">
      <c r="B48" s="100"/>
      <c r="C48" s="100"/>
      <c r="D48" s="114"/>
      <c r="E48" s="101"/>
      <c r="F48" s="101"/>
      <c r="G48" s="102"/>
      <c r="H48" s="102"/>
    </row>
    <row r="49" spans="2:8" s="84" customFormat="1" ht="15.95" customHeight="1">
      <c r="B49" s="100"/>
      <c r="C49" s="100"/>
      <c r="D49" s="114"/>
      <c r="E49" s="101"/>
      <c r="F49" s="101"/>
      <c r="G49" s="102"/>
      <c r="H49" s="102"/>
    </row>
    <row r="50" spans="2:8" s="84" customFormat="1" ht="15.95" customHeight="1">
      <c r="B50" s="100"/>
      <c r="C50" s="100"/>
      <c r="D50" s="114"/>
      <c r="E50" s="101"/>
      <c r="F50" s="101"/>
      <c r="G50" s="102"/>
      <c r="H50" s="102"/>
    </row>
    <row r="51" spans="2:8" s="84" customFormat="1" ht="15.95" customHeight="1">
      <c r="B51" s="100"/>
      <c r="C51" s="100"/>
      <c r="D51" s="114"/>
      <c r="E51" s="101"/>
      <c r="F51" s="101"/>
      <c r="G51" s="102"/>
      <c r="H51" s="102"/>
    </row>
    <row r="52" spans="2:8" s="84" customFormat="1" ht="15.95" customHeight="1">
      <c r="B52" s="100"/>
      <c r="C52" s="100"/>
      <c r="D52" s="114"/>
      <c r="E52" s="101"/>
      <c r="F52" s="101"/>
      <c r="G52" s="102"/>
      <c r="H52" s="102"/>
    </row>
    <row r="53" spans="2:8" s="84" customFormat="1" ht="15.95" customHeight="1">
      <c r="B53" s="100"/>
      <c r="C53" s="100"/>
      <c r="D53" s="114"/>
      <c r="E53" s="101"/>
      <c r="F53" s="101"/>
      <c r="G53" s="102"/>
      <c r="H53" s="102"/>
    </row>
    <row r="54" spans="2:8">
      <c r="B54" s="115"/>
      <c r="C54" s="100"/>
      <c r="D54" s="100"/>
      <c r="E54" s="100"/>
      <c r="F54" s="101"/>
      <c r="G54" s="102"/>
      <c r="H54" s="102"/>
    </row>
    <row r="55" spans="2:8">
      <c r="C55" s="115"/>
      <c r="D55" s="116"/>
      <c r="E55" s="117"/>
      <c r="F55" s="117"/>
      <c r="G55" s="118"/>
      <c r="H55" s="118"/>
    </row>
  </sheetData>
  <mergeCells count="9">
    <mergeCell ref="C44:E44"/>
    <mergeCell ref="B4:B5"/>
    <mergeCell ref="C4:E5"/>
    <mergeCell ref="C25:E25"/>
    <mergeCell ref="C33:E33"/>
    <mergeCell ref="B2:H2"/>
    <mergeCell ref="C32:E32"/>
    <mergeCell ref="C6:E6"/>
    <mergeCell ref="F4:F5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1:J40"/>
  <sheetViews>
    <sheetView topLeftCell="A43" zoomScale="90" zoomScaleNormal="90" workbookViewId="0">
      <selection activeCell="L16" sqref="L16"/>
    </sheetView>
  </sheetViews>
  <sheetFormatPr baseColWidth="10" defaultColWidth="9.140625" defaultRowHeight="12.75"/>
  <cols>
    <col min="1" max="1" width="3.28515625" style="35" customWidth="1"/>
    <col min="2" max="2" width="3.7109375" style="108" customWidth="1"/>
    <col min="3" max="3" width="5.28515625" style="108" customWidth="1"/>
    <col min="4" max="4" width="2.7109375" style="108" customWidth="1"/>
    <col min="5" max="5" width="51.7109375" style="35" customWidth="1"/>
    <col min="6" max="6" width="16.140625" style="109" customWidth="1"/>
    <col min="7" max="7" width="14.5703125" style="109" customWidth="1"/>
    <col min="8" max="8" width="1.42578125" style="35" customWidth="1"/>
    <col min="9" max="9" width="9.140625" style="35"/>
    <col min="10" max="10" width="18" style="122" customWidth="1"/>
    <col min="11" max="16384" width="9.140625" style="35"/>
  </cols>
  <sheetData>
    <row r="1" spans="2:10" s="107" customFormat="1" ht="7.5" customHeight="1">
      <c r="B1" s="69"/>
      <c r="C1" s="69"/>
      <c r="D1" s="70"/>
      <c r="E1" s="71"/>
      <c r="F1" s="73"/>
      <c r="G1" s="119"/>
      <c r="H1" s="72"/>
      <c r="I1" s="72"/>
      <c r="J1" s="120"/>
    </row>
    <row r="2" spans="2:10" s="107" customFormat="1" ht="29.25" customHeight="1">
      <c r="B2" s="322" t="s">
        <v>283</v>
      </c>
      <c r="C2" s="322"/>
      <c r="D2" s="322"/>
      <c r="E2" s="322"/>
      <c r="F2" s="322"/>
      <c r="G2" s="322"/>
      <c r="H2" s="121"/>
      <c r="I2" s="121"/>
      <c r="J2" s="120"/>
    </row>
    <row r="3" spans="2:10" s="107" customFormat="1" ht="18.75" customHeight="1">
      <c r="B3" s="313" t="s">
        <v>117</v>
      </c>
      <c r="C3" s="313"/>
      <c r="D3" s="313"/>
      <c r="E3" s="313"/>
      <c r="F3" s="313"/>
      <c r="G3" s="313"/>
      <c r="H3" s="74"/>
      <c r="I3" s="74"/>
      <c r="J3" s="120"/>
    </row>
    <row r="4" spans="2:10" ht="7.5" customHeight="1"/>
    <row r="5" spans="2:10" s="107" customFormat="1" ht="15.95" customHeight="1">
      <c r="B5" s="329" t="s">
        <v>2</v>
      </c>
      <c r="C5" s="323" t="s">
        <v>118</v>
      </c>
      <c r="D5" s="324"/>
      <c r="E5" s="325"/>
      <c r="F5" s="123" t="s">
        <v>119</v>
      </c>
      <c r="G5" s="123" t="s">
        <v>119</v>
      </c>
      <c r="H5" s="84"/>
      <c r="I5" s="84"/>
      <c r="J5" s="120"/>
    </row>
    <row r="6" spans="2:10" s="107" customFormat="1" ht="15.95" customHeight="1">
      <c r="B6" s="330"/>
      <c r="C6" s="326"/>
      <c r="D6" s="327"/>
      <c r="E6" s="328"/>
      <c r="F6" s="124" t="s">
        <v>120</v>
      </c>
      <c r="G6" s="125" t="s">
        <v>137</v>
      </c>
      <c r="H6" s="84"/>
      <c r="I6" s="84"/>
      <c r="J6" s="120"/>
    </row>
    <row r="7" spans="2:10" s="107" customFormat="1" ht="24.95" customHeight="1">
      <c r="B7" s="126">
        <v>1</v>
      </c>
      <c r="C7" s="319" t="s">
        <v>53</v>
      </c>
      <c r="D7" s="320"/>
      <c r="E7" s="321"/>
      <c r="F7" s="248"/>
      <c r="G7" s="248">
        <v>9236671.6600000001</v>
      </c>
      <c r="J7" s="120"/>
    </row>
    <row r="8" spans="2:10" s="107" customFormat="1" ht="24.95" customHeight="1">
      <c r="B8" s="126">
        <v>2</v>
      </c>
      <c r="C8" s="319" t="s">
        <v>54</v>
      </c>
      <c r="D8" s="320"/>
      <c r="E8" s="321"/>
      <c r="F8" s="248"/>
      <c r="G8" s="248"/>
      <c r="J8" s="120"/>
    </row>
    <row r="9" spans="2:10" s="107" customFormat="1" ht="24.95" customHeight="1">
      <c r="B9" s="104">
        <v>3</v>
      </c>
      <c r="C9" s="319" t="s">
        <v>133</v>
      </c>
      <c r="D9" s="320"/>
      <c r="E9" s="321"/>
      <c r="F9" s="259"/>
      <c r="G9" s="259"/>
      <c r="J9" s="120"/>
    </row>
    <row r="10" spans="2:10" s="107" customFormat="1" ht="24.95" customHeight="1">
      <c r="B10" s="104">
        <v>4</v>
      </c>
      <c r="C10" s="319" t="s">
        <v>104</v>
      </c>
      <c r="D10" s="320"/>
      <c r="E10" s="321"/>
      <c r="F10" s="259">
        <v>221911.23</v>
      </c>
      <c r="G10" s="259">
        <v>2654405.19</v>
      </c>
      <c r="J10" s="120"/>
    </row>
    <row r="11" spans="2:10" s="107" customFormat="1" ht="24.95" customHeight="1">
      <c r="B11" s="104">
        <v>5</v>
      </c>
      <c r="C11" s="319" t="s">
        <v>105</v>
      </c>
      <c r="D11" s="320"/>
      <c r="E11" s="321"/>
      <c r="F11" s="260">
        <f>SUM(F12:F13)</f>
        <v>1128722.3999999999</v>
      </c>
      <c r="G11" s="260">
        <f>SUM(G12:G13)</f>
        <v>2628222</v>
      </c>
      <c r="J11" s="120"/>
    </row>
    <row r="12" spans="2:10" s="107" customFormat="1" ht="24.95" customHeight="1">
      <c r="B12" s="104"/>
      <c r="C12" s="127"/>
      <c r="D12" s="314" t="s">
        <v>106</v>
      </c>
      <c r="E12" s="315"/>
      <c r="F12" s="261">
        <v>967200</v>
      </c>
      <c r="G12" s="261">
        <v>2144400</v>
      </c>
      <c r="H12" s="93"/>
      <c r="I12" s="93"/>
      <c r="J12" s="120"/>
    </row>
    <row r="13" spans="2:10" s="107" customFormat="1" ht="24.95" customHeight="1">
      <c r="B13" s="104"/>
      <c r="C13" s="127"/>
      <c r="D13" s="314" t="s">
        <v>107</v>
      </c>
      <c r="E13" s="315"/>
      <c r="F13" s="261">
        <f>+F12*16.7%</f>
        <v>161522.4</v>
      </c>
      <c r="G13" s="261">
        <v>483822</v>
      </c>
      <c r="H13" s="93"/>
      <c r="I13" s="93"/>
      <c r="J13" s="120"/>
    </row>
    <row r="14" spans="2:10" s="107" customFormat="1" ht="24.95" customHeight="1">
      <c r="B14" s="126">
        <v>6</v>
      </c>
      <c r="C14" s="319" t="s">
        <v>108</v>
      </c>
      <c r="D14" s="320"/>
      <c r="E14" s="321"/>
      <c r="F14" s="248">
        <v>0</v>
      </c>
      <c r="G14" s="248">
        <v>782827</v>
      </c>
      <c r="J14" s="120"/>
    </row>
    <row r="15" spans="2:10" s="107" customFormat="1" ht="24.95" customHeight="1">
      <c r="B15" s="126">
        <v>7</v>
      </c>
      <c r="C15" s="319" t="s">
        <v>109</v>
      </c>
      <c r="D15" s="320"/>
      <c r="E15" s="321"/>
      <c r="F15" s="248">
        <f>60000+68120</f>
        <v>128120</v>
      </c>
      <c r="G15" s="248">
        <v>1971723</v>
      </c>
      <c r="J15" s="120"/>
    </row>
    <row r="16" spans="2:10" s="107" customFormat="1" ht="39.950000000000003" customHeight="1">
      <c r="B16" s="126">
        <v>8</v>
      </c>
      <c r="C16" s="294" t="s">
        <v>110</v>
      </c>
      <c r="D16" s="295"/>
      <c r="E16" s="296"/>
      <c r="F16" s="250">
        <f>F10+F11+F14+F15</f>
        <v>1478753.63</v>
      </c>
      <c r="G16" s="250">
        <f>G10+G11+G14+G15</f>
        <v>8037177.1899999995</v>
      </c>
      <c r="H16" s="84"/>
      <c r="I16" s="84"/>
      <c r="J16" s="220"/>
    </row>
    <row r="17" spans="2:10" s="107" customFormat="1" ht="39.950000000000003" customHeight="1">
      <c r="B17" s="126">
        <v>9</v>
      </c>
      <c r="C17" s="316" t="s">
        <v>111</v>
      </c>
      <c r="D17" s="317"/>
      <c r="E17" s="318"/>
      <c r="F17" s="250">
        <f>F7+F8+-F9-F16</f>
        <v>-1478753.63</v>
      </c>
      <c r="G17" s="250">
        <f>G7+G8+-G9-G16</f>
        <v>1199494.4700000007</v>
      </c>
      <c r="H17" s="84"/>
      <c r="I17" s="84"/>
      <c r="J17" s="120"/>
    </row>
    <row r="18" spans="2:10" s="107" customFormat="1" ht="24.95" customHeight="1">
      <c r="B18" s="126">
        <v>10</v>
      </c>
      <c r="C18" s="319" t="s">
        <v>55</v>
      </c>
      <c r="D18" s="320"/>
      <c r="E18" s="321"/>
      <c r="F18" s="248">
        <v>0</v>
      </c>
      <c r="G18" s="248">
        <v>0</v>
      </c>
      <c r="J18" s="120"/>
    </row>
    <row r="19" spans="2:10" s="107" customFormat="1" ht="24.95" customHeight="1">
      <c r="B19" s="126">
        <v>11</v>
      </c>
      <c r="C19" s="319" t="s">
        <v>112</v>
      </c>
      <c r="D19" s="320"/>
      <c r="E19" s="321"/>
      <c r="F19" s="248">
        <v>0</v>
      </c>
      <c r="G19" s="248">
        <v>0</v>
      </c>
      <c r="J19" s="120"/>
    </row>
    <row r="20" spans="2:10" s="107" customFormat="1" ht="24.95" customHeight="1">
      <c r="B20" s="126">
        <v>12</v>
      </c>
      <c r="C20" s="319" t="s">
        <v>56</v>
      </c>
      <c r="D20" s="320"/>
      <c r="E20" s="321"/>
      <c r="F20" s="248"/>
      <c r="G20" s="248"/>
      <c r="J20" s="120"/>
    </row>
    <row r="21" spans="2:10" s="107" customFormat="1" ht="24.95" customHeight="1">
      <c r="B21" s="126"/>
      <c r="C21" s="238">
        <v>121</v>
      </c>
      <c r="D21" s="314" t="s">
        <v>57</v>
      </c>
      <c r="E21" s="315"/>
      <c r="F21" s="249"/>
      <c r="G21" s="249"/>
      <c r="H21" s="93"/>
      <c r="I21" s="93"/>
      <c r="J21" s="120"/>
    </row>
    <row r="22" spans="2:10" s="107" customFormat="1" ht="24.95" customHeight="1">
      <c r="B22" s="126"/>
      <c r="C22" s="127">
        <v>122</v>
      </c>
      <c r="D22" s="314" t="s">
        <v>113</v>
      </c>
      <c r="E22" s="315"/>
      <c r="F22" s="249"/>
      <c r="G22" s="249"/>
      <c r="H22" s="93"/>
      <c r="I22" s="93"/>
      <c r="J22" s="120"/>
    </row>
    <row r="23" spans="2:10" s="107" customFormat="1" ht="24.95" customHeight="1">
      <c r="B23" s="126"/>
      <c r="C23" s="127">
        <v>123</v>
      </c>
      <c r="D23" s="314" t="s">
        <v>58</v>
      </c>
      <c r="E23" s="315"/>
      <c r="F23" s="249"/>
      <c r="G23" s="249"/>
      <c r="H23" s="93"/>
      <c r="I23" s="93"/>
      <c r="J23" s="120"/>
    </row>
    <row r="24" spans="2:10" s="107" customFormat="1" ht="24.95" customHeight="1">
      <c r="B24" s="126"/>
      <c r="C24" s="127">
        <v>124</v>
      </c>
      <c r="D24" s="314" t="s">
        <v>59</v>
      </c>
      <c r="E24" s="315"/>
      <c r="F24" s="249"/>
      <c r="G24" s="249"/>
      <c r="H24" s="93"/>
      <c r="I24" s="93"/>
      <c r="J24" s="120"/>
    </row>
    <row r="25" spans="2:10" s="107" customFormat="1" ht="39.950000000000003" customHeight="1">
      <c r="B25" s="126">
        <v>13</v>
      </c>
      <c r="C25" s="316" t="s">
        <v>60</v>
      </c>
      <c r="D25" s="317"/>
      <c r="E25" s="318"/>
      <c r="F25" s="250">
        <f>SUM(F18:F24)</f>
        <v>0</v>
      </c>
      <c r="G25" s="250">
        <f>SUM(G18:G24)</f>
        <v>0</v>
      </c>
      <c r="H25" s="84"/>
      <c r="I25" s="84"/>
      <c r="J25" s="120"/>
    </row>
    <row r="26" spans="2:10" s="107" customFormat="1" ht="39.950000000000003" customHeight="1">
      <c r="B26" s="126">
        <v>14</v>
      </c>
      <c r="C26" s="316" t="s">
        <v>115</v>
      </c>
      <c r="D26" s="317"/>
      <c r="E26" s="318"/>
      <c r="F26" s="250">
        <f>F17+F25</f>
        <v>-1478753.63</v>
      </c>
      <c r="G26" s="250">
        <f>G17+G25</f>
        <v>1199494.4700000007</v>
      </c>
      <c r="H26" s="84"/>
      <c r="I26" s="84"/>
      <c r="J26" s="120"/>
    </row>
    <row r="27" spans="2:10" s="107" customFormat="1" ht="24.95" customHeight="1">
      <c r="B27" s="126">
        <v>15</v>
      </c>
      <c r="C27" s="319" t="s">
        <v>61</v>
      </c>
      <c r="D27" s="320"/>
      <c r="E27" s="321"/>
      <c r="F27" s="248">
        <v>0</v>
      </c>
      <c r="G27" s="248">
        <f>G26*0.1</f>
        <v>119949.44700000007</v>
      </c>
      <c r="J27" s="120"/>
    </row>
    <row r="28" spans="2:10" s="107" customFormat="1" ht="39.950000000000003" customHeight="1">
      <c r="B28" s="126">
        <v>16</v>
      </c>
      <c r="C28" s="316" t="s">
        <v>116</v>
      </c>
      <c r="D28" s="317"/>
      <c r="E28" s="318"/>
      <c r="F28" s="250">
        <f>F26-F27</f>
        <v>-1478753.63</v>
      </c>
      <c r="G28" s="250">
        <f>G26-G27</f>
        <v>1079545.0230000005</v>
      </c>
      <c r="H28" s="84"/>
      <c r="I28" s="84"/>
      <c r="J28" s="120"/>
    </row>
    <row r="29" spans="2:10" s="107" customFormat="1" ht="24.95" customHeight="1">
      <c r="B29" s="126">
        <v>17</v>
      </c>
      <c r="C29" s="319" t="s">
        <v>114</v>
      </c>
      <c r="D29" s="320"/>
      <c r="E29" s="321"/>
      <c r="F29" s="248"/>
      <c r="G29" s="248"/>
      <c r="J29" s="120"/>
    </row>
    <row r="30" spans="2:10" s="107" customFormat="1" ht="15.95" customHeight="1">
      <c r="B30" s="128"/>
      <c r="C30" s="128"/>
      <c r="D30" s="128"/>
      <c r="E30" s="129"/>
      <c r="F30" s="130"/>
      <c r="G30" s="130"/>
      <c r="J30" s="120"/>
    </row>
    <row r="31" spans="2:10" s="107" customFormat="1" ht="15.95" customHeight="1">
      <c r="B31" s="128"/>
      <c r="C31" s="128"/>
      <c r="D31" s="128"/>
      <c r="E31" s="129"/>
      <c r="F31" s="130"/>
      <c r="G31" s="130"/>
      <c r="J31" s="120"/>
    </row>
    <row r="32" spans="2:10" s="107" customFormat="1" ht="15.95" customHeight="1">
      <c r="B32" s="128"/>
      <c r="C32" s="128"/>
      <c r="D32" s="128"/>
      <c r="E32" s="129"/>
      <c r="F32" s="130"/>
      <c r="G32" s="130"/>
      <c r="J32" s="120"/>
    </row>
    <row r="33" spans="2:10" s="107" customFormat="1" ht="15.95" customHeight="1">
      <c r="B33" s="128"/>
      <c r="C33" s="128"/>
      <c r="D33" s="128"/>
      <c r="E33" s="129"/>
      <c r="F33" s="130"/>
      <c r="G33" s="130"/>
      <c r="J33" s="120"/>
    </row>
    <row r="34" spans="2:10" s="107" customFormat="1" ht="15.95" customHeight="1">
      <c r="B34" s="128"/>
      <c r="C34" s="128"/>
      <c r="D34" s="128"/>
      <c r="E34" s="129"/>
      <c r="F34" s="130"/>
      <c r="G34" s="130"/>
      <c r="J34" s="120"/>
    </row>
    <row r="35" spans="2:10" s="107" customFormat="1" ht="15.95" customHeight="1">
      <c r="B35" s="128"/>
      <c r="C35" s="128"/>
      <c r="D35" s="128"/>
      <c r="E35" s="129"/>
      <c r="F35" s="130"/>
      <c r="G35" s="130"/>
      <c r="J35" s="120"/>
    </row>
    <row r="36" spans="2:10" s="107" customFormat="1" ht="15.95" customHeight="1">
      <c r="B36" s="128"/>
      <c r="C36" s="128"/>
      <c r="D36" s="128"/>
      <c r="E36" s="129"/>
      <c r="F36" s="130"/>
      <c r="G36" s="130"/>
      <c r="J36" s="120"/>
    </row>
    <row r="37" spans="2:10" s="107" customFormat="1" ht="15.95" customHeight="1">
      <c r="B37" s="128"/>
      <c r="C37" s="128"/>
      <c r="D37" s="128"/>
      <c r="E37" s="129"/>
      <c r="F37" s="130"/>
      <c r="G37" s="130"/>
      <c r="J37" s="120"/>
    </row>
    <row r="38" spans="2:10" s="107" customFormat="1" ht="15.95" customHeight="1">
      <c r="B38" s="128"/>
      <c r="C38" s="128"/>
      <c r="D38" s="128"/>
      <c r="E38" s="129"/>
      <c r="F38" s="130"/>
      <c r="G38" s="130"/>
      <c r="J38" s="120"/>
    </row>
    <row r="39" spans="2:10" s="107" customFormat="1" ht="15.95" customHeight="1">
      <c r="B39" s="128"/>
      <c r="C39" s="128"/>
      <c r="D39" s="128"/>
      <c r="E39" s="128"/>
      <c r="F39" s="130"/>
      <c r="G39" s="130"/>
      <c r="J39" s="120"/>
    </row>
    <row r="40" spans="2:10">
      <c r="B40" s="131"/>
      <c r="C40" s="131"/>
      <c r="D40" s="131"/>
      <c r="E40" s="54"/>
      <c r="F40" s="132"/>
      <c r="G40" s="132"/>
    </row>
  </sheetData>
  <mergeCells count="27">
    <mergeCell ref="B2:G2"/>
    <mergeCell ref="C25:E25"/>
    <mergeCell ref="C5:E6"/>
    <mergeCell ref="B5:B6"/>
    <mergeCell ref="C16:E16"/>
    <mergeCell ref="C17:E17"/>
    <mergeCell ref="C7:E7"/>
    <mergeCell ref="C8:E8"/>
    <mergeCell ref="C9:E9"/>
    <mergeCell ref="C10:E10"/>
    <mergeCell ref="C19:E19"/>
    <mergeCell ref="C29:E29"/>
    <mergeCell ref="C28:E28"/>
    <mergeCell ref="C11:E11"/>
    <mergeCell ref="D12:E12"/>
    <mergeCell ref="D13:E13"/>
    <mergeCell ref="C14:E14"/>
    <mergeCell ref="B3:G3"/>
    <mergeCell ref="D24:E24"/>
    <mergeCell ref="C26:E26"/>
    <mergeCell ref="C27:E27"/>
    <mergeCell ref="C20:E20"/>
    <mergeCell ref="D21:E21"/>
    <mergeCell ref="D22:E22"/>
    <mergeCell ref="D23:E23"/>
    <mergeCell ref="C15:E15"/>
    <mergeCell ref="C18:E18"/>
  </mergeCells>
  <phoneticPr fontId="0" type="noConversion"/>
  <printOptions horizontalCentered="1" verticalCentered="1"/>
  <pageMargins left="0" right="0" top="0" bottom="0" header="0.33" footer="0.51181102362204722"/>
  <pageSetup orientation="portrait" horizontalDpi="300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2:H103"/>
  <sheetViews>
    <sheetView topLeftCell="A37" workbookViewId="0">
      <selection activeCell="E31" sqref="E31"/>
    </sheetView>
  </sheetViews>
  <sheetFormatPr baseColWidth="10" defaultColWidth="17.7109375" defaultRowHeight="12.75"/>
  <cols>
    <col min="1" max="1" width="2.85546875" customWidth="1"/>
    <col min="2" max="2" width="31.28515625" customWidth="1"/>
    <col min="3" max="3" width="16.5703125" bestFit="1" customWidth="1"/>
    <col min="4" max="4" width="13" customWidth="1"/>
    <col min="5" max="5" width="14.140625" bestFit="1" customWidth="1"/>
    <col min="6" max="6" width="17.140625" customWidth="1"/>
    <col min="7" max="7" width="18.28515625" bestFit="1" customWidth="1"/>
    <col min="8" max="8" width="12.140625" customWidth="1"/>
    <col min="9" max="9" width="2.7109375" customWidth="1"/>
  </cols>
  <sheetData>
    <row r="2" spans="1:8" ht="15">
      <c r="B2" s="12"/>
    </row>
    <row r="3" spans="1:8" ht="6.75" customHeight="1"/>
    <row r="4" spans="1:8" ht="25.5" customHeight="1">
      <c r="A4" s="331" t="s">
        <v>284</v>
      </c>
      <c r="B4" s="331"/>
      <c r="C4" s="331"/>
      <c r="D4" s="331"/>
      <c r="E4" s="331"/>
      <c r="F4" s="331"/>
      <c r="G4" s="331"/>
      <c r="H4" s="331"/>
    </row>
    <row r="5" spans="1:8" ht="6.75" customHeight="1"/>
    <row r="6" spans="1:8" ht="12.75" customHeight="1">
      <c r="B6" s="20" t="s">
        <v>68</v>
      </c>
      <c r="G6" s="13"/>
    </row>
    <row r="7" spans="1:8" ht="6.75" customHeight="1" thickBot="1"/>
    <row r="8" spans="1:8" s="14" customFormat="1" ht="24.95" customHeight="1" thickTop="1">
      <c r="A8" s="332"/>
      <c r="B8" s="333"/>
      <c r="C8" s="26" t="s">
        <v>41</v>
      </c>
      <c r="D8" s="26" t="s">
        <v>42</v>
      </c>
      <c r="E8" s="27" t="s">
        <v>70</v>
      </c>
      <c r="F8" s="27" t="s">
        <v>69</v>
      </c>
      <c r="G8" s="26" t="s">
        <v>71</v>
      </c>
      <c r="H8" s="28" t="s">
        <v>63</v>
      </c>
    </row>
    <row r="9" spans="1:8" s="17" customFormat="1" ht="30" customHeight="1">
      <c r="A9" s="30" t="s">
        <v>3</v>
      </c>
      <c r="B9" s="29" t="s">
        <v>267</v>
      </c>
      <c r="C9" s="251"/>
      <c r="D9" s="251"/>
      <c r="E9" s="251"/>
      <c r="F9" s="251"/>
      <c r="G9" s="251"/>
      <c r="H9" s="252">
        <f>SUM(C9:G9)</f>
        <v>0</v>
      </c>
    </row>
    <row r="10" spans="1:8" s="17" customFormat="1" ht="20.100000000000001" customHeight="1">
      <c r="A10" s="15" t="s">
        <v>134</v>
      </c>
      <c r="B10" s="16" t="s">
        <v>64</v>
      </c>
      <c r="C10" s="253">
        <v>100000</v>
      </c>
      <c r="D10" s="253"/>
      <c r="E10" s="253"/>
      <c r="F10" s="253"/>
      <c r="G10" s="253">
        <f>Pasivet!H42</f>
        <v>-1500412.21</v>
      </c>
      <c r="H10" s="254">
        <f>SUM(C10:G10)</f>
        <v>-1400412.21</v>
      </c>
    </row>
    <row r="11" spans="1:8" s="17" customFormat="1" ht="20.100000000000001" customHeight="1">
      <c r="A11" s="30" t="s">
        <v>135</v>
      </c>
      <c r="B11" s="29" t="s">
        <v>62</v>
      </c>
      <c r="C11" s="251">
        <f t="shared" ref="C11:H11" si="0">SUM(C9:C10)</f>
        <v>100000</v>
      </c>
      <c r="D11" s="251">
        <f t="shared" si="0"/>
        <v>0</v>
      </c>
      <c r="E11" s="251">
        <f t="shared" si="0"/>
        <v>0</v>
      </c>
      <c r="F11" s="251">
        <f t="shared" si="0"/>
        <v>0</v>
      </c>
      <c r="G11" s="251">
        <f t="shared" si="0"/>
        <v>-1500412.21</v>
      </c>
      <c r="H11" s="251">
        <f t="shared" si="0"/>
        <v>-1400412.21</v>
      </c>
    </row>
    <row r="12" spans="1:8" s="17" customFormat="1" ht="20.100000000000001" customHeight="1">
      <c r="A12" s="19">
        <v>1</v>
      </c>
      <c r="B12" s="18" t="s">
        <v>67</v>
      </c>
      <c r="C12" s="255"/>
      <c r="D12" s="255"/>
      <c r="E12" s="255"/>
      <c r="F12" s="255"/>
      <c r="G12" s="255">
        <f>+Pasivet!H43</f>
        <v>1079545.0230000005</v>
      </c>
      <c r="H12" s="256">
        <f t="shared" ref="H12:H20" si="1">SUM(C12:G12)</f>
        <v>1079545.0230000005</v>
      </c>
    </row>
    <row r="13" spans="1:8" s="17" customFormat="1" ht="20.100000000000001" customHeight="1">
      <c r="A13" s="19">
        <v>2</v>
      </c>
      <c r="B13" s="18" t="s">
        <v>65</v>
      </c>
      <c r="C13" s="255"/>
      <c r="D13" s="255"/>
      <c r="E13" s="255"/>
      <c r="F13" s="255"/>
      <c r="G13" s="255"/>
      <c r="H13" s="256">
        <f t="shared" si="1"/>
        <v>0</v>
      </c>
    </row>
    <row r="14" spans="1:8" s="17" customFormat="1" ht="20.100000000000001" customHeight="1">
      <c r="A14" s="19">
        <v>3</v>
      </c>
      <c r="B14" s="18" t="s">
        <v>72</v>
      </c>
      <c r="C14" s="255"/>
      <c r="D14" s="255"/>
      <c r="E14" s="255"/>
      <c r="F14" s="255"/>
      <c r="G14" s="255"/>
      <c r="H14" s="256">
        <f t="shared" si="1"/>
        <v>0</v>
      </c>
    </row>
    <row r="15" spans="1:8" s="17" customFormat="1" ht="20.100000000000001" customHeight="1">
      <c r="A15" s="19">
        <v>4</v>
      </c>
      <c r="B15" s="18" t="s">
        <v>73</v>
      </c>
      <c r="C15" s="255"/>
      <c r="D15" s="255"/>
      <c r="E15" s="255"/>
      <c r="F15" s="255"/>
      <c r="G15" s="255"/>
      <c r="H15" s="256">
        <f t="shared" si="1"/>
        <v>0</v>
      </c>
    </row>
    <row r="16" spans="1:8" s="17" customFormat="1" ht="30" customHeight="1">
      <c r="A16" s="30" t="s">
        <v>4</v>
      </c>
      <c r="B16" s="29" t="s">
        <v>285</v>
      </c>
      <c r="C16" s="257">
        <f>SUM(C11:C15)</f>
        <v>100000</v>
      </c>
      <c r="D16" s="257">
        <f>SUM(D11:D15)</f>
        <v>0</v>
      </c>
      <c r="E16" s="257">
        <f>SUM(E11:E15)</f>
        <v>0</v>
      </c>
      <c r="F16" s="257">
        <f>SUM(F11:F15)</f>
        <v>0</v>
      </c>
      <c r="G16" s="251">
        <f>SUM(G11:G15)</f>
        <v>-420867.18699999945</v>
      </c>
      <c r="H16" s="257">
        <f t="shared" si="1"/>
        <v>-320867.18699999945</v>
      </c>
    </row>
    <row r="17" spans="1:8" s="17" customFormat="1" ht="20.100000000000001" customHeight="1">
      <c r="A17" s="15">
        <v>1</v>
      </c>
      <c r="B17" s="18" t="s">
        <v>67</v>
      </c>
      <c r="C17" s="255"/>
      <c r="D17" s="255"/>
      <c r="E17" s="255"/>
      <c r="F17" s="255"/>
      <c r="G17" s="283">
        <f>Rez.1!F28</f>
        <v>-1478753.63</v>
      </c>
      <c r="H17" s="256">
        <f t="shared" si="1"/>
        <v>-1478753.63</v>
      </c>
    </row>
    <row r="18" spans="1:8" s="17" customFormat="1" ht="20.100000000000001" customHeight="1">
      <c r="A18" s="15">
        <v>2</v>
      </c>
      <c r="B18" s="18" t="s">
        <v>65</v>
      </c>
      <c r="C18" s="255"/>
      <c r="D18" s="255"/>
      <c r="E18" s="255"/>
      <c r="F18" s="255"/>
      <c r="G18" s="255"/>
      <c r="H18" s="256">
        <f t="shared" si="1"/>
        <v>0</v>
      </c>
    </row>
    <row r="19" spans="1:8" s="17" customFormat="1" ht="20.100000000000001" customHeight="1">
      <c r="A19" s="15">
        <v>3</v>
      </c>
      <c r="B19" s="18" t="s">
        <v>74</v>
      </c>
      <c r="C19" s="255"/>
      <c r="D19" s="255"/>
      <c r="E19" s="255"/>
      <c r="F19" s="255"/>
      <c r="G19" s="255"/>
      <c r="H19" s="256">
        <f t="shared" si="1"/>
        <v>0</v>
      </c>
    </row>
    <row r="20" spans="1:8" s="17" customFormat="1" ht="20.100000000000001" customHeight="1">
      <c r="A20" s="15">
        <v>4</v>
      </c>
      <c r="B20" s="18" t="s">
        <v>136</v>
      </c>
      <c r="C20" s="255"/>
      <c r="D20" s="255"/>
      <c r="E20" s="255"/>
      <c r="F20" s="255"/>
      <c r="G20" s="255"/>
      <c r="H20" s="256">
        <f t="shared" si="1"/>
        <v>0</v>
      </c>
    </row>
    <row r="21" spans="1:8" s="17" customFormat="1" ht="30" customHeight="1" thickBot="1">
      <c r="A21" s="31" t="s">
        <v>37</v>
      </c>
      <c r="B21" s="32" t="s">
        <v>286</v>
      </c>
      <c r="C21" s="258">
        <f t="shared" ref="C21:H21" si="2">SUM(C16:C20)</f>
        <v>100000</v>
      </c>
      <c r="D21" s="258">
        <f t="shared" si="2"/>
        <v>0</v>
      </c>
      <c r="E21" s="258">
        <f t="shared" si="2"/>
        <v>0</v>
      </c>
      <c r="F21" s="258">
        <f t="shared" si="2"/>
        <v>0</v>
      </c>
      <c r="G21" s="258">
        <f t="shared" si="2"/>
        <v>-1899620.8169999993</v>
      </c>
      <c r="H21" s="258">
        <f t="shared" si="2"/>
        <v>-1799620.8169999993</v>
      </c>
    </row>
    <row r="22" spans="1:8" ht="14.1" customHeight="1" thickTop="1"/>
    <row r="23" spans="1:8" ht="14.1" customHeight="1">
      <c r="H23" s="282"/>
    </row>
    <row r="24" spans="1:8" ht="14.1" customHeight="1"/>
    <row r="25" spans="1:8" ht="14.1" customHeight="1"/>
    <row r="26" spans="1:8" ht="14.1" customHeight="1"/>
    <row r="27" spans="1:8" ht="14.1" customHeight="1"/>
    <row r="28" spans="1:8" ht="14.1" customHeight="1"/>
    <row r="29" spans="1:8" ht="14.1" customHeight="1"/>
    <row r="30" spans="1:8" ht="14.1" customHeight="1"/>
    <row r="31" spans="1:8" ht="14.1" customHeight="1"/>
    <row r="32" spans="1:8" ht="14.1" customHeight="1"/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40" ht="14.1" customHeight="1"/>
    <row r="41" ht="14.1" customHeight="1"/>
    <row r="42" ht="14.1" customHeight="1"/>
    <row r="43" ht="14.1" customHeight="1"/>
    <row r="44" ht="14.1" customHeight="1"/>
    <row r="45" ht="14.1" customHeight="1"/>
    <row r="46" ht="14.1" customHeight="1"/>
    <row r="47" ht="14.1" customHeight="1"/>
    <row r="48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  <row r="94" ht="14.1" customHeight="1"/>
    <row r="95" ht="14.1" customHeight="1"/>
    <row r="96" ht="14.1" customHeight="1"/>
    <row r="97" ht="14.1" customHeight="1"/>
    <row r="98" ht="14.1" customHeight="1"/>
    <row r="99" ht="14.1" customHeight="1"/>
    <row r="100" ht="14.1" customHeight="1"/>
    <row r="101" ht="14.1" customHeight="1"/>
    <row r="102" ht="14.1" customHeight="1"/>
    <row r="103" ht="14.1" customHeight="1"/>
  </sheetData>
  <mergeCells count="3">
    <mergeCell ref="A4:H4"/>
    <mergeCell ref="A8"/>
    <mergeCell ref="B8"/>
  </mergeCells>
  <phoneticPr fontId="5" type="noConversion"/>
  <printOptions horizontalCentered="1"/>
  <pageMargins left="0" right="0" top="0.70866141732283505" bottom="0.31496062992126" header="0.511811023622047" footer="0.511811023622047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B2:J58"/>
  <sheetViews>
    <sheetView topLeftCell="A46" workbookViewId="0">
      <selection activeCell="G56" sqref="G56"/>
    </sheetView>
  </sheetViews>
  <sheetFormatPr baseColWidth="10" defaultColWidth="4.7109375" defaultRowHeight="12.75"/>
  <cols>
    <col min="1" max="1" width="6.42578125" customWidth="1"/>
    <col min="2" max="2" width="4.5703125" customWidth="1"/>
    <col min="3" max="3" width="8.5703125" customWidth="1"/>
    <col min="4" max="4" width="3.5703125" customWidth="1"/>
    <col min="5" max="5" width="13.7109375" customWidth="1"/>
    <col min="6" max="7" width="8.7109375" customWidth="1"/>
    <col min="8" max="8" width="9.28515625" customWidth="1"/>
    <col min="9" max="9" width="29" customWidth="1"/>
    <col min="10" max="10" width="6" customWidth="1"/>
    <col min="11" max="11" width="2.140625" customWidth="1"/>
  </cols>
  <sheetData>
    <row r="2" spans="2:10">
      <c r="B2" s="1"/>
      <c r="C2" s="2"/>
      <c r="D2" s="2"/>
      <c r="E2" s="2"/>
      <c r="F2" s="2"/>
      <c r="G2" s="2"/>
      <c r="H2" s="2"/>
      <c r="I2" s="2"/>
      <c r="J2" s="3"/>
    </row>
    <row r="3" spans="2:10">
      <c r="B3" s="4"/>
      <c r="C3" s="5"/>
      <c r="D3" s="5"/>
      <c r="E3" s="5"/>
      <c r="F3" s="5"/>
      <c r="G3" s="5"/>
      <c r="H3" s="5"/>
      <c r="I3" s="5"/>
      <c r="J3" s="6"/>
    </row>
    <row r="4" spans="2:10" s="11" customFormat="1" ht="33" customHeight="1">
      <c r="B4" s="336" t="s">
        <v>75</v>
      </c>
      <c r="C4" s="337"/>
      <c r="D4" s="337"/>
      <c r="E4" s="337"/>
      <c r="F4" s="337"/>
      <c r="G4" s="337"/>
      <c r="H4" s="337"/>
      <c r="I4" s="337"/>
      <c r="J4" s="338"/>
    </row>
    <row r="5" spans="2:10" s="140" customFormat="1">
      <c r="B5" s="135"/>
      <c r="C5" s="149" t="s">
        <v>140</v>
      </c>
      <c r="D5" s="136"/>
      <c r="E5" s="136"/>
      <c r="F5" s="136"/>
      <c r="G5" s="137"/>
      <c r="H5" s="137"/>
      <c r="I5" s="138"/>
      <c r="J5" s="139"/>
    </row>
    <row r="6" spans="2:10" s="140" customFormat="1" ht="11.25">
      <c r="B6" s="135"/>
      <c r="C6" s="141"/>
      <c r="D6" s="134" t="s">
        <v>141</v>
      </c>
      <c r="E6" s="134"/>
      <c r="F6" s="134"/>
      <c r="G6" s="134"/>
      <c r="H6" s="134"/>
      <c r="I6" s="142"/>
      <c r="J6" s="139"/>
    </row>
    <row r="7" spans="2:10" s="140" customFormat="1" ht="11.25">
      <c r="B7" s="135"/>
      <c r="C7" s="141"/>
      <c r="D7" s="134" t="s">
        <v>143</v>
      </c>
      <c r="E7" s="134"/>
      <c r="F7" s="134"/>
      <c r="G7" s="134"/>
      <c r="H7" s="134"/>
      <c r="I7" s="142"/>
      <c r="J7" s="139"/>
    </row>
    <row r="8" spans="2:10" s="140" customFormat="1" ht="11.25">
      <c r="B8" s="135"/>
      <c r="C8" s="141" t="s">
        <v>144</v>
      </c>
      <c r="D8" s="143"/>
      <c r="E8" s="143"/>
      <c r="F8" s="143"/>
      <c r="G8" s="143"/>
      <c r="H8" s="143"/>
      <c r="I8" s="142"/>
      <c r="J8" s="139"/>
    </row>
    <row r="9" spans="2:10" s="140" customFormat="1" ht="11.25">
      <c r="B9" s="135"/>
      <c r="C9" s="141"/>
      <c r="D9" s="134"/>
      <c r="E9" s="134" t="s">
        <v>142</v>
      </c>
      <c r="F9" s="134"/>
      <c r="G9" s="143"/>
      <c r="H9" s="143"/>
      <c r="I9" s="142"/>
      <c r="J9" s="139"/>
    </row>
    <row r="10" spans="2:10" s="140" customFormat="1" ht="11.25">
      <c r="B10" s="135"/>
      <c r="C10" s="144"/>
      <c r="D10" s="145"/>
      <c r="E10" s="134" t="s">
        <v>145</v>
      </c>
      <c r="F10" s="134"/>
      <c r="G10" s="143"/>
      <c r="H10" s="143"/>
      <c r="I10" s="142"/>
      <c r="J10" s="139"/>
    </row>
    <row r="11" spans="2:10" s="140" customFormat="1" ht="11.25">
      <c r="B11" s="135"/>
      <c r="C11" s="146"/>
      <c r="D11" s="147"/>
      <c r="E11" s="147" t="s">
        <v>146</v>
      </c>
      <c r="F11" s="147"/>
      <c r="G11" s="147"/>
      <c r="H11" s="147"/>
      <c r="I11" s="148"/>
      <c r="J11" s="139"/>
    </row>
    <row r="12" spans="2:10">
      <c r="B12" s="4"/>
      <c r="C12" s="5"/>
      <c r="D12" s="5"/>
      <c r="E12" s="5"/>
      <c r="F12" s="5"/>
      <c r="G12" s="5"/>
      <c r="H12" s="5"/>
      <c r="I12" s="5"/>
      <c r="J12" s="6"/>
    </row>
    <row r="13" spans="2:10">
      <c r="B13" s="4"/>
      <c r="C13" s="5"/>
      <c r="D13" s="5"/>
      <c r="E13" s="5"/>
      <c r="F13" s="5"/>
      <c r="G13" s="5"/>
      <c r="H13" s="5"/>
      <c r="I13" s="5"/>
      <c r="J13" s="6"/>
    </row>
    <row r="14" spans="2:10">
      <c r="B14" s="4"/>
      <c r="C14" s="5"/>
      <c r="D14" s="340"/>
      <c r="E14" s="340"/>
      <c r="F14" s="133"/>
      <c r="G14" s="339"/>
      <c r="H14" s="339"/>
      <c r="I14" s="339"/>
      <c r="J14" s="6"/>
    </row>
    <row r="15" spans="2:10">
      <c r="B15" s="4"/>
      <c r="C15" s="5"/>
      <c r="D15" s="340"/>
      <c r="E15" s="340"/>
      <c r="F15" s="133"/>
      <c r="G15" s="133"/>
      <c r="H15" s="133"/>
      <c r="I15" s="133"/>
      <c r="J15" s="6"/>
    </row>
    <row r="16" spans="2:10">
      <c r="B16" s="4"/>
      <c r="C16" s="5"/>
      <c r="D16" s="134"/>
      <c r="E16" s="134"/>
      <c r="F16" s="134"/>
      <c r="G16" s="134"/>
      <c r="H16" s="134"/>
      <c r="I16" s="134"/>
      <c r="J16" s="6"/>
    </row>
    <row r="17" spans="2:10">
      <c r="B17" s="4"/>
      <c r="C17" s="5"/>
      <c r="D17" s="134"/>
      <c r="E17" s="134"/>
      <c r="F17" s="134"/>
      <c r="G17" s="134"/>
      <c r="H17" s="134"/>
      <c r="I17" s="134"/>
      <c r="J17" s="6"/>
    </row>
    <row r="18" spans="2:10">
      <c r="B18" s="4"/>
      <c r="C18" s="5"/>
      <c r="D18" s="134"/>
      <c r="E18" s="134"/>
      <c r="F18" s="134"/>
      <c r="G18" s="134"/>
      <c r="H18" s="134"/>
      <c r="I18" s="134"/>
      <c r="J18" s="6"/>
    </row>
    <row r="19" spans="2:10">
      <c r="B19" s="4"/>
      <c r="C19" s="196" t="s">
        <v>247</v>
      </c>
      <c r="D19" s="196"/>
      <c r="E19" s="196" t="s">
        <v>248</v>
      </c>
      <c r="F19" s="196"/>
      <c r="G19" s="196"/>
      <c r="H19" s="5"/>
      <c r="I19" s="5"/>
      <c r="J19" s="6"/>
    </row>
    <row r="20" spans="2:10">
      <c r="B20" s="4"/>
      <c r="C20" s="5"/>
      <c r="D20" s="5"/>
      <c r="E20" s="5"/>
      <c r="F20" s="5"/>
      <c r="G20" s="5"/>
      <c r="H20" s="5"/>
      <c r="I20" s="5"/>
      <c r="J20" s="6"/>
    </row>
    <row r="21" spans="2:10">
      <c r="B21" s="4"/>
      <c r="C21" s="5"/>
      <c r="D21" s="5"/>
      <c r="E21" s="5"/>
      <c r="F21" s="5"/>
      <c r="G21" s="5"/>
      <c r="H21" s="5"/>
      <c r="I21" s="5"/>
      <c r="J21" s="6"/>
    </row>
    <row r="22" spans="2:10">
      <c r="B22" s="4"/>
      <c r="C22" s="5"/>
      <c r="D22" s="5"/>
      <c r="E22" s="5"/>
      <c r="F22" s="5"/>
      <c r="G22" s="5"/>
      <c r="H22" s="5"/>
      <c r="I22" s="5"/>
      <c r="J22" s="6"/>
    </row>
    <row r="23" spans="2:10">
      <c r="B23" s="4"/>
      <c r="C23" s="5"/>
      <c r="D23" s="5"/>
      <c r="E23" s="5"/>
      <c r="F23" s="5"/>
      <c r="G23" s="5"/>
      <c r="H23" s="5"/>
      <c r="I23" s="5"/>
      <c r="J23" s="6"/>
    </row>
    <row r="24" spans="2:10">
      <c r="B24" s="4"/>
      <c r="C24" s="5"/>
      <c r="D24" s="5"/>
      <c r="E24" s="5"/>
      <c r="F24" s="5"/>
      <c r="G24" s="5"/>
      <c r="H24" s="5"/>
      <c r="I24" s="5"/>
      <c r="J24" s="6"/>
    </row>
    <row r="25" spans="2:10">
      <c r="B25" s="4"/>
      <c r="C25" s="5"/>
      <c r="D25" s="5"/>
      <c r="E25" s="5"/>
      <c r="F25" s="5"/>
      <c r="G25" s="5"/>
      <c r="H25" s="5"/>
      <c r="I25" s="5"/>
      <c r="J25" s="6"/>
    </row>
    <row r="26" spans="2:10">
      <c r="B26" s="4"/>
      <c r="C26" s="5"/>
      <c r="D26" s="5"/>
      <c r="E26" s="5"/>
      <c r="F26" s="5"/>
      <c r="G26" s="5"/>
      <c r="H26" s="5"/>
      <c r="I26" s="5"/>
      <c r="J26" s="6"/>
    </row>
    <row r="27" spans="2:10">
      <c r="B27" s="4"/>
      <c r="C27" s="5"/>
      <c r="D27" s="5"/>
      <c r="E27" s="5"/>
      <c r="F27" s="5"/>
      <c r="G27" s="5"/>
      <c r="H27" s="5"/>
      <c r="I27" s="5"/>
      <c r="J27" s="6"/>
    </row>
    <row r="28" spans="2:10">
      <c r="B28" s="4"/>
      <c r="C28" s="5"/>
      <c r="D28" s="5"/>
      <c r="E28" s="5"/>
      <c r="F28" s="5"/>
      <c r="G28" s="5"/>
      <c r="H28" s="5"/>
      <c r="I28" s="5"/>
      <c r="J28" s="6"/>
    </row>
    <row r="29" spans="2:10">
      <c r="B29" s="4"/>
      <c r="C29" s="5"/>
      <c r="D29" s="5"/>
      <c r="E29" s="5"/>
      <c r="F29" s="5"/>
      <c r="G29" s="5"/>
      <c r="H29" s="5"/>
      <c r="I29" s="5"/>
      <c r="J29" s="6"/>
    </row>
    <row r="30" spans="2:10">
      <c r="B30" s="4"/>
      <c r="C30" s="5"/>
      <c r="D30" s="5"/>
      <c r="E30" s="5"/>
      <c r="F30" s="5"/>
      <c r="G30" s="5"/>
      <c r="H30" s="5"/>
      <c r="I30" s="5"/>
      <c r="J30" s="6"/>
    </row>
    <row r="31" spans="2:10">
      <c r="B31" s="4"/>
      <c r="C31" s="5"/>
      <c r="D31" s="5"/>
      <c r="E31" s="5"/>
      <c r="F31" s="5"/>
      <c r="G31" s="5"/>
      <c r="H31" s="5"/>
      <c r="I31" s="5"/>
      <c r="J31" s="6"/>
    </row>
    <row r="32" spans="2:10">
      <c r="B32" s="4"/>
      <c r="C32" s="5"/>
      <c r="D32" s="5"/>
      <c r="E32" s="5"/>
      <c r="F32" s="5"/>
      <c r="G32" s="5"/>
      <c r="H32" s="5"/>
      <c r="I32" s="5"/>
      <c r="J32" s="6"/>
    </row>
    <row r="33" spans="2:10">
      <c r="B33" s="4"/>
      <c r="C33" s="5"/>
      <c r="D33" s="5"/>
      <c r="E33" s="5"/>
      <c r="F33" s="5"/>
      <c r="G33" s="5"/>
      <c r="H33" s="5"/>
      <c r="I33" s="5"/>
      <c r="J33" s="6"/>
    </row>
    <row r="34" spans="2:10">
      <c r="B34" s="4"/>
      <c r="C34" s="5"/>
      <c r="D34" s="5"/>
      <c r="E34" s="5"/>
      <c r="F34" s="5"/>
      <c r="G34" s="5"/>
      <c r="H34" s="5"/>
      <c r="I34" s="5"/>
      <c r="J34" s="6"/>
    </row>
    <row r="35" spans="2:10">
      <c r="B35" s="4"/>
      <c r="C35" s="5"/>
      <c r="D35" s="5"/>
      <c r="E35" s="5"/>
      <c r="F35" s="5"/>
      <c r="G35" s="5"/>
      <c r="H35" s="5"/>
      <c r="I35" s="5"/>
      <c r="J35" s="6"/>
    </row>
    <row r="36" spans="2:10">
      <c r="B36" s="4"/>
      <c r="C36" s="5"/>
      <c r="D36" s="5"/>
      <c r="E36" s="5"/>
      <c r="F36" s="5"/>
      <c r="G36" s="5"/>
      <c r="H36" s="5"/>
      <c r="I36" s="5"/>
      <c r="J36" s="6"/>
    </row>
    <row r="37" spans="2:10">
      <c r="B37" s="4"/>
      <c r="C37" s="5"/>
      <c r="D37" s="5"/>
      <c r="E37" s="5"/>
      <c r="F37" s="5"/>
      <c r="G37" s="5"/>
      <c r="H37" s="5"/>
      <c r="I37" s="5"/>
      <c r="J37" s="6"/>
    </row>
    <row r="38" spans="2:10">
      <c r="B38" s="4"/>
      <c r="C38" s="5"/>
      <c r="D38" s="5"/>
      <c r="E38" s="5"/>
      <c r="F38" s="5"/>
      <c r="G38" s="5"/>
      <c r="H38" s="5"/>
      <c r="I38" s="5"/>
      <c r="J38" s="6"/>
    </row>
    <row r="39" spans="2:10">
      <c r="B39" s="4"/>
      <c r="C39" s="5"/>
      <c r="D39" s="5"/>
      <c r="E39" s="5"/>
      <c r="F39" s="5"/>
      <c r="G39" s="5"/>
      <c r="H39" s="5"/>
      <c r="I39" s="5"/>
      <c r="J39" s="6"/>
    </row>
    <row r="40" spans="2:10">
      <c r="B40" s="4"/>
      <c r="C40" s="5"/>
      <c r="D40" s="5"/>
      <c r="E40" s="5"/>
      <c r="F40" s="5"/>
      <c r="G40" s="5"/>
      <c r="H40" s="5"/>
      <c r="I40" s="5"/>
      <c r="J40" s="6"/>
    </row>
    <row r="41" spans="2:10">
      <c r="B41" s="4"/>
      <c r="C41" s="5"/>
      <c r="D41" s="5"/>
      <c r="E41" s="5"/>
      <c r="F41" s="5"/>
      <c r="G41" s="5"/>
      <c r="H41" s="5"/>
      <c r="I41" s="5"/>
      <c r="J41" s="6"/>
    </row>
    <row r="42" spans="2:10">
      <c r="B42" s="4"/>
      <c r="C42" s="5"/>
      <c r="D42" s="5"/>
      <c r="E42" s="5"/>
      <c r="F42" s="5"/>
      <c r="G42" s="5"/>
      <c r="H42" s="5"/>
      <c r="I42" s="5"/>
      <c r="J42" s="6"/>
    </row>
    <row r="43" spans="2:10">
      <c r="B43" s="4"/>
      <c r="C43" s="5"/>
      <c r="D43" s="5"/>
      <c r="E43" s="5"/>
      <c r="F43" s="5"/>
      <c r="G43" s="5"/>
      <c r="H43" s="5"/>
      <c r="I43" s="5"/>
      <c r="J43" s="6"/>
    </row>
    <row r="44" spans="2:10">
      <c r="B44" s="4"/>
      <c r="C44" s="5"/>
      <c r="D44" s="5"/>
      <c r="E44" s="5"/>
      <c r="F44" s="5"/>
      <c r="G44" s="5"/>
      <c r="H44" s="5"/>
      <c r="I44" s="5"/>
      <c r="J44" s="6"/>
    </row>
    <row r="45" spans="2:10">
      <c r="B45" s="4"/>
      <c r="C45" s="5"/>
      <c r="D45" s="5"/>
      <c r="E45" s="5"/>
      <c r="F45" s="5"/>
      <c r="G45" s="5"/>
      <c r="H45" s="5"/>
      <c r="I45" s="5"/>
      <c r="J45" s="6"/>
    </row>
    <row r="46" spans="2:10">
      <c r="B46" s="4"/>
      <c r="C46" s="5"/>
      <c r="D46" s="5"/>
      <c r="E46" s="5"/>
      <c r="F46" s="5"/>
      <c r="G46" s="5"/>
      <c r="H46" s="5"/>
      <c r="I46" s="5"/>
      <c r="J46" s="6"/>
    </row>
    <row r="47" spans="2:10">
      <c r="B47" s="4"/>
      <c r="C47" s="5"/>
      <c r="D47" s="5"/>
      <c r="E47" s="5"/>
      <c r="F47" s="5"/>
      <c r="G47" s="5"/>
      <c r="H47" s="5"/>
      <c r="I47" s="5"/>
      <c r="J47" s="6"/>
    </row>
    <row r="48" spans="2:10">
      <c r="B48" s="4"/>
      <c r="C48" s="5"/>
      <c r="D48" s="5"/>
      <c r="E48" s="5"/>
      <c r="F48" s="5"/>
      <c r="G48" s="5"/>
      <c r="H48" s="5"/>
      <c r="I48" s="5"/>
      <c r="J48" s="6"/>
    </row>
    <row r="49" spans="2:10" s="24" customFormat="1">
      <c r="B49" s="21"/>
      <c r="C49" s="22"/>
      <c r="D49" s="22"/>
      <c r="E49" s="22"/>
      <c r="F49" s="22"/>
      <c r="G49" s="22"/>
      <c r="H49" s="22"/>
      <c r="I49" s="22"/>
      <c r="J49" s="23"/>
    </row>
    <row r="50" spans="2:10" s="24" customFormat="1" ht="15">
      <c r="B50" s="21"/>
      <c r="C50" s="22"/>
      <c r="D50" s="22"/>
      <c r="E50" s="10"/>
      <c r="F50" s="10"/>
      <c r="G50" s="10"/>
      <c r="H50" s="10"/>
      <c r="I50" s="10"/>
      <c r="J50" s="23"/>
    </row>
    <row r="51" spans="2:10" s="24" customFormat="1" ht="15">
      <c r="B51" s="21"/>
      <c r="C51" s="22"/>
      <c r="D51" s="22"/>
      <c r="E51" s="10"/>
      <c r="F51" s="10"/>
      <c r="G51" s="10"/>
      <c r="H51" s="10"/>
      <c r="I51" s="10"/>
      <c r="J51" s="23"/>
    </row>
    <row r="52" spans="2:10" s="24" customFormat="1" ht="15">
      <c r="B52" s="21"/>
      <c r="C52" s="22"/>
      <c r="D52" s="22"/>
      <c r="E52" s="10"/>
      <c r="F52" s="10"/>
      <c r="G52" s="10"/>
      <c r="H52" s="10"/>
      <c r="I52" s="10"/>
      <c r="J52" s="23"/>
    </row>
    <row r="53" spans="2:10" s="24" customFormat="1" ht="15">
      <c r="B53" s="21"/>
      <c r="C53" s="22"/>
      <c r="D53" s="22"/>
      <c r="E53" s="10"/>
      <c r="F53" s="10"/>
      <c r="G53" s="10"/>
      <c r="H53" s="10"/>
      <c r="I53" s="10"/>
      <c r="J53" s="23"/>
    </row>
    <row r="54" spans="2:10" s="24" customFormat="1" ht="15">
      <c r="B54" s="21"/>
      <c r="C54" s="22"/>
      <c r="D54" s="22"/>
      <c r="E54" s="10"/>
      <c r="F54" s="10"/>
      <c r="G54" s="334" t="s">
        <v>76</v>
      </c>
      <c r="H54" s="334"/>
      <c r="I54" s="334"/>
      <c r="J54" s="23"/>
    </row>
    <row r="55" spans="2:10" ht="15.75">
      <c r="B55" s="4"/>
      <c r="C55" s="5"/>
      <c r="D55" s="5"/>
      <c r="E55" s="25"/>
      <c r="F55" s="25"/>
      <c r="G55" s="335" t="s">
        <v>287</v>
      </c>
      <c r="H55" s="335"/>
      <c r="I55" s="335"/>
      <c r="J55" s="6"/>
    </row>
    <row r="56" spans="2:10">
      <c r="B56" s="4"/>
      <c r="C56" s="5"/>
      <c r="D56" s="5"/>
      <c r="E56" s="5"/>
      <c r="F56" s="5"/>
      <c r="G56" s="5"/>
      <c r="H56" s="5"/>
      <c r="I56" s="5"/>
      <c r="J56" s="6"/>
    </row>
    <row r="57" spans="2:10">
      <c r="B57" s="4"/>
      <c r="C57" s="5"/>
      <c r="D57" s="5"/>
      <c r="E57" s="5"/>
      <c r="F57" s="5"/>
      <c r="G57" s="5"/>
      <c r="H57" s="5"/>
      <c r="I57" s="5"/>
      <c r="J57" s="6"/>
    </row>
    <row r="58" spans="2:10">
      <c r="B58" s="7"/>
      <c r="C58" s="8"/>
      <c r="D58" s="8"/>
      <c r="E58" s="8"/>
      <c r="F58" s="8"/>
      <c r="G58" s="8"/>
      <c r="H58" s="8"/>
      <c r="I58" s="8"/>
      <c r="J58" s="9"/>
    </row>
  </sheetData>
  <mergeCells count="6">
    <mergeCell ref="G54:I54"/>
    <mergeCell ref="G55:I55"/>
    <mergeCell ref="B4:J4"/>
    <mergeCell ref="G14:I14"/>
    <mergeCell ref="E14:E15"/>
    <mergeCell ref="D14:D15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B2:E61"/>
  <sheetViews>
    <sheetView topLeftCell="A76" workbookViewId="0">
      <selection activeCell="D54" sqref="D54"/>
    </sheetView>
  </sheetViews>
  <sheetFormatPr baseColWidth="10" defaultColWidth="4.7109375" defaultRowHeight="12.75"/>
  <cols>
    <col min="1" max="1" width="9.140625" customWidth="1"/>
    <col min="2" max="2" width="4.5703125" customWidth="1"/>
    <col min="3" max="3" width="7.42578125" customWidth="1"/>
    <col min="4" max="4" width="78.28515625" customWidth="1"/>
    <col min="5" max="5" width="4.85546875" customWidth="1"/>
    <col min="6" max="6" width="1.5703125" customWidth="1"/>
  </cols>
  <sheetData>
    <row r="2" spans="2:5">
      <c r="B2" s="1"/>
      <c r="C2" s="2"/>
      <c r="D2" s="2"/>
      <c r="E2" s="3"/>
    </row>
    <row r="3" spans="2:5" s="11" customFormat="1" ht="33" customHeight="1">
      <c r="B3" s="336" t="s">
        <v>75</v>
      </c>
      <c r="C3" s="337"/>
      <c r="D3" s="337"/>
      <c r="E3" s="338"/>
    </row>
    <row r="4" spans="2:5" s="140" customFormat="1">
      <c r="B4" s="135"/>
      <c r="C4" s="149" t="s">
        <v>140</v>
      </c>
      <c r="D4" s="138"/>
      <c r="E4" s="139"/>
    </row>
    <row r="5" spans="2:5" s="140" customFormat="1" ht="11.25">
      <c r="B5" s="135"/>
      <c r="C5" s="141"/>
      <c r="D5" s="142" t="s">
        <v>147</v>
      </c>
      <c r="E5" s="139"/>
    </row>
    <row r="6" spans="2:5" s="140" customFormat="1" ht="11.25">
      <c r="B6" s="135"/>
      <c r="C6" s="141"/>
      <c r="D6" s="142" t="s">
        <v>148</v>
      </c>
      <c r="E6" s="139"/>
    </row>
    <row r="7" spans="2:5" s="140" customFormat="1" ht="11.25">
      <c r="B7" s="135"/>
      <c r="C7" s="141" t="s">
        <v>261</v>
      </c>
      <c r="D7" s="154"/>
      <c r="E7" s="139"/>
    </row>
    <row r="8" spans="2:5" s="140" customFormat="1" ht="11.25">
      <c r="B8" s="135"/>
      <c r="C8" s="141"/>
      <c r="D8" s="142" t="s">
        <v>149</v>
      </c>
      <c r="E8" s="139"/>
    </row>
    <row r="9" spans="2:5" s="140" customFormat="1" ht="11.25">
      <c r="B9" s="135"/>
      <c r="C9" s="144"/>
      <c r="D9" s="142" t="s">
        <v>150</v>
      </c>
      <c r="E9" s="139"/>
    </row>
    <row r="10" spans="2:5" s="140" customFormat="1" ht="11.25">
      <c r="B10" s="135"/>
      <c r="C10" s="146"/>
      <c r="D10" s="148" t="s">
        <v>151</v>
      </c>
      <c r="E10" s="139"/>
    </row>
    <row r="11" spans="2:5" ht="5.25" customHeight="1">
      <c r="B11" s="4"/>
      <c r="C11" s="5"/>
      <c r="D11" s="5"/>
      <c r="E11" s="6"/>
    </row>
    <row r="12" spans="2:5" ht="15.75">
      <c r="B12" s="4"/>
      <c r="C12" s="155" t="s">
        <v>152</v>
      </c>
      <c r="D12" s="156" t="s">
        <v>153</v>
      </c>
      <c r="E12" s="6"/>
    </row>
    <row r="13" spans="2:5" ht="6" customHeight="1">
      <c r="B13" s="4"/>
      <c r="C13" s="157"/>
      <c r="E13" s="6"/>
    </row>
    <row r="14" spans="2:5">
      <c r="B14" s="4"/>
      <c r="C14" s="158">
        <v>1</v>
      </c>
      <c r="D14" s="159" t="s">
        <v>249</v>
      </c>
      <c r="E14" s="6"/>
    </row>
    <row r="15" spans="2:5">
      <c r="B15" s="4"/>
      <c r="C15" s="158">
        <v>2</v>
      </c>
      <c r="D15" s="33" t="s">
        <v>250</v>
      </c>
      <c r="E15" s="6"/>
    </row>
    <row r="16" spans="2:5">
      <c r="B16" s="4"/>
      <c r="C16" s="160">
        <v>3</v>
      </c>
      <c r="D16" s="33" t="s">
        <v>251</v>
      </c>
      <c r="E16" s="6"/>
    </row>
    <row r="17" spans="2:5" s="33" customFormat="1">
      <c r="B17" s="161"/>
      <c r="C17" s="160">
        <v>4</v>
      </c>
      <c r="D17" s="160" t="s">
        <v>252</v>
      </c>
      <c r="E17" s="162"/>
    </row>
    <row r="18" spans="2:5" s="33" customFormat="1">
      <c r="B18" s="161"/>
      <c r="C18" s="160"/>
      <c r="D18" s="159" t="s">
        <v>154</v>
      </c>
      <c r="E18" s="162"/>
    </row>
    <row r="19" spans="2:5" s="33" customFormat="1">
      <c r="B19" s="161"/>
      <c r="C19" s="160" t="s">
        <v>155</v>
      </c>
      <c r="D19" s="160"/>
      <c r="E19" s="162"/>
    </row>
    <row r="20" spans="2:5" s="33" customFormat="1">
      <c r="B20" s="161"/>
      <c r="C20" s="160"/>
      <c r="D20" s="159" t="s">
        <v>156</v>
      </c>
      <c r="E20" s="162"/>
    </row>
    <row r="21" spans="2:5" s="33" customFormat="1">
      <c r="B21" s="161"/>
      <c r="C21" s="160" t="s">
        <v>157</v>
      </c>
      <c r="D21" s="160"/>
      <c r="E21" s="162"/>
    </row>
    <row r="22" spans="2:5" s="33" customFormat="1">
      <c r="B22" s="161"/>
      <c r="C22" s="160"/>
      <c r="D22" s="159" t="s">
        <v>158</v>
      </c>
      <c r="E22" s="162"/>
    </row>
    <row r="23" spans="2:5" s="33" customFormat="1">
      <c r="B23" s="161"/>
      <c r="C23" s="160" t="s">
        <v>159</v>
      </c>
      <c r="D23" s="160"/>
      <c r="E23" s="162"/>
    </row>
    <row r="24" spans="2:5" s="33" customFormat="1">
      <c r="B24" s="161"/>
      <c r="C24" s="160"/>
      <c r="D24" s="160" t="s">
        <v>160</v>
      </c>
      <c r="E24" s="162"/>
    </row>
    <row r="25" spans="2:5" s="33" customFormat="1">
      <c r="B25" s="161"/>
      <c r="C25" s="160" t="s">
        <v>161</v>
      </c>
      <c r="D25" s="160"/>
      <c r="E25" s="162"/>
    </row>
    <row r="26" spans="2:5" s="33" customFormat="1">
      <c r="B26" s="161"/>
      <c r="C26" s="159" t="s">
        <v>162</v>
      </c>
      <c r="D26" s="160"/>
      <c r="E26" s="162"/>
    </row>
    <row r="27" spans="2:5" s="33" customFormat="1">
      <c r="B27" s="161"/>
      <c r="C27" s="160"/>
      <c r="D27" s="160" t="s">
        <v>163</v>
      </c>
      <c r="E27" s="162"/>
    </row>
    <row r="28" spans="2:5" s="33" customFormat="1">
      <c r="B28" s="161"/>
      <c r="C28" s="159" t="s">
        <v>164</v>
      </c>
      <c r="D28" s="160"/>
      <c r="E28" s="162"/>
    </row>
    <row r="29" spans="2:5" s="33" customFormat="1">
      <c r="B29" s="161"/>
      <c r="C29" s="160"/>
      <c r="D29" s="160" t="s">
        <v>165</v>
      </c>
      <c r="E29" s="162"/>
    </row>
    <row r="30" spans="2:5" s="33" customFormat="1">
      <c r="B30" s="161"/>
      <c r="C30" s="159" t="s">
        <v>166</v>
      </c>
      <c r="D30" s="160"/>
      <c r="E30" s="162"/>
    </row>
    <row r="31" spans="2:5" s="33" customFormat="1">
      <c r="B31" s="161"/>
      <c r="C31" s="160" t="s">
        <v>167</v>
      </c>
      <c r="D31" s="160" t="s">
        <v>168</v>
      </c>
      <c r="E31" s="162"/>
    </row>
    <row r="32" spans="2:5" s="33" customFormat="1">
      <c r="B32" s="161"/>
      <c r="C32" s="160"/>
      <c r="D32" s="159" t="s">
        <v>169</v>
      </c>
      <c r="E32" s="162"/>
    </row>
    <row r="33" spans="2:5" s="33" customFormat="1">
      <c r="B33" s="161"/>
      <c r="C33" s="160"/>
      <c r="D33" s="159" t="s">
        <v>170</v>
      </c>
      <c r="E33" s="162"/>
    </row>
    <row r="34" spans="2:5" s="33" customFormat="1">
      <c r="B34" s="161"/>
      <c r="C34" s="160"/>
      <c r="D34" s="159" t="s">
        <v>171</v>
      </c>
      <c r="E34" s="162"/>
    </row>
    <row r="35" spans="2:5" s="33" customFormat="1">
      <c r="B35" s="161"/>
      <c r="C35" s="160"/>
      <c r="D35" s="159" t="s">
        <v>172</v>
      </c>
      <c r="E35" s="162"/>
    </row>
    <row r="36" spans="2:5" s="33" customFormat="1">
      <c r="B36" s="161"/>
      <c r="C36" s="160"/>
      <c r="D36" s="159" t="s">
        <v>173</v>
      </c>
      <c r="E36" s="162"/>
    </row>
    <row r="37" spans="2:5" s="33" customFormat="1">
      <c r="B37" s="161"/>
      <c r="C37" s="160"/>
      <c r="D37" s="159" t="s">
        <v>174</v>
      </c>
      <c r="E37" s="162"/>
    </row>
    <row r="38" spans="2:5" s="33" customFormat="1" ht="6" customHeight="1">
      <c r="B38" s="161"/>
      <c r="C38" s="160"/>
      <c r="D38" s="160"/>
      <c r="E38" s="162"/>
    </row>
    <row r="39" spans="2:5" s="33" customFormat="1" ht="15.75">
      <c r="B39" s="161"/>
      <c r="C39" s="155" t="s">
        <v>175</v>
      </c>
      <c r="D39" s="156" t="s">
        <v>176</v>
      </c>
      <c r="E39" s="162"/>
    </row>
    <row r="40" spans="2:5" s="33" customFormat="1" ht="4.5" customHeight="1">
      <c r="B40" s="161"/>
      <c r="C40" s="160"/>
      <c r="D40" s="160"/>
      <c r="E40" s="162"/>
    </row>
    <row r="41" spans="2:5" s="33" customFormat="1">
      <c r="B41" s="161"/>
      <c r="C41" s="160"/>
      <c r="D41" s="159" t="s">
        <v>177</v>
      </c>
      <c r="E41" s="162"/>
    </row>
    <row r="42" spans="2:5" s="33" customFormat="1">
      <c r="B42" s="161"/>
      <c r="C42" s="160" t="s">
        <v>253</v>
      </c>
      <c r="D42" s="160"/>
      <c r="E42" s="162"/>
    </row>
    <row r="43" spans="2:5" s="33" customFormat="1">
      <c r="B43" s="161"/>
      <c r="C43" s="160"/>
      <c r="D43" s="160" t="s">
        <v>178</v>
      </c>
      <c r="E43" s="162"/>
    </row>
    <row r="44" spans="2:5" s="33" customFormat="1">
      <c r="B44" s="161"/>
      <c r="C44" s="160" t="s">
        <v>254</v>
      </c>
      <c r="D44" s="160"/>
      <c r="E44" s="162"/>
    </row>
    <row r="45" spans="2:5" s="33" customFormat="1">
      <c r="B45" s="161"/>
      <c r="C45" s="160"/>
      <c r="D45" s="160" t="s">
        <v>255</v>
      </c>
      <c r="E45" s="162"/>
    </row>
    <row r="46" spans="2:5" s="33" customFormat="1">
      <c r="B46" s="161"/>
      <c r="C46" s="160" t="s">
        <v>256</v>
      </c>
      <c r="D46" s="160"/>
      <c r="E46" s="162"/>
    </row>
    <row r="47" spans="2:5" s="33" customFormat="1">
      <c r="B47" s="161"/>
      <c r="C47" s="160"/>
      <c r="D47" s="160" t="s">
        <v>179</v>
      </c>
      <c r="E47" s="162"/>
    </row>
    <row r="48" spans="2:5" s="33" customFormat="1">
      <c r="B48" s="161"/>
      <c r="C48" s="160" t="s">
        <v>257</v>
      </c>
      <c r="D48" s="160"/>
      <c r="E48" s="162"/>
    </row>
    <row r="49" spans="2:5" s="33" customFormat="1">
      <c r="B49" s="161"/>
      <c r="D49" s="33" t="s">
        <v>180</v>
      </c>
      <c r="E49" s="162"/>
    </row>
    <row r="50" spans="2:5" s="33" customFormat="1">
      <c r="B50" s="161"/>
      <c r="C50" s="33" t="s">
        <v>258</v>
      </c>
      <c r="E50" s="162"/>
    </row>
    <row r="51" spans="2:5" s="33" customFormat="1">
      <c r="B51" s="161"/>
      <c r="C51" s="33" t="s">
        <v>259</v>
      </c>
      <c r="E51" s="162"/>
    </row>
    <row r="52" spans="2:5" s="33" customFormat="1">
      <c r="B52" s="161"/>
      <c r="C52" s="33" t="s">
        <v>260</v>
      </c>
      <c r="D52" s="160"/>
      <c r="E52" s="162"/>
    </row>
    <row r="53" spans="2:5" s="33" customFormat="1">
      <c r="B53" s="161"/>
      <c r="C53" s="160"/>
      <c r="D53" s="33" t="s">
        <v>181</v>
      </c>
      <c r="E53" s="162"/>
    </row>
    <row r="54" spans="2:5" s="33" customFormat="1">
      <c r="B54" s="161"/>
      <c r="C54" s="160"/>
      <c r="D54" s="160" t="s">
        <v>182</v>
      </c>
      <c r="E54" s="162"/>
    </row>
    <row r="55" spans="2:5" s="24" customFormat="1">
      <c r="B55" s="21"/>
      <c r="C55" s="22"/>
      <c r="D55" s="22" t="s">
        <v>183</v>
      </c>
      <c r="E55" s="23"/>
    </row>
    <row r="56" spans="2:5">
      <c r="B56" s="4"/>
      <c r="C56" s="33"/>
      <c r="D56" s="33" t="s">
        <v>184</v>
      </c>
      <c r="E56" s="6"/>
    </row>
    <row r="57" spans="2:5">
      <c r="B57" s="4"/>
      <c r="C57" s="33" t="s">
        <v>185</v>
      </c>
      <c r="D57" s="33"/>
      <c r="E57" s="6"/>
    </row>
    <row r="58" spans="2:5">
      <c r="B58" s="4"/>
      <c r="C58" s="33"/>
      <c r="D58" s="33"/>
      <c r="E58" s="6"/>
    </row>
    <row r="59" spans="2:5">
      <c r="B59" s="4"/>
      <c r="C59" s="33"/>
      <c r="D59" s="33"/>
      <c r="E59" s="6"/>
    </row>
    <row r="60" spans="2:5">
      <c r="B60" s="4"/>
      <c r="C60" s="33"/>
      <c r="D60" s="33"/>
      <c r="E60" s="163">
        <v>1</v>
      </c>
    </row>
    <row r="61" spans="2:5">
      <c r="B61" s="7"/>
      <c r="C61" s="8"/>
      <c r="D61" s="8"/>
      <c r="E61" s="9"/>
    </row>
  </sheetData>
  <mergeCells count="1">
    <mergeCell ref="B3:E3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B2:N219"/>
  <sheetViews>
    <sheetView topLeftCell="A235" workbookViewId="0">
      <selection activeCell="F218" sqref="F218"/>
    </sheetView>
  </sheetViews>
  <sheetFormatPr baseColWidth="10" defaultColWidth="9.140625" defaultRowHeight="12.75"/>
  <cols>
    <col min="1" max="1" width="0.85546875" customWidth="1"/>
    <col min="2" max="2" width="2.7109375" customWidth="1"/>
    <col min="3" max="3" width="3.28515625" style="201" customWidth="1"/>
    <col min="4" max="4" width="2" customWidth="1"/>
    <col min="5" max="5" width="3.42578125" customWidth="1"/>
    <col min="6" max="6" width="15.7109375" customWidth="1"/>
    <col min="7" max="7" width="12.28515625" customWidth="1"/>
    <col min="8" max="8" width="9.7109375" customWidth="1"/>
    <col min="9" max="9" width="12.7109375" customWidth="1"/>
    <col min="10" max="10" width="9" customWidth="1"/>
    <col min="11" max="11" width="13.7109375" customWidth="1"/>
    <col min="12" max="12" width="11.42578125" customWidth="1"/>
    <col min="13" max="13" width="16" customWidth="1"/>
    <col min="14" max="14" width="1.5703125" customWidth="1"/>
    <col min="15" max="15" width="2.140625" customWidth="1"/>
  </cols>
  <sheetData>
    <row r="2" spans="2:14">
      <c r="B2" s="1"/>
      <c r="C2" s="164"/>
      <c r="D2" s="2"/>
      <c r="E2" s="2"/>
      <c r="F2" s="2"/>
      <c r="G2" s="2"/>
      <c r="H2" s="2"/>
      <c r="I2" s="2"/>
      <c r="J2" s="2"/>
      <c r="K2" s="2"/>
      <c r="L2" s="2"/>
      <c r="M2" s="2"/>
      <c r="N2" s="3"/>
    </row>
    <row r="3" spans="2:14">
      <c r="B3" s="4"/>
      <c r="C3" s="165" t="s">
        <v>186</v>
      </c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spans="2:14" s="11" customFormat="1" ht="33" customHeight="1">
      <c r="B4" s="336" t="s">
        <v>75</v>
      </c>
      <c r="C4" s="337"/>
      <c r="D4" s="337"/>
      <c r="E4" s="337"/>
      <c r="F4" s="337"/>
      <c r="G4" s="337"/>
      <c r="H4" s="337"/>
      <c r="I4" s="337"/>
      <c r="J4" s="337"/>
      <c r="K4" s="337"/>
      <c r="L4" s="337"/>
      <c r="M4" s="337"/>
      <c r="N4" s="338"/>
    </row>
    <row r="5" spans="2:14" s="11" customFormat="1" ht="12.75" customHeight="1">
      <c r="B5" s="150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2"/>
    </row>
    <row r="6" spans="2:14" ht="15.75">
      <c r="B6" s="4"/>
      <c r="C6" s="165"/>
      <c r="D6" s="364" t="s">
        <v>135</v>
      </c>
      <c r="E6" s="364"/>
      <c r="F6" s="166" t="s">
        <v>187</v>
      </c>
      <c r="G6" s="5"/>
      <c r="H6" s="5"/>
      <c r="I6" s="5"/>
      <c r="J6" s="5"/>
      <c r="K6" s="167"/>
      <c r="L6" s="167"/>
      <c r="M6" s="5"/>
      <c r="N6" s="6"/>
    </row>
    <row r="7" spans="2:14">
      <c r="B7" s="4"/>
      <c r="C7" s="165"/>
      <c r="D7" s="5"/>
      <c r="E7" s="5"/>
      <c r="F7" s="5"/>
      <c r="G7" s="5"/>
      <c r="H7" s="5"/>
      <c r="I7" s="5"/>
      <c r="J7" s="5"/>
      <c r="K7" s="167"/>
      <c r="L7" s="167"/>
      <c r="M7" s="5"/>
      <c r="N7" s="6"/>
    </row>
    <row r="8" spans="2:14">
      <c r="B8" s="4"/>
      <c r="C8" s="165"/>
      <c r="D8" s="5"/>
      <c r="E8" s="168" t="s">
        <v>3</v>
      </c>
      <c r="F8" s="169" t="s">
        <v>188</v>
      </c>
      <c r="G8" s="169"/>
      <c r="H8" s="170"/>
      <c r="I8" s="5"/>
      <c r="J8" s="5"/>
      <c r="K8" s="5"/>
      <c r="L8" s="5"/>
      <c r="M8" s="5"/>
      <c r="N8" s="6"/>
    </row>
    <row r="9" spans="2:14">
      <c r="B9" s="4"/>
      <c r="C9" s="165"/>
      <c r="D9" s="5"/>
      <c r="E9" s="168"/>
      <c r="F9" s="169"/>
      <c r="G9" s="169"/>
      <c r="H9" s="170"/>
      <c r="I9" s="5"/>
      <c r="J9" s="5"/>
      <c r="K9" s="5"/>
      <c r="L9" s="5"/>
      <c r="M9" s="5"/>
      <c r="N9" s="6"/>
    </row>
    <row r="10" spans="2:14">
      <c r="B10" s="161"/>
      <c r="C10" s="171"/>
      <c r="D10" s="160"/>
      <c r="E10" s="172">
        <v>1</v>
      </c>
      <c r="F10" s="173" t="s">
        <v>10</v>
      </c>
      <c r="G10" s="174"/>
      <c r="H10" s="5"/>
      <c r="I10" s="5"/>
      <c r="J10" s="5"/>
      <c r="K10" s="5"/>
      <c r="L10" s="5"/>
      <c r="M10" s="5"/>
      <c r="N10" s="6"/>
    </row>
    <row r="11" spans="2:14">
      <c r="B11" s="4"/>
      <c r="C11" s="165">
        <v>3</v>
      </c>
      <c r="D11" s="5"/>
      <c r="E11" s="5"/>
      <c r="F11" s="165" t="s">
        <v>29</v>
      </c>
      <c r="G11" s="167"/>
      <c r="H11" s="167"/>
      <c r="I11" s="167"/>
      <c r="J11" s="167"/>
      <c r="K11" s="167"/>
      <c r="L11" s="167"/>
      <c r="M11" s="5"/>
      <c r="N11" s="6"/>
    </row>
    <row r="12" spans="2:14">
      <c r="B12" s="4"/>
      <c r="C12" s="165"/>
      <c r="D12" s="5"/>
      <c r="E12" s="347" t="s">
        <v>2</v>
      </c>
      <c r="F12" s="347" t="s">
        <v>189</v>
      </c>
      <c r="G12" s="347"/>
      <c r="H12" s="347" t="s">
        <v>190</v>
      </c>
      <c r="I12" s="347" t="s">
        <v>191</v>
      </c>
      <c r="J12" s="347"/>
      <c r="K12" s="175" t="s">
        <v>192</v>
      </c>
      <c r="L12" s="175" t="s">
        <v>193</v>
      </c>
      <c r="M12" s="175" t="s">
        <v>192</v>
      </c>
      <c r="N12" s="6"/>
    </row>
    <row r="13" spans="2:14">
      <c r="B13" s="4"/>
      <c r="C13" s="165"/>
      <c r="D13" s="5"/>
      <c r="E13" s="347"/>
      <c r="F13" s="347"/>
      <c r="G13" s="347"/>
      <c r="H13" s="347"/>
      <c r="I13" s="347"/>
      <c r="J13" s="347"/>
      <c r="K13" s="176" t="s">
        <v>194</v>
      </c>
      <c r="L13" s="176" t="s">
        <v>195</v>
      </c>
      <c r="M13" s="176" t="s">
        <v>196</v>
      </c>
      <c r="N13" s="6"/>
    </row>
    <row r="14" spans="2:14">
      <c r="B14" s="4"/>
      <c r="C14" s="165"/>
      <c r="D14" s="5"/>
      <c r="E14" s="177">
        <v>1</v>
      </c>
      <c r="F14" s="362"/>
      <c r="G14" s="363"/>
      <c r="H14" s="178"/>
      <c r="I14" s="341"/>
      <c r="J14" s="342"/>
      <c r="K14" s="227"/>
      <c r="L14" s="178"/>
      <c r="M14" s="239">
        <f>K14*L14</f>
        <v>0</v>
      </c>
      <c r="N14" s="6"/>
    </row>
    <row r="15" spans="2:14">
      <c r="B15" s="4"/>
      <c r="C15" s="165"/>
      <c r="D15" s="5"/>
      <c r="E15" s="179">
        <v>2</v>
      </c>
      <c r="F15" s="362"/>
      <c r="G15" s="363"/>
      <c r="H15" s="178"/>
      <c r="I15" s="341"/>
      <c r="J15" s="342"/>
      <c r="K15" s="228"/>
      <c r="L15" s="179">
        <v>123.8</v>
      </c>
      <c r="M15" s="239">
        <f>K15*L15</f>
        <v>0</v>
      </c>
      <c r="N15" s="6"/>
    </row>
    <row r="16" spans="2:14">
      <c r="B16" s="4"/>
      <c r="C16" s="165"/>
      <c r="D16" s="5"/>
      <c r="E16" s="179"/>
      <c r="F16" s="375"/>
      <c r="G16" s="368"/>
      <c r="H16" s="235"/>
      <c r="I16" s="367"/>
      <c r="J16" s="368"/>
      <c r="K16" s="236"/>
      <c r="L16" s="237"/>
      <c r="M16" s="239">
        <f>K16*L16</f>
        <v>0</v>
      </c>
      <c r="N16" s="6"/>
    </row>
    <row r="17" spans="2:14">
      <c r="B17" s="4"/>
      <c r="C17" s="165"/>
      <c r="D17" s="5"/>
      <c r="E17" s="179"/>
      <c r="F17" s="362"/>
      <c r="G17" s="363"/>
      <c r="H17" s="178"/>
      <c r="I17" s="341"/>
      <c r="J17" s="342"/>
      <c r="K17" s="228"/>
      <c r="L17" s="179"/>
      <c r="M17" s="239">
        <f>K17*L17</f>
        <v>0</v>
      </c>
      <c r="N17" s="6"/>
    </row>
    <row r="18" spans="2:14">
      <c r="B18" s="4"/>
      <c r="C18" s="165"/>
      <c r="D18" s="5"/>
      <c r="E18" s="179"/>
      <c r="F18" s="352"/>
      <c r="G18" s="353"/>
      <c r="H18" s="221"/>
      <c r="I18" s="348"/>
      <c r="J18" s="349"/>
      <c r="K18" s="229"/>
      <c r="L18" s="222"/>
      <c r="M18" s="240">
        <f>SUM(M14:M17)</f>
        <v>0</v>
      </c>
      <c r="N18" s="6"/>
    </row>
    <row r="19" spans="2:14" s="11" customFormat="1" ht="21" customHeight="1">
      <c r="B19" s="180"/>
      <c r="C19" s="181"/>
      <c r="D19" s="182"/>
      <c r="E19" s="183"/>
      <c r="F19" s="357" t="s">
        <v>197</v>
      </c>
      <c r="G19" s="358"/>
      <c r="H19" s="358"/>
      <c r="I19" s="358"/>
      <c r="J19" s="358"/>
      <c r="K19" s="358"/>
      <c r="L19" s="359"/>
      <c r="M19" s="230"/>
      <c r="N19" s="184"/>
    </row>
    <row r="20" spans="2:14">
      <c r="B20" s="4"/>
      <c r="C20" s="165">
        <v>4</v>
      </c>
      <c r="D20" s="5"/>
      <c r="E20" s="134"/>
      <c r="F20" s="171" t="s">
        <v>30</v>
      </c>
      <c r="G20" s="134"/>
      <c r="H20" s="134"/>
      <c r="I20" s="134"/>
      <c r="J20" s="134"/>
      <c r="K20" s="134"/>
      <c r="L20" s="134"/>
      <c r="M20" s="5"/>
      <c r="N20" s="6"/>
    </row>
    <row r="21" spans="2:14">
      <c r="B21" s="4"/>
      <c r="C21" s="165"/>
      <c r="D21" s="5"/>
      <c r="E21" s="347" t="s">
        <v>2</v>
      </c>
      <c r="F21" s="369" t="s">
        <v>198</v>
      </c>
      <c r="G21" s="370"/>
      <c r="H21" s="370"/>
      <c r="I21" s="370"/>
      <c r="J21" s="371"/>
      <c r="K21" s="175" t="s">
        <v>192</v>
      </c>
      <c r="L21" s="175" t="s">
        <v>193</v>
      </c>
      <c r="M21" s="175" t="s">
        <v>192</v>
      </c>
      <c r="N21" s="6"/>
    </row>
    <row r="22" spans="2:14">
      <c r="B22" s="4"/>
      <c r="C22" s="165"/>
      <c r="D22" s="5"/>
      <c r="E22" s="347"/>
      <c r="F22" s="372"/>
      <c r="G22" s="373"/>
      <c r="H22" s="373"/>
      <c r="I22" s="373"/>
      <c r="J22" s="374"/>
      <c r="K22" s="176" t="s">
        <v>194</v>
      </c>
      <c r="L22" s="176" t="s">
        <v>195</v>
      </c>
      <c r="M22" s="176" t="s">
        <v>196</v>
      </c>
      <c r="N22" s="6"/>
    </row>
    <row r="23" spans="2:14">
      <c r="B23" s="4"/>
      <c r="C23" s="165"/>
      <c r="D23" s="5"/>
      <c r="E23" s="177"/>
      <c r="F23" s="354"/>
      <c r="G23" s="355"/>
      <c r="H23" s="355"/>
      <c r="I23" s="355"/>
      <c r="J23" s="356"/>
      <c r="K23" s="178"/>
      <c r="L23" s="178"/>
      <c r="M23" s="215">
        <f>+Aktivet!G9</f>
        <v>15269</v>
      </c>
      <c r="N23" s="6"/>
    </row>
    <row r="24" spans="2:14">
      <c r="B24" s="4"/>
      <c r="C24" s="165"/>
      <c r="D24" s="5"/>
      <c r="E24" s="179"/>
      <c r="F24" s="354"/>
      <c r="G24" s="355"/>
      <c r="H24" s="355"/>
      <c r="I24" s="355"/>
      <c r="J24" s="356"/>
      <c r="K24" s="179"/>
      <c r="L24" s="179"/>
      <c r="M24" s="179"/>
      <c r="N24" s="6"/>
    </row>
    <row r="25" spans="2:14">
      <c r="B25" s="4"/>
      <c r="C25" s="165"/>
      <c r="D25" s="5"/>
      <c r="E25" s="179"/>
      <c r="F25" s="354"/>
      <c r="G25" s="355"/>
      <c r="H25" s="355"/>
      <c r="I25" s="355"/>
      <c r="J25" s="356"/>
      <c r="K25" s="179"/>
      <c r="L25" s="179"/>
      <c r="M25" s="179"/>
      <c r="N25" s="6"/>
    </row>
    <row r="26" spans="2:14">
      <c r="B26" s="4"/>
      <c r="C26" s="165"/>
      <c r="D26" s="5"/>
      <c r="E26" s="179"/>
      <c r="F26" s="354"/>
      <c r="G26" s="355"/>
      <c r="H26" s="355"/>
      <c r="I26" s="355"/>
      <c r="J26" s="356"/>
      <c r="K26" s="179"/>
      <c r="L26" s="179"/>
      <c r="M26" s="179"/>
      <c r="N26" s="6"/>
    </row>
    <row r="27" spans="2:14" ht="18" customHeight="1">
      <c r="B27" s="4"/>
      <c r="C27" s="165"/>
      <c r="D27" s="5"/>
      <c r="E27" s="183"/>
      <c r="F27" s="357" t="s">
        <v>197</v>
      </c>
      <c r="G27" s="358"/>
      <c r="H27" s="358"/>
      <c r="I27" s="358"/>
      <c r="J27" s="358"/>
      <c r="K27" s="358"/>
      <c r="L27" s="359"/>
      <c r="M27" s="224"/>
      <c r="N27" s="6"/>
    </row>
    <row r="28" spans="2:14">
      <c r="B28" s="4"/>
      <c r="C28" s="165"/>
      <c r="D28" s="5"/>
      <c r="E28" s="5"/>
      <c r="F28" s="5"/>
      <c r="G28" s="5"/>
      <c r="H28" s="5"/>
      <c r="I28" s="5"/>
      <c r="J28" s="5"/>
      <c r="K28" s="5"/>
      <c r="L28" s="5"/>
      <c r="M28" s="5"/>
      <c r="N28" s="6"/>
    </row>
    <row r="29" spans="2:14">
      <c r="B29" s="4"/>
      <c r="C29" s="165"/>
      <c r="D29" s="5"/>
      <c r="E29" s="5"/>
      <c r="F29" s="5"/>
      <c r="G29" s="5"/>
      <c r="H29" s="5"/>
      <c r="I29" s="5"/>
      <c r="J29" s="5"/>
      <c r="K29" s="5"/>
      <c r="L29" s="5"/>
      <c r="M29" s="5"/>
      <c r="N29" s="6"/>
    </row>
    <row r="30" spans="2:14">
      <c r="B30" s="4"/>
      <c r="C30" s="165">
        <v>5</v>
      </c>
      <c r="D30" s="5"/>
      <c r="E30" s="185">
        <v>2</v>
      </c>
      <c r="F30" s="186" t="s">
        <v>123</v>
      </c>
      <c r="G30" s="187"/>
      <c r="H30" s="5"/>
      <c r="I30" s="5"/>
      <c r="J30" s="5"/>
      <c r="K30" s="5"/>
      <c r="L30" s="5"/>
      <c r="M30" s="5"/>
      <c r="N30" s="6"/>
    </row>
    <row r="31" spans="2:14">
      <c r="B31" s="4"/>
      <c r="C31" s="165"/>
      <c r="D31" s="5"/>
      <c r="E31" s="5"/>
      <c r="F31" s="5"/>
      <c r="G31" s="5" t="s">
        <v>199</v>
      </c>
      <c r="H31" s="5"/>
      <c r="I31" s="5"/>
      <c r="J31" s="5"/>
      <c r="K31" s="5"/>
      <c r="L31" s="5"/>
      <c r="M31" s="5"/>
      <c r="N31" s="6"/>
    </row>
    <row r="32" spans="2:14">
      <c r="B32" s="4"/>
      <c r="C32" s="165"/>
      <c r="D32" s="5"/>
      <c r="E32" s="5"/>
      <c r="F32" s="5"/>
      <c r="G32" s="5"/>
      <c r="H32" s="5"/>
      <c r="I32" s="5"/>
      <c r="J32" s="5"/>
      <c r="K32" s="5"/>
      <c r="L32" s="5"/>
      <c r="M32" s="5"/>
      <c r="N32" s="6"/>
    </row>
    <row r="33" spans="2:14">
      <c r="B33" s="4"/>
      <c r="C33" s="165">
        <v>6</v>
      </c>
      <c r="D33" s="5"/>
      <c r="E33" s="185">
        <v>3</v>
      </c>
      <c r="F33" s="186" t="s">
        <v>124</v>
      </c>
      <c r="G33" s="187"/>
      <c r="H33" s="5"/>
      <c r="I33" s="5"/>
      <c r="J33" s="5"/>
      <c r="K33" s="5"/>
      <c r="L33" s="5"/>
      <c r="M33" s="5"/>
      <c r="N33" s="6"/>
    </row>
    <row r="34" spans="2:14">
      <c r="B34" s="4"/>
      <c r="C34" s="165"/>
      <c r="D34" s="5"/>
      <c r="E34" s="188"/>
      <c r="F34" s="189"/>
      <c r="G34" s="187"/>
      <c r="H34" s="5"/>
      <c r="I34" s="5"/>
      <c r="J34" s="5"/>
      <c r="K34" s="5"/>
      <c r="L34" s="5"/>
      <c r="M34" s="5"/>
      <c r="N34" s="6"/>
    </row>
    <row r="35" spans="2:14">
      <c r="B35" s="4"/>
      <c r="C35" s="165">
        <v>7</v>
      </c>
      <c r="D35" s="5"/>
      <c r="E35" s="190" t="s">
        <v>89</v>
      </c>
      <c r="F35" s="191" t="s">
        <v>125</v>
      </c>
      <c r="G35" s="5"/>
      <c r="H35" s="5"/>
      <c r="I35" s="5"/>
      <c r="J35" s="5"/>
      <c r="K35" s="5"/>
      <c r="L35" s="5"/>
      <c r="M35" s="5"/>
      <c r="N35" s="6"/>
    </row>
    <row r="36" spans="2:14">
      <c r="B36" s="4"/>
      <c r="C36" s="165"/>
      <c r="D36" s="5"/>
      <c r="E36" s="5"/>
      <c r="F36" s="351" t="s">
        <v>200</v>
      </c>
      <c r="G36" s="351"/>
      <c r="H36" s="5"/>
      <c r="I36" s="165" t="s">
        <v>2</v>
      </c>
      <c r="J36" s="5"/>
      <c r="K36" s="165" t="s">
        <v>201</v>
      </c>
      <c r="L36" s="219"/>
      <c r="M36" s="5"/>
      <c r="N36" s="6"/>
    </row>
    <row r="37" spans="2:14">
      <c r="B37" s="4"/>
      <c r="C37" s="165"/>
      <c r="D37" s="5"/>
      <c r="E37" s="5"/>
      <c r="F37" s="351" t="s">
        <v>202</v>
      </c>
      <c r="G37" s="351"/>
      <c r="H37" s="5"/>
      <c r="I37" s="165" t="s">
        <v>2</v>
      </c>
      <c r="J37" s="192"/>
      <c r="K37" s="165" t="s">
        <v>201</v>
      </c>
      <c r="L37" s="192"/>
      <c r="M37" s="5"/>
      <c r="N37" s="6"/>
    </row>
    <row r="38" spans="2:14">
      <c r="B38" s="4"/>
      <c r="C38" s="165"/>
      <c r="D38" s="5"/>
      <c r="E38" s="5"/>
      <c r="F38" s="5" t="s">
        <v>203</v>
      </c>
      <c r="G38" s="5"/>
      <c r="H38" s="5"/>
      <c r="I38" s="165" t="s">
        <v>2</v>
      </c>
      <c r="J38" s="192"/>
      <c r="K38" s="165" t="s">
        <v>201</v>
      </c>
      <c r="L38" s="192"/>
      <c r="M38" s="5"/>
      <c r="N38" s="6"/>
    </row>
    <row r="39" spans="2:14">
      <c r="B39" s="4"/>
      <c r="C39" s="165"/>
      <c r="D39" s="5"/>
      <c r="E39" s="5"/>
      <c r="F39" s="5" t="s">
        <v>204</v>
      </c>
      <c r="G39" s="5"/>
      <c r="H39" s="5"/>
      <c r="I39" s="165" t="s">
        <v>2</v>
      </c>
      <c r="J39" s="192"/>
      <c r="K39" s="165" t="s">
        <v>201</v>
      </c>
      <c r="L39" s="262"/>
      <c r="M39" s="5"/>
      <c r="N39" s="6"/>
    </row>
    <row r="40" spans="2:14">
      <c r="B40" s="4"/>
      <c r="C40" s="165"/>
      <c r="D40" s="5"/>
      <c r="E40" s="5"/>
      <c r="F40" s="5" t="s">
        <v>205</v>
      </c>
      <c r="G40" s="5"/>
      <c r="H40" s="5"/>
      <c r="I40" s="165" t="s">
        <v>2</v>
      </c>
      <c r="J40" s="192"/>
      <c r="K40" s="165" t="s">
        <v>201</v>
      </c>
      <c r="L40" s="192"/>
      <c r="M40" s="5"/>
      <c r="N40" s="6"/>
    </row>
    <row r="41" spans="2:14">
      <c r="B41" s="4"/>
      <c r="C41" s="165"/>
      <c r="D41" s="5"/>
      <c r="E41" s="5"/>
      <c r="F41" s="5" t="s">
        <v>206</v>
      </c>
      <c r="G41" s="5"/>
      <c r="H41" s="5"/>
      <c r="I41" s="165" t="s">
        <v>2</v>
      </c>
      <c r="J41" s="192"/>
      <c r="K41" s="165" t="s">
        <v>201</v>
      </c>
      <c r="L41" s="192"/>
      <c r="M41" s="5"/>
      <c r="N41" s="6"/>
    </row>
    <row r="42" spans="2:14">
      <c r="B42" s="4"/>
      <c r="C42" s="165"/>
      <c r="D42" s="5"/>
      <c r="E42" s="5"/>
      <c r="F42" s="361" t="s">
        <v>207</v>
      </c>
      <c r="G42" s="361"/>
      <c r="H42" s="5"/>
      <c r="I42" s="165" t="s">
        <v>2</v>
      </c>
      <c r="J42" s="192"/>
      <c r="K42" s="165" t="s">
        <v>201</v>
      </c>
      <c r="L42" s="192"/>
      <c r="M42" s="5"/>
      <c r="N42" s="6"/>
    </row>
    <row r="43" spans="2:14">
      <c r="B43" s="4"/>
      <c r="C43" s="165"/>
      <c r="D43" s="5"/>
      <c r="E43" s="5"/>
      <c r="F43" s="193" t="s">
        <v>208</v>
      </c>
      <c r="G43" s="5"/>
      <c r="H43" s="5"/>
      <c r="I43" s="165" t="s">
        <v>2</v>
      </c>
      <c r="J43" s="192"/>
      <c r="K43" s="165" t="s">
        <v>201</v>
      </c>
      <c r="L43" s="192"/>
      <c r="M43" s="5"/>
      <c r="N43" s="6"/>
    </row>
    <row r="44" spans="2:14">
      <c r="B44" s="4"/>
      <c r="C44" s="165"/>
      <c r="D44" s="5"/>
      <c r="E44" s="5"/>
      <c r="F44" s="193" t="s">
        <v>209</v>
      </c>
      <c r="G44" s="5"/>
      <c r="H44" s="5"/>
      <c r="I44" s="165" t="s">
        <v>2</v>
      </c>
      <c r="J44" s="192"/>
      <c r="K44" s="165" t="s">
        <v>201</v>
      </c>
      <c r="L44" s="192"/>
      <c r="M44" s="5"/>
      <c r="N44" s="6"/>
    </row>
    <row r="45" spans="2:14">
      <c r="B45" s="4"/>
      <c r="C45" s="165"/>
      <c r="D45" s="5"/>
      <c r="E45" s="5"/>
      <c r="F45" s="5"/>
      <c r="G45" s="5"/>
      <c r="H45" s="5"/>
      <c r="I45" s="5"/>
      <c r="J45" s="5"/>
      <c r="K45" s="5"/>
      <c r="L45" s="5"/>
      <c r="M45" s="5"/>
      <c r="N45" s="6"/>
    </row>
    <row r="46" spans="2:14">
      <c r="B46" s="4"/>
      <c r="C46" s="165">
        <v>8</v>
      </c>
      <c r="D46" s="5"/>
      <c r="E46" s="190" t="s">
        <v>89</v>
      </c>
      <c r="F46" s="191" t="s">
        <v>90</v>
      </c>
      <c r="G46" s="5"/>
      <c r="H46" s="5"/>
      <c r="I46" s="5"/>
      <c r="J46" s="5"/>
      <c r="K46" s="5"/>
      <c r="L46" s="5"/>
      <c r="M46" s="5"/>
      <c r="N46" s="6"/>
    </row>
    <row r="47" spans="2:14">
      <c r="B47" s="4"/>
      <c r="C47" s="165"/>
      <c r="D47" s="5"/>
      <c r="E47" s="5"/>
      <c r="F47" s="5"/>
      <c r="G47" s="5"/>
      <c r="H47" s="5"/>
      <c r="I47" s="5"/>
      <c r="J47" s="5"/>
      <c r="K47" s="5"/>
      <c r="L47" s="5"/>
      <c r="M47" s="5"/>
      <c r="N47" s="6"/>
    </row>
    <row r="48" spans="2:14">
      <c r="B48" s="4"/>
      <c r="C48" s="165">
        <v>9</v>
      </c>
      <c r="D48" s="5"/>
      <c r="E48" s="190" t="s">
        <v>89</v>
      </c>
      <c r="F48" s="191" t="s">
        <v>91</v>
      </c>
      <c r="G48" s="5"/>
      <c r="H48" s="350"/>
      <c r="I48" s="350"/>
      <c r="J48" s="5"/>
      <c r="K48" s="5"/>
      <c r="L48" s="264">
        <f>-L51-L53</f>
        <v>0</v>
      </c>
      <c r="M48" s="5"/>
      <c r="N48" s="6"/>
    </row>
    <row r="49" spans="2:14">
      <c r="B49" s="4"/>
      <c r="C49" s="165"/>
      <c r="D49" s="5"/>
      <c r="E49" s="5"/>
      <c r="F49" s="5"/>
      <c r="G49" s="5" t="s">
        <v>210</v>
      </c>
      <c r="H49" s="5"/>
      <c r="I49" s="5"/>
      <c r="J49" s="5"/>
      <c r="K49" s="165" t="s">
        <v>201</v>
      </c>
      <c r="L49" s="265"/>
      <c r="M49" s="5"/>
      <c r="N49" s="6"/>
    </row>
    <row r="50" spans="2:14">
      <c r="B50" s="4"/>
      <c r="C50" s="165"/>
      <c r="D50" s="5"/>
      <c r="E50" s="5"/>
      <c r="F50" s="5"/>
      <c r="G50" s="5" t="s">
        <v>211</v>
      </c>
      <c r="H50" s="5"/>
      <c r="I50" s="5"/>
      <c r="J50" s="5"/>
      <c r="K50" s="165" t="s">
        <v>201</v>
      </c>
      <c r="L50" s="266"/>
      <c r="M50" s="5"/>
      <c r="N50" s="6"/>
    </row>
    <row r="51" spans="2:14" s="24" customFormat="1">
      <c r="B51" s="21"/>
      <c r="C51" s="194"/>
      <c r="D51" s="22"/>
      <c r="E51" s="22"/>
      <c r="F51" s="22"/>
      <c r="G51" s="22" t="s">
        <v>212</v>
      </c>
      <c r="H51" s="22"/>
      <c r="I51" s="22"/>
      <c r="J51" s="22"/>
      <c r="K51" s="165" t="s">
        <v>201</v>
      </c>
      <c r="L51" s="267">
        <f>L49-L50</f>
        <v>0</v>
      </c>
      <c r="M51" s="22"/>
      <c r="N51" s="23"/>
    </row>
    <row r="52" spans="2:14" s="24" customFormat="1">
      <c r="B52" s="21"/>
      <c r="C52" s="194"/>
      <c r="D52" s="22"/>
      <c r="E52" s="22"/>
      <c r="F52" s="22"/>
      <c r="G52" s="22" t="s">
        <v>213</v>
      </c>
      <c r="H52" s="22"/>
      <c r="I52" s="22"/>
      <c r="J52" s="22"/>
      <c r="K52" s="165" t="s">
        <v>201</v>
      </c>
      <c r="L52" s="266"/>
      <c r="M52" s="22"/>
      <c r="N52" s="23"/>
    </row>
    <row r="53" spans="2:14" s="24" customFormat="1" ht="15">
      <c r="B53" s="21"/>
      <c r="C53" s="194"/>
      <c r="D53" s="22"/>
      <c r="G53" s="22" t="s">
        <v>214</v>
      </c>
      <c r="H53" s="10"/>
      <c r="I53" s="10"/>
      <c r="J53" s="10"/>
      <c r="K53" s="165" t="s">
        <v>201</v>
      </c>
      <c r="L53" s="266"/>
      <c r="M53" s="22"/>
      <c r="N53" s="23"/>
    </row>
    <row r="54" spans="2:14" s="24" customFormat="1" ht="15">
      <c r="B54" s="21"/>
      <c r="C54" s="194">
        <v>10</v>
      </c>
      <c r="D54" s="22"/>
      <c r="E54" s="190" t="s">
        <v>89</v>
      </c>
      <c r="F54" s="191" t="s">
        <v>92</v>
      </c>
      <c r="G54" s="10"/>
      <c r="H54" s="10"/>
      <c r="I54" s="10"/>
      <c r="J54" s="10"/>
      <c r="K54" s="10"/>
      <c r="L54" s="268"/>
      <c r="M54" s="22"/>
      <c r="N54" s="23"/>
    </row>
    <row r="55" spans="2:14" s="24" customFormat="1">
      <c r="B55" s="21"/>
      <c r="C55" s="194"/>
      <c r="D55" s="22"/>
      <c r="E55" s="22"/>
      <c r="F55" s="22"/>
      <c r="G55" s="22" t="s">
        <v>215</v>
      </c>
      <c r="H55" s="22"/>
      <c r="I55" s="22"/>
      <c r="J55" s="22"/>
      <c r="K55" s="165" t="s">
        <v>201</v>
      </c>
      <c r="L55" s="265"/>
      <c r="M55" s="22"/>
      <c r="N55" s="23"/>
    </row>
    <row r="56" spans="2:14" s="24" customFormat="1">
      <c r="B56" s="21"/>
      <c r="C56" s="194"/>
      <c r="D56" s="22"/>
      <c r="E56" s="22"/>
      <c r="F56" s="22"/>
      <c r="G56" s="22" t="s">
        <v>216</v>
      </c>
      <c r="H56" s="22"/>
      <c r="I56" s="22"/>
      <c r="J56" s="22"/>
      <c r="K56" s="165" t="s">
        <v>201</v>
      </c>
      <c r="L56" s="263">
        <f>L58-L55</f>
        <v>111954</v>
      </c>
      <c r="M56" s="22"/>
      <c r="N56" s="23"/>
    </row>
    <row r="57" spans="2:14" s="24" customFormat="1">
      <c r="B57" s="21"/>
      <c r="C57" s="194"/>
      <c r="D57" s="22"/>
      <c r="E57" s="22"/>
      <c r="F57" s="22"/>
      <c r="G57" s="195" t="s">
        <v>217</v>
      </c>
      <c r="H57" s="22"/>
      <c r="I57" s="22"/>
      <c r="J57" s="22"/>
      <c r="K57" s="165" t="s">
        <v>201</v>
      </c>
      <c r="L57" s="192"/>
      <c r="M57" s="22"/>
      <c r="N57" s="23"/>
    </row>
    <row r="58" spans="2:14" s="24" customFormat="1">
      <c r="B58" s="21"/>
      <c r="C58" s="194"/>
      <c r="D58" s="22"/>
      <c r="E58" s="22"/>
      <c r="F58" s="22"/>
      <c r="G58" s="22" t="s">
        <v>218</v>
      </c>
      <c r="H58" s="22"/>
      <c r="I58" s="22"/>
      <c r="J58" s="22"/>
      <c r="K58" s="165" t="s">
        <v>201</v>
      </c>
      <c r="L58" s="269">
        <f>+Aktivet!G16</f>
        <v>111954</v>
      </c>
      <c r="M58" s="22"/>
      <c r="N58" s="23"/>
    </row>
    <row r="59" spans="2:14" s="24" customFormat="1">
      <c r="B59" s="21"/>
      <c r="C59" s="194"/>
      <c r="D59" s="22"/>
      <c r="E59" s="22"/>
      <c r="F59" s="196"/>
      <c r="G59" s="196"/>
      <c r="H59" s="196"/>
      <c r="I59" s="196"/>
      <c r="J59" s="196"/>
      <c r="K59" s="165"/>
      <c r="L59" s="196"/>
      <c r="M59" s="22"/>
      <c r="N59" s="23"/>
    </row>
    <row r="60" spans="2:14">
      <c r="B60" s="21"/>
      <c r="C60" s="194"/>
      <c r="D60" s="22"/>
      <c r="E60" s="22"/>
      <c r="F60" s="196"/>
      <c r="G60" s="196"/>
      <c r="H60" s="196"/>
      <c r="I60" s="196"/>
      <c r="J60" s="196"/>
      <c r="K60" s="165"/>
      <c r="L60" s="196"/>
      <c r="M60" s="22"/>
      <c r="N60" s="23"/>
    </row>
    <row r="61" spans="2:14">
      <c r="B61" s="21"/>
      <c r="C61" s="188">
        <v>11</v>
      </c>
      <c r="D61" s="197"/>
      <c r="E61" s="190" t="s">
        <v>89</v>
      </c>
      <c r="F61" s="191" t="s">
        <v>94</v>
      </c>
      <c r="G61" s="169"/>
      <c r="H61" s="170"/>
      <c r="I61" s="5"/>
      <c r="K61" s="165" t="s">
        <v>201</v>
      </c>
      <c r="L61" s="5"/>
      <c r="M61" s="22"/>
      <c r="N61" s="23"/>
    </row>
    <row r="62" spans="2:14">
      <c r="B62" s="21"/>
      <c r="C62" s="171"/>
      <c r="D62" s="160"/>
      <c r="F62" s="191"/>
      <c r="G62" s="174"/>
      <c r="H62" s="5"/>
      <c r="I62" s="5"/>
      <c r="K62" s="165"/>
      <c r="L62" s="5"/>
      <c r="M62" s="22"/>
      <c r="N62" s="23"/>
    </row>
    <row r="63" spans="2:14">
      <c r="B63" s="21"/>
      <c r="C63" s="165">
        <v>12</v>
      </c>
      <c r="D63" s="5"/>
      <c r="E63" s="190" t="s">
        <v>89</v>
      </c>
      <c r="F63" s="191"/>
      <c r="G63" s="167"/>
      <c r="H63" s="167"/>
      <c r="I63" s="167"/>
      <c r="K63" s="165" t="s">
        <v>219</v>
      </c>
      <c r="L63" s="167"/>
      <c r="M63" s="22"/>
      <c r="N63" s="23"/>
    </row>
    <row r="64" spans="2:14">
      <c r="B64" s="21"/>
      <c r="C64" s="165"/>
      <c r="D64" s="5"/>
      <c r="F64" s="182"/>
      <c r="G64" s="182"/>
      <c r="H64" s="182"/>
      <c r="I64" s="182"/>
      <c r="K64" s="165"/>
      <c r="L64" s="165"/>
      <c r="M64" s="22"/>
      <c r="N64" s="23"/>
    </row>
    <row r="65" spans="2:14">
      <c r="B65" s="21"/>
      <c r="C65" s="165">
        <v>13</v>
      </c>
      <c r="D65" s="5"/>
      <c r="E65" s="190" t="s">
        <v>89</v>
      </c>
      <c r="F65" s="182"/>
      <c r="G65" s="182"/>
      <c r="H65" s="182"/>
      <c r="I65" s="182"/>
      <c r="K65" s="165" t="s">
        <v>219</v>
      </c>
      <c r="L65" s="165"/>
      <c r="M65" s="22"/>
      <c r="N65" s="23"/>
    </row>
    <row r="66" spans="2:14">
      <c r="B66" s="21"/>
      <c r="C66" s="165"/>
      <c r="D66" s="5"/>
      <c r="F66" s="198"/>
      <c r="G66" s="198"/>
      <c r="H66" s="167"/>
      <c r="I66" s="167"/>
      <c r="K66" s="165"/>
      <c r="L66" s="167"/>
      <c r="M66" s="22"/>
      <c r="N66" s="23"/>
    </row>
    <row r="67" spans="2:14">
      <c r="B67" s="21"/>
      <c r="C67" s="165">
        <v>14</v>
      </c>
      <c r="D67" s="5"/>
      <c r="E67" s="168">
        <v>4</v>
      </c>
      <c r="F67" s="199" t="s">
        <v>11</v>
      </c>
      <c r="G67" s="198"/>
      <c r="H67" s="167"/>
      <c r="I67" s="167"/>
      <c r="K67" s="165"/>
      <c r="L67" s="5"/>
      <c r="M67" s="22"/>
      <c r="N67" s="23"/>
    </row>
    <row r="68" spans="2:14">
      <c r="B68" s="21"/>
      <c r="C68" s="165"/>
      <c r="D68" s="5"/>
      <c r="E68" s="5"/>
      <c r="F68" s="198"/>
      <c r="G68" s="198"/>
      <c r="H68" s="167"/>
      <c r="I68" s="167"/>
      <c r="K68" s="165"/>
      <c r="L68" s="5"/>
      <c r="M68" s="22"/>
      <c r="N68" s="23"/>
    </row>
    <row r="69" spans="2:14">
      <c r="B69" s="21"/>
      <c r="C69" s="165">
        <v>15</v>
      </c>
      <c r="D69" s="5"/>
      <c r="E69" s="160" t="s">
        <v>89</v>
      </c>
      <c r="F69" s="200" t="s">
        <v>12</v>
      </c>
      <c r="G69" s="198"/>
      <c r="H69" s="167"/>
      <c r="I69" s="167"/>
      <c r="K69" s="165" t="s">
        <v>201</v>
      </c>
      <c r="L69" s="5"/>
      <c r="M69" s="22"/>
      <c r="N69" s="23"/>
    </row>
    <row r="70" spans="2:14">
      <c r="B70" s="21"/>
      <c r="D70" s="5"/>
      <c r="E70" s="33"/>
      <c r="F70" s="202"/>
      <c r="G70" s="198"/>
      <c r="H70" s="167"/>
      <c r="I70" s="167"/>
      <c r="K70" s="165"/>
      <c r="L70" s="143"/>
      <c r="M70" s="22"/>
      <c r="N70" s="23"/>
    </row>
    <row r="71" spans="2:14">
      <c r="B71" s="21"/>
      <c r="C71" s="165">
        <v>16</v>
      </c>
      <c r="D71" s="182"/>
      <c r="E71" s="160" t="s">
        <v>89</v>
      </c>
      <c r="F71" s="200" t="s">
        <v>93</v>
      </c>
      <c r="G71" s="203"/>
      <c r="H71" s="203"/>
      <c r="I71" s="203"/>
      <c r="K71" s="165" t="s">
        <v>219</v>
      </c>
      <c r="L71" s="203"/>
      <c r="M71" s="22"/>
      <c r="N71" s="23"/>
    </row>
    <row r="72" spans="2:14">
      <c r="B72" s="21"/>
      <c r="D72" s="5"/>
      <c r="E72" s="33"/>
      <c r="F72" s="202"/>
      <c r="G72" s="134"/>
      <c r="H72" s="134"/>
      <c r="I72" s="134"/>
      <c r="K72" s="165"/>
      <c r="L72" s="134"/>
      <c r="M72" s="22"/>
      <c r="N72" s="23"/>
    </row>
    <row r="73" spans="2:14">
      <c r="B73" s="21"/>
      <c r="C73" s="181">
        <v>17</v>
      </c>
      <c r="D73" s="5"/>
      <c r="E73" s="174" t="s">
        <v>89</v>
      </c>
      <c r="F73" s="204" t="s">
        <v>13</v>
      </c>
      <c r="G73" s="134"/>
      <c r="H73" s="134"/>
      <c r="I73" s="134"/>
      <c r="K73" s="165" t="s">
        <v>219</v>
      </c>
      <c r="L73" s="134"/>
      <c r="M73" s="22"/>
      <c r="N73" s="23"/>
    </row>
    <row r="74" spans="2:14">
      <c r="B74" s="21"/>
      <c r="C74" s="165"/>
      <c r="D74" s="5"/>
      <c r="E74" s="33"/>
      <c r="F74" s="202"/>
      <c r="G74" s="182"/>
      <c r="H74" s="182"/>
      <c r="I74" s="182"/>
      <c r="K74" s="165"/>
      <c r="L74" s="165"/>
      <c r="M74" s="22"/>
      <c r="N74" s="23"/>
    </row>
    <row r="75" spans="2:14">
      <c r="B75" s="21"/>
      <c r="C75" s="165">
        <v>18</v>
      </c>
      <c r="D75" s="5"/>
      <c r="E75" s="160" t="s">
        <v>89</v>
      </c>
      <c r="F75" s="205" t="s">
        <v>126</v>
      </c>
      <c r="G75" s="182"/>
      <c r="H75" s="182"/>
      <c r="I75" s="182"/>
      <c r="K75" s="165" t="s">
        <v>219</v>
      </c>
      <c r="L75" s="165"/>
      <c r="M75" s="22"/>
      <c r="N75" s="23"/>
    </row>
    <row r="76" spans="2:14">
      <c r="B76" s="21"/>
      <c r="C76" s="165"/>
      <c r="D76" s="5"/>
      <c r="E76" s="33"/>
      <c r="F76" s="202"/>
      <c r="G76" s="198"/>
      <c r="H76" s="198"/>
      <c r="I76" s="198"/>
      <c r="K76" s="165"/>
      <c r="L76" s="167"/>
      <c r="M76" s="22"/>
      <c r="N76" s="23"/>
    </row>
    <row r="77" spans="2:14">
      <c r="B77" s="21"/>
      <c r="C77" s="165">
        <v>19</v>
      </c>
      <c r="D77" s="5"/>
      <c r="E77" s="160" t="s">
        <v>89</v>
      </c>
      <c r="F77" s="206" t="s">
        <v>14</v>
      </c>
      <c r="G77" s="198"/>
      <c r="H77" s="198"/>
      <c r="I77" s="198"/>
      <c r="K77" s="165" t="s">
        <v>201</v>
      </c>
      <c r="L77" s="5"/>
      <c r="M77" s="22"/>
      <c r="N77" s="23"/>
    </row>
    <row r="78" spans="2:14">
      <c r="B78" s="21"/>
      <c r="C78" s="165"/>
      <c r="D78" s="5"/>
      <c r="E78" s="33"/>
      <c r="F78" s="202"/>
      <c r="G78" s="198"/>
      <c r="H78" s="198"/>
      <c r="I78" s="198"/>
      <c r="K78" s="165"/>
      <c r="L78" s="5"/>
      <c r="M78" s="22"/>
      <c r="N78" s="23"/>
    </row>
    <row r="79" spans="2:14">
      <c r="B79" s="21"/>
      <c r="C79" s="165">
        <v>20</v>
      </c>
      <c r="D79" s="5"/>
      <c r="E79" s="174" t="s">
        <v>89</v>
      </c>
      <c r="F79" s="191" t="s">
        <v>15</v>
      </c>
      <c r="G79" s="198"/>
      <c r="H79" s="198"/>
      <c r="I79" s="198"/>
      <c r="K79" s="165" t="s">
        <v>219</v>
      </c>
      <c r="L79" s="5"/>
      <c r="M79" s="22"/>
      <c r="N79" s="23"/>
    </row>
    <row r="80" spans="2:14">
      <c r="B80" s="21"/>
      <c r="C80" s="165"/>
      <c r="D80" s="5"/>
      <c r="E80" s="33"/>
      <c r="F80" s="202"/>
      <c r="G80" s="203"/>
      <c r="H80" s="203"/>
      <c r="I80" s="203"/>
      <c r="K80" s="165"/>
      <c r="L80" s="203"/>
      <c r="M80" s="22"/>
      <c r="N80" s="23"/>
    </row>
    <row r="81" spans="2:14">
      <c r="B81" s="21"/>
      <c r="C81" s="165">
        <v>21</v>
      </c>
      <c r="D81" s="5"/>
      <c r="E81" s="174" t="s">
        <v>89</v>
      </c>
      <c r="F81" s="191"/>
      <c r="G81" s="5"/>
      <c r="H81" s="5"/>
      <c r="I81" s="5"/>
      <c r="K81" s="165"/>
      <c r="L81" s="5"/>
      <c r="M81" s="22"/>
      <c r="N81" s="23"/>
    </row>
    <row r="82" spans="2:14">
      <c r="B82" s="21"/>
      <c r="C82" s="165"/>
      <c r="D82" s="5"/>
      <c r="E82" s="188"/>
      <c r="F82" s="189"/>
      <c r="G82" s="187"/>
      <c r="H82" s="5"/>
      <c r="I82" s="5"/>
      <c r="K82" s="165"/>
      <c r="L82" s="5"/>
      <c r="M82" s="22"/>
      <c r="N82" s="23"/>
    </row>
    <row r="83" spans="2:14">
      <c r="B83" s="21"/>
      <c r="C83" s="165">
        <v>22</v>
      </c>
      <c r="D83" s="5"/>
      <c r="E83" s="168">
        <v>5</v>
      </c>
      <c r="F83" s="199" t="s">
        <v>127</v>
      </c>
      <c r="G83" s="174"/>
      <c r="H83" s="5"/>
      <c r="I83" s="5"/>
      <c r="K83" s="165" t="s">
        <v>219</v>
      </c>
      <c r="L83" s="5"/>
      <c r="M83" s="22"/>
      <c r="N83" s="23"/>
    </row>
    <row r="84" spans="2:14">
      <c r="B84" s="21"/>
      <c r="C84" s="165"/>
      <c r="D84" s="5"/>
      <c r="E84" s="5"/>
      <c r="F84" s="5"/>
      <c r="G84" s="5"/>
      <c r="H84" s="5"/>
      <c r="I84" s="5"/>
      <c r="K84" s="165"/>
      <c r="L84" s="5"/>
      <c r="M84" s="22"/>
      <c r="N84" s="23"/>
    </row>
    <row r="85" spans="2:14">
      <c r="B85" s="21"/>
      <c r="C85" s="165">
        <v>23</v>
      </c>
      <c r="D85" s="5"/>
      <c r="E85" s="168">
        <v>6</v>
      </c>
      <c r="F85" s="199" t="s">
        <v>128</v>
      </c>
      <c r="G85" s="174"/>
      <c r="H85" s="5"/>
      <c r="I85" s="5"/>
      <c r="K85" s="165" t="s">
        <v>219</v>
      </c>
      <c r="L85" s="5"/>
      <c r="M85" s="22"/>
      <c r="N85" s="23"/>
    </row>
    <row r="86" spans="2:14">
      <c r="B86" s="21"/>
      <c r="C86" s="165"/>
      <c r="D86" s="5"/>
      <c r="H86" s="5"/>
      <c r="I86" s="5"/>
      <c r="K86" s="165"/>
      <c r="L86" s="5"/>
      <c r="M86" s="22"/>
      <c r="N86" s="23"/>
    </row>
    <row r="87" spans="2:14">
      <c r="B87" s="21"/>
      <c r="C87" s="165">
        <v>24</v>
      </c>
      <c r="D87" s="5"/>
      <c r="E87" s="168">
        <v>7</v>
      </c>
      <c r="F87" s="199" t="s">
        <v>16</v>
      </c>
      <c r="G87" s="174"/>
      <c r="H87" s="5"/>
      <c r="I87" s="5"/>
      <c r="K87" s="165" t="s">
        <v>219</v>
      </c>
      <c r="L87" s="5"/>
      <c r="M87" s="22"/>
      <c r="N87" s="23"/>
    </row>
    <row r="88" spans="2:14">
      <c r="B88" s="21"/>
      <c r="C88" s="165"/>
      <c r="H88" s="5"/>
      <c r="I88" s="165"/>
      <c r="K88" s="165"/>
      <c r="L88" s="5"/>
      <c r="M88" s="22"/>
      <c r="N88" s="23"/>
    </row>
    <row r="89" spans="2:14">
      <c r="B89" s="21"/>
      <c r="C89" s="165">
        <v>25</v>
      </c>
      <c r="D89" s="5"/>
      <c r="E89" s="190" t="s">
        <v>89</v>
      </c>
      <c r="F89" s="174" t="s">
        <v>129</v>
      </c>
      <c r="H89" s="5"/>
      <c r="I89" s="165"/>
      <c r="K89" s="165" t="s">
        <v>219</v>
      </c>
      <c r="L89" s="5"/>
      <c r="M89" s="22"/>
      <c r="N89" s="23"/>
    </row>
    <row r="90" spans="2:14">
      <c r="B90" s="21"/>
      <c r="D90" s="5"/>
      <c r="E90" s="5"/>
      <c r="F90" s="5"/>
      <c r="G90" s="5"/>
      <c r="H90" s="5"/>
      <c r="I90" s="165"/>
      <c r="K90" s="165"/>
      <c r="L90" s="5"/>
      <c r="M90" s="22"/>
      <c r="N90" s="23"/>
    </row>
    <row r="91" spans="2:14">
      <c r="B91" s="21"/>
      <c r="C91" s="201">
        <v>26</v>
      </c>
      <c r="D91" s="5"/>
      <c r="E91" s="190" t="s">
        <v>89</v>
      </c>
      <c r="F91" s="5"/>
      <c r="G91" s="5"/>
      <c r="H91" s="5"/>
      <c r="I91" s="165"/>
      <c r="K91" s="165" t="s">
        <v>219</v>
      </c>
      <c r="L91" s="5"/>
      <c r="M91" s="22"/>
      <c r="N91" s="23"/>
    </row>
    <row r="92" spans="2:14">
      <c r="B92" s="21"/>
      <c r="C92" s="165"/>
      <c r="D92" s="5"/>
      <c r="F92" s="174"/>
      <c r="G92" s="5"/>
      <c r="H92" s="5"/>
      <c r="I92" s="165"/>
      <c r="K92" s="165"/>
      <c r="L92" s="5"/>
      <c r="M92" s="22"/>
      <c r="N92" s="23"/>
    </row>
    <row r="93" spans="2:14">
      <c r="B93" s="21"/>
      <c r="C93" s="165">
        <v>27</v>
      </c>
      <c r="D93" s="5"/>
      <c r="E93" s="196" t="s">
        <v>4</v>
      </c>
      <c r="F93" s="196" t="s">
        <v>220</v>
      </c>
      <c r="G93" s="5"/>
      <c r="H93" s="5"/>
      <c r="I93" s="165"/>
      <c r="K93" s="165"/>
      <c r="L93" s="5"/>
      <c r="M93" s="22"/>
      <c r="N93" s="23"/>
    </row>
    <row r="94" spans="2:14">
      <c r="B94" s="21"/>
      <c r="C94" s="165"/>
      <c r="D94" s="5"/>
      <c r="E94" s="5"/>
      <c r="F94" s="198"/>
      <c r="G94" s="198"/>
      <c r="H94" s="5"/>
      <c r="I94" s="165"/>
      <c r="K94" s="165"/>
      <c r="L94" s="5"/>
      <c r="M94" s="22"/>
      <c r="N94" s="23"/>
    </row>
    <row r="95" spans="2:14">
      <c r="B95" s="21"/>
      <c r="C95" s="165">
        <v>28</v>
      </c>
      <c r="D95" s="5"/>
      <c r="E95" s="196">
        <v>1</v>
      </c>
      <c r="F95" s="207" t="s">
        <v>18</v>
      </c>
      <c r="G95" s="5"/>
      <c r="H95" s="5"/>
      <c r="I95" s="165"/>
      <c r="K95" s="165" t="s">
        <v>219</v>
      </c>
      <c r="L95" s="5"/>
      <c r="M95" s="22"/>
      <c r="N95" s="23"/>
    </row>
    <row r="96" spans="2:14">
      <c r="B96" s="21"/>
      <c r="C96" s="165"/>
      <c r="D96" s="5"/>
      <c r="E96" s="196"/>
      <c r="F96" s="207"/>
      <c r="G96" s="5"/>
      <c r="H96" s="5"/>
      <c r="I96" s="165"/>
      <c r="K96" s="165"/>
      <c r="L96" s="5"/>
      <c r="M96" s="22"/>
      <c r="N96" s="23"/>
    </row>
    <row r="97" spans="2:14">
      <c r="B97" s="21"/>
      <c r="C97" s="165">
        <v>29</v>
      </c>
      <c r="D97" s="5"/>
      <c r="E97" s="196">
        <v>2</v>
      </c>
      <c r="F97" s="196" t="s">
        <v>19</v>
      </c>
      <c r="G97" s="5"/>
      <c r="H97" s="5"/>
      <c r="I97" s="5"/>
      <c r="K97" s="165"/>
      <c r="L97" s="5"/>
      <c r="M97" s="22"/>
      <c r="N97" s="23"/>
    </row>
    <row r="98" spans="2:14">
      <c r="B98" s="21"/>
      <c r="C98" s="165"/>
      <c r="D98" s="5"/>
      <c r="E98" s="5"/>
      <c r="F98" s="5"/>
      <c r="G98" s="5"/>
      <c r="H98" s="5"/>
      <c r="I98" s="5"/>
      <c r="J98" s="5"/>
      <c r="K98" s="5"/>
      <c r="L98" s="5"/>
      <c r="M98" s="22"/>
      <c r="N98" s="23"/>
    </row>
    <row r="99" spans="2:14">
      <c r="B99" s="21"/>
      <c r="C99" s="165"/>
      <c r="D99" s="5"/>
      <c r="E99" s="5"/>
      <c r="F99" s="5"/>
      <c r="G99" s="5" t="s">
        <v>221</v>
      </c>
      <c r="H99" s="5"/>
      <c r="I99" s="5"/>
      <c r="J99" s="5"/>
      <c r="K99" s="5"/>
      <c r="L99" s="5"/>
      <c r="M99" s="22"/>
      <c r="N99" s="23"/>
    </row>
    <row r="100" spans="2:14">
      <c r="B100" s="21"/>
      <c r="C100" s="165"/>
      <c r="D100" s="5"/>
      <c r="E100" s="343" t="s">
        <v>2</v>
      </c>
      <c r="F100" s="343" t="s">
        <v>66</v>
      </c>
      <c r="G100" s="344" t="s">
        <v>222</v>
      </c>
      <c r="H100" s="345"/>
      <c r="I100" s="346"/>
      <c r="J100" s="344" t="s">
        <v>223</v>
      </c>
      <c r="K100" s="345"/>
      <c r="L100" s="346"/>
      <c r="M100" s="22"/>
      <c r="N100" s="23"/>
    </row>
    <row r="101" spans="2:14">
      <c r="B101" s="21"/>
      <c r="C101" s="165"/>
      <c r="D101" s="5"/>
      <c r="E101" s="343"/>
      <c r="F101" s="343"/>
      <c r="G101" s="208" t="s">
        <v>224</v>
      </c>
      <c r="H101" s="208" t="s">
        <v>225</v>
      </c>
      <c r="I101" s="208" t="s">
        <v>226</v>
      </c>
      <c r="J101" s="208" t="s">
        <v>224</v>
      </c>
      <c r="K101" s="208" t="s">
        <v>225</v>
      </c>
      <c r="L101" s="208" t="s">
        <v>226</v>
      </c>
      <c r="M101" s="22"/>
      <c r="N101" s="23"/>
    </row>
    <row r="102" spans="2:14">
      <c r="B102" s="21"/>
      <c r="C102" s="165">
        <v>30</v>
      </c>
      <c r="D102" s="5"/>
      <c r="E102" s="209"/>
      <c r="F102" t="s">
        <v>24</v>
      </c>
      <c r="G102" s="209"/>
      <c r="H102" s="209"/>
      <c r="I102" s="209"/>
      <c r="J102" s="209"/>
      <c r="K102" s="209"/>
      <c r="L102" s="209"/>
      <c r="M102" s="22"/>
      <c r="N102" s="23"/>
    </row>
    <row r="103" spans="2:14">
      <c r="B103" s="21"/>
      <c r="C103" s="165">
        <v>31</v>
      </c>
      <c r="D103" s="5"/>
      <c r="E103" s="209"/>
      <c r="F103" s="210" t="s">
        <v>5</v>
      </c>
      <c r="G103" s="276"/>
      <c r="H103" s="277">
        <f>Rez.1!F14</f>
        <v>0</v>
      </c>
      <c r="I103" s="278">
        <f>G103-H103</f>
        <v>0</v>
      </c>
      <c r="J103" s="209"/>
      <c r="K103" s="209"/>
      <c r="L103" s="209"/>
      <c r="M103" s="22"/>
      <c r="N103" s="23"/>
    </row>
    <row r="104" spans="2:14">
      <c r="B104" s="21"/>
      <c r="C104" s="165">
        <v>32</v>
      </c>
      <c r="D104" s="5"/>
      <c r="E104" s="209"/>
      <c r="F104" s="223" t="s">
        <v>264</v>
      </c>
      <c r="G104" s="279">
        <f t="shared" ref="G104:L104" si="0">G105+G106+G107</f>
        <v>0</v>
      </c>
      <c r="H104" s="279">
        <f t="shared" si="0"/>
        <v>0</v>
      </c>
      <c r="I104" s="279">
        <f t="shared" si="0"/>
        <v>0</v>
      </c>
      <c r="J104" s="225">
        <f t="shared" si="0"/>
        <v>0</v>
      </c>
      <c r="K104" s="225">
        <f t="shared" si="0"/>
        <v>0</v>
      </c>
      <c r="L104" s="225">
        <f t="shared" si="0"/>
        <v>0</v>
      </c>
      <c r="M104" s="22"/>
      <c r="N104" s="23"/>
    </row>
    <row r="105" spans="2:14">
      <c r="B105" s="21"/>
      <c r="C105" s="165"/>
      <c r="D105" s="5"/>
      <c r="E105" s="209"/>
      <c r="F105" s="210" t="s">
        <v>227</v>
      </c>
      <c r="G105" s="209"/>
      <c r="H105" s="209"/>
      <c r="I105" s="209">
        <f>G105-H105</f>
        <v>0</v>
      </c>
      <c r="J105" s="209"/>
      <c r="K105" s="209"/>
      <c r="L105" s="209">
        <f>J105-K105</f>
        <v>0</v>
      </c>
      <c r="M105" s="22"/>
      <c r="N105" s="23"/>
    </row>
    <row r="106" spans="2:14">
      <c r="B106" s="21"/>
      <c r="C106" s="165"/>
      <c r="D106" s="5"/>
      <c r="E106" s="209"/>
      <c r="F106" s="210" t="s">
        <v>262</v>
      </c>
      <c r="G106" s="209"/>
      <c r="H106" s="209"/>
      <c r="I106" s="209">
        <f>G106-H106</f>
        <v>0</v>
      </c>
      <c r="J106" s="209"/>
      <c r="K106" s="209"/>
      <c r="L106" s="209">
        <f>J106-K106</f>
        <v>0</v>
      </c>
      <c r="M106" s="22"/>
      <c r="N106" s="23"/>
    </row>
    <row r="107" spans="2:14" ht="15">
      <c r="B107" s="21"/>
      <c r="C107" s="165"/>
      <c r="D107" s="5"/>
      <c r="E107" s="209"/>
      <c r="F107" s="210" t="s">
        <v>263</v>
      </c>
      <c r="G107" s="209"/>
      <c r="H107" s="209"/>
      <c r="I107" s="209">
        <f>G107-H107</f>
        <v>0</v>
      </c>
      <c r="J107" s="233"/>
      <c r="K107" s="233"/>
      <c r="L107" s="209">
        <f>J107-K107</f>
        <v>0</v>
      </c>
      <c r="M107" s="22"/>
      <c r="N107" s="23"/>
    </row>
    <row r="108" spans="2:14" ht="15">
      <c r="B108" s="21"/>
      <c r="C108" s="165">
        <v>33</v>
      </c>
      <c r="D108" s="5"/>
      <c r="E108" s="179"/>
      <c r="F108" s="223" t="s">
        <v>265</v>
      </c>
      <c r="G108" s="223"/>
      <c r="H108" s="223"/>
      <c r="I108" s="209">
        <f>G108-H108</f>
        <v>0</v>
      </c>
      <c r="J108" s="233"/>
      <c r="K108" s="233"/>
      <c r="L108" s="225">
        <f>J108-K108</f>
        <v>0</v>
      </c>
      <c r="M108" s="22"/>
      <c r="N108" s="23"/>
    </row>
    <row r="109" spans="2:14">
      <c r="B109" s="21"/>
      <c r="C109" s="165"/>
      <c r="D109" s="5"/>
      <c r="E109" s="179"/>
      <c r="F109" s="210"/>
      <c r="G109" s="179"/>
      <c r="H109" s="179"/>
      <c r="I109" s="179"/>
      <c r="J109" s="179"/>
      <c r="K109" s="179"/>
      <c r="L109" s="179"/>
      <c r="M109" s="22"/>
      <c r="N109" s="23"/>
    </row>
    <row r="110" spans="2:14">
      <c r="B110" s="21"/>
      <c r="C110" s="165"/>
      <c r="D110" s="5"/>
      <c r="E110" s="179"/>
      <c r="F110" s="223" t="s">
        <v>197</v>
      </c>
      <c r="G110" s="280">
        <f>SUM(G103:G109)</f>
        <v>0</v>
      </c>
      <c r="H110" s="281">
        <f>SUM(H103:H109)</f>
        <v>0</v>
      </c>
      <c r="I110" s="280">
        <f>SUM(I103:I109)</f>
        <v>0</v>
      </c>
      <c r="J110" s="223">
        <f>J104+J108</f>
        <v>0</v>
      </c>
      <c r="K110" s="223">
        <f>K104+K108</f>
        <v>0</v>
      </c>
      <c r="L110" s="223">
        <f>L104+L108</f>
        <v>0</v>
      </c>
      <c r="M110" s="22"/>
      <c r="N110" s="23"/>
    </row>
    <row r="111" spans="2:14">
      <c r="B111" s="21"/>
      <c r="C111" s="194"/>
      <c r="D111" s="22"/>
      <c r="E111" s="22"/>
      <c r="F111" s="196"/>
      <c r="G111" s="196"/>
      <c r="H111" s="196"/>
      <c r="I111" s="231"/>
      <c r="J111" s="232"/>
      <c r="K111" s="194"/>
      <c r="L111" s="196"/>
      <c r="M111" s="22"/>
      <c r="N111" s="23"/>
    </row>
    <row r="112" spans="2:14">
      <c r="B112" s="21"/>
      <c r="C112" s="194"/>
      <c r="D112" s="22"/>
      <c r="E112" s="22"/>
      <c r="F112" s="196"/>
      <c r="G112" s="196"/>
      <c r="H112" s="196"/>
      <c r="I112" s="196"/>
      <c r="J112" s="196"/>
      <c r="K112" s="194"/>
      <c r="L112" s="196"/>
      <c r="M112" s="22"/>
      <c r="N112" s="23"/>
    </row>
    <row r="113" spans="2:14">
      <c r="B113" s="21"/>
      <c r="C113" s="165">
        <v>34</v>
      </c>
      <c r="D113" s="5"/>
      <c r="E113" s="196">
        <v>3</v>
      </c>
      <c r="F113" s="196" t="s">
        <v>20</v>
      </c>
      <c r="G113" s="5"/>
      <c r="H113" s="5"/>
      <c r="I113" s="5"/>
      <c r="K113" s="5" t="s">
        <v>219</v>
      </c>
      <c r="L113" s="196"/>
      <c r="M113" s="22"/>
      <c r="N113" s="23"/>
    </row>
    <row r="114" spans="2:14">
      <c r="B114" s="21"/>
      <c r="C114" s="165"/>
      <c r="D114" s="5"/>
      <c r="E114" s="196"/>
      <c r="F114" s="196"/>
      <c r="G114" s="5"/>
      <c r="H114" s="5"/>
      <c r="I114" s="5"/>
      <c r="K114" s="5"/>
      <c r="L114" s="196"/>
      <c r="M114" s="22"/>
      <c r="N114" s="23"/>
    </row>
    <row r="115" spans="2:14">
      <c r="B115" s="21"/>
      <c r="C115" s="165">
        <v>35</v>
      </c>
      <c r="D115" s="22"/>
      <c r="E115" s="196">
        <v>4</v>
      </c>
      <c r="F115" s="196" t="s">
        <v>21</v>
      </c>
      <c r="G115" s="22"/>
      <c r="H115" s="22"/>
      <c r="I115" s="22"/>
      <c r="K115" s="22" t="s">
        <v>219</v>
      </c>
      <c r="L115" s="196"/>
      <c r="M115" s="22"/>
      <c r="N115" s="23"/>
    </row>
    <row r="116" spans="2:14">
      <c r="B116" s="21"/>
      <c r="C116" s="165"/>
      <c r="D116" s="22"/>
      <c r="E116" s="196"/>
      <c r="F116" s="196"/>
      <c r="G116" s="22"/>
      <c r="H116" s="22"/>
      <c r="I116" s="22"/>
      <c r="K116" s="22"/>
      <c r="L116" s="196"/>
      <c r="M116" s="22"/>
      <c r="N116" s="23"/>
    </row>
    <row r="117" spans="2:14" ht="15">
      <c r="B117" s="21"/>
      <c r="C117" s="165">
        <v>36</v>
      </c>
      <c r="D117" s="22"/>
      <c r="E117" s="196">
        <v>5</v>
      </c>
      <c r="F117" s="196" t="s">
        <v>22</v>
      </c>
      <c r="G117" s="22"/>
      <c r="H117" s="10"/>
      <c r="I117" s="10"/>
      <c r="K117" s="22" t="s">
        <v>219</v>
      </c>
      <c r="L117" s="196"/>
      <c r="M117" s="22"/>
      <c r="N117" s="23"/>
    </row>
    <row r="118" spans="2:14" ht="15">
      <c r="B118" s="21"/>
      <c r="C118" s="165"/>
      <c r="D118" s="22"/>
      <c r="E118" s="196"/>
      <c r="F118" s="196"/>
      <c r="G118" s="22"/>
      <c r="H118" s="10"/>
      <c r="I118" s="10"/>
      <c r="K118" s="22"/>
      <c r="L118" s="196"/>
      <c r="M118" s="22"/>
      <c r="N118" s="23"/>
    </row>
    <row r="119" spans="2:14" ht="15">
      <c r="B119" s="21"/>
      <c r="C119" s="165">
        <v>37</v>
      </c>
      <c r="D119" s="22"/>
      <c r="E119" s="196">
        <v>6</v>
      </c>
      <c r="F119" s="196" t="s">
        <v>23</v>
      </c>
      <c r="G119" s="10"/>
      <c r="H119" s="10"/>
      <c r="I119" s="10"/>
      <c r="K119" s="22" t="s">
        <v>219</v>
      </c>
      <c r="L119" s="196"/>
      <c r="M119" s="22"/>
      <c r="N119" s="23"/>
    </row>
    <row r="120" spans="2:14" ht="15">
      <c r="B120" s="21"/>
      <c r="C120" s="165"/>
      <c r="D120" s="22"/>
      <c r="E120" s="196"/>
      <c r="F120" s="196"/>
      <c r="G120" s="10"/>
      <c r="H120" s="10"/>
      <c r="I120" s="10"/>
      <c r="J120" s="22"/>
      <c r="K120" s="194"/>
      <c r="L120" s="196"/>
      <c r="M120" s="22"/>
      <c r="N120" s="23"/>
    </row>
    <row r="121" spans="2:14">
      <c r="B121" s="21"/>
      <c r="C121" s="194"/>
      <c r="D121" s="160"/>
      <c r="E121" s="211" t="s">
        <v>3</v>
      </c>
      <c r="F121" s="169" t="s">
        <v>228</v>
      </c>
      <c r="G121" s="169"/>
      <c r="H121" s="212"/>
      <c r="I121" s="212"/>
      <c r="J121" s="22"/>
      <c r="K121" s="194"/>
      <c r="L121" s="196"/>
      <c r="M121" s="22"/>
      <c r="N121" s="23"/>
    </row>
    <row r="122" spans="2:14">
      <c r="B122" s="21"/>
      <c r="C122" s="194"/>
      <c r="D122" s="160"/>
      <c r="E122" s="211"/>
      <c r="F122" s="169"/>
      <c r="G122" s="169"/>
      <c r="H122" s="212"/>
      <c r="I122" s="212"/>
      <c r="J122" s="22"/>
      <c r="K122" s="194"/>
      <c r="L122" s="196"/>
      <c r="M122" s="22"/>
      <c r="N122" s="23"/>
    </row>
    <row r="123" spans="2:14">
      <c r="B123" s="21"/>
      <c r="C123" s="194">
        <v>40</v>
      </c>
      <c r="D123" s="160"/>
      <c r="E123" s="168">
        <v>1</v>
      </c>
      <c r="F123" s="199" t="s">
        <v>25</v>
      </c>
      <c r="G123" s="174"/>
      <c r="H123" s="213"/>
      <c r="I123" s="213"/>
      <c r="J123" s="5"/>
      <c r="K123" s="22" t="s">
        <v>219</v>
      </c>
      <c r="L123" s="196"/>
      <c r="M123" s="22"/>
      <c r="N123" s="23"/>
    </row>
    <row r="124" spans="2:14">
      <c r="B124" s="21"/>
      <c r="C124" s="194"/>
      <c r="D124" s="160"/>
      <c r="E124" s="168"/>
      <c r="F124" s="199"/>
      <c r="G124" s="174"/>
      <c r="H124" s="213"/>
      <c r="I124" s="213"/>
      <c r="J124" s="5"/>
      <c r="K124" s="22"/>
      <c r="L124" s="196"/>
      <c r="M124" s="22"/>
      <c r="N124" s="23"/>
    </row>
    <row r="125" spans="2:14">
      <c r="B125" s="4"/>
      <c r="C125" s="194">
        <v>41</v>
      </c>
      <c r="D125" s="160"/>
      <c r="E125" s="168">
        <v>2</v>
      </c>
      <c r="F125" s="199" t="s">
        <v>26</v>
      </c>
      <c r="G125" s="174"/>
      <c r="H125" s="160"/>
      <c r="I125" s="160"/>
      <c r="J125" s="5"/>
      <c r="K125" s="22" t="s">
        <v>219</v>
      </c>
      <c r="L125" s="5"/>
      <c r="M125" s="5"/>
      <c r="N125" s="6"/>
    </row>
    <row r="126" spans="2:14">
      <c r="B126" s="4"/>
      <c r="C126" s="194"/>
      <c r="D126" s="160"/>
      <c r="E126" s="168"/>
      <c r="F126" s="199"/>
      <c r="G126" s="174"/>
      <c r="H126" s="160"/>
      <c r="I126" s="160"/>
      <c r="J126" s="5"/>
      <c r="K126" s="22"/>
      <c r="L126" s="5"/>
      <c r="M126" s="5"/>
      <c r="N126" s="6"/>
    </row>
    <row r="127" spans="2:14">
      <c r="B127" s="4"/>
      <c r="C127" s="194">
        <v>42</v>
      </c>
      <c r="D127" s="160"/>
      <c r="E127" s="190" t="s">
        <v>89</v>
      </c>
      <c r="F127" s="191" t="s">
        <v>95</v>
      </c>
      <c r="G127" s="160"/>
      <c r="H127" s="160"/>
      <c r="I127" s="160"/>
      <c r="J127" s="5"/>
      <c r="K127" s="22" t="s">
        <v>219</v>
      </c>
      <c r="L127" s="5"/>
      <c r="M127" s="5"/>
      <c r="N127" s="6"/>
    </row>
    <row r="128" spans="2:14">
      <c r="B128" s="4"/>
      <c r="C128" s="194"/>
      <c r="D128" s="160"/>
      <c r="E128" s="190"/>
      <c r="F128" s="191"/>
      <c r="G128" s="160"/>
      <c r="H128" s="160"/>
      <c r="I128" s="160"/>
      <c r="J128" s="5"/>
      <c r="K128" s="22"/>
      <c r="L128" s="5"/>
      <c r="M128" s="5"/>
      <c r="N128" s="6"/>
    </row>
    <row r="129" spans="2:14">
      <c r="B129" s="4"/>
      <c r="C129" s="194">
        <v>43</v>
      </c>
      <c r="D129" s="160"/>
      <c r="E129" s="190" t="s">
        <v>89</v>
      </c>
      <c r="F129" s="191" t="s">
        <v>122</v>
      </c>
      <c r="G129" s="160"/>
      <c r="H129" s="160"/>
      <c r="I129" s="160"/>
      <c r="J129" s="5"/>
      <c r="K129" s="22" t="s">
        <v>219</v>
      </c>
      <c r="L129" s="5"/>
      <c r="M129" s="5"/>
      <c r="N129" s="6"/>
    </row>
    <row r="130" spans="2:14">
      <c r="B130" s="4"/>
      <c r="C130" s="194"/>
      <c r="D130" s="160"/>
      <c r="E130" s="190"/>
      <c r="F130" s="191"/>
      <c r="G130" s="160"/>
      <c r="H130" s="160"/>
      <c r="I130" s="160"/>
      <c r="J130" s="5"/>
      <c r="K130" s="22"/>
      <c r="L130" s="5"/>
      <c r="M130" s="5"/>
      <c r="N130" s="6"/>
    </row>
    <row r="131" spans="2:14">
      <c r="B131" s="4"/>
      <c r="C131" s="194">
        <v>44</v>
      </c>
      <c r="D131" s="160"/>
      <c r="E131" s="168">
        <v>3</v>
      </c>
      <c r="F131" s="199" t="s">
        <v>27</v>
      </c>
      <c r="G131" s="174"/>
      <c r="H131" s="160"/>
      <c r="I131" s="160"/>
      <c r="J131" s="5"/>
      <c r="K131" s="22" t="s">
        <v>219</v>
      </c>
      <c r="L131" s="5"/>
      <c r="M131" s="5"/>
      <c r="N131" s="6"/>
    </row>
    <row r="132" spans="2:14">
      <c r="B132" s="4"/>
      <c r="C132" s="194"/>
      <c r="D132" s="160"/>
      <c r="E132" s="168"/>
      <c r="F132" s="199"/>
      <c r="G132" s="174"/>
      <c r="H132" s="160"/>
      <c r="I132" s="160"/>
      <c r="J132" s="5"/>
      <c r="K132" s="22"/>
      <c r="L132" s="5"/>
      <c r="M132" s="5"/>
      <c r="N132" s="6"/>
    </row>
    <row r="133" spans="2:14">
      <c r="B133" s="4"/>
      <c r="C133" s="194">
        <v>45</v>
      </c>
      <c r="D133" s="160"/>
      <c r="E133" s="190" t="s">
        <v>89</v>
      </c>
      <c r="F133" s="191" t="s">
        <v>130</v>
      </c>
      <c r="G133" s="160"/>
      <c r="H133" s="160"/>
      <c r="I133" s="160"/>
      <c r="J133" s="5"/>
      <c r="K133" s="22"/>
      <c r="L133" s="5"/>
      <c r="M133" s="5"/>
      <c r="N133" s="6"/>
    </row>
    <row r="134" spans="2:14">
      <c r="B134" s="4"/>
      <c r="C134" s="194"/>
      <c r="D134" s="160"/>
      <c r="E134" s="190"/>
      <c r="F134" s="351" t="s">
        <v>200</v>
      </c>
      <c r="G134" s="351"/>
      <c r="H134" s="5"/>
      <c r="I134" s="165" t="s">
        <v>2</v>
      </c>
      <c r="J134" s="5"/>
      <c r="K134" s="165" t="s">
        <v>201</v>
      </c>
      <c r="L134" s="219"/>
      <c r="M134" s="5"/>
      <c r="N134" s="6"/>
    </row>
    <row r="135" spans="2:14">
      <c r="B135" s="4"/>
      <c r="C135" s="194"/>
      <c r="D135" s="160"/>
      <c r="E135" s="190"/>
      <c r="F135" s="351" t="s">
        <v>202</v>
      </c>
      <c r="G135" s="351"/>
      <c r="H135" s="5"/>
      <c r="I135" s="165" t="s">
        <v>2</v>
      </c>
      <c r="J135" s="192"/>
      <c r="K135" s="165" t="s">
        <v>201</v>
      </c>
      <c r="L135" s="192"/>
      <c r="M135" s="5"/>
      <c r="N135" s="6"/>
    </row>
    <row r="136" spans="2:14">
      <c r="B136" s="4"/>
      <c r="C136" s="194"/>
      <c r="D136" s="160"/>
      <c r="E136" s="190"/>
      <c r="F136" s="5" t="s">
        <v>203</v>
      </c>
      <c r="G136" s="5"/>
      <c r="H136" s="5"/>
      <c r="I136" s="165" t="s">
        <v>2</v>
      </c>
      <c r="J136" s="192"/>
      <c r="K136" s="165" t="s">
        <v>201</v>
      </c>
      <c r="L136" s="192"/>
      <c r="M136" s="5"/>
      <c r="N136" s="6"/>
    </row>
    <row r="137" spans="2:14">
      <c r="B137" s="4"/>
      <c r="C137" s="194"/>
      <c r="D137" s="160"/>
      <c r="E137" s="190"/>
      <c r="F137" s="5" t="s">
        <v>204</v>
      </c>
      <c r="G137" s="5"/>
      <c r="H137" s="5"/>
      <c r="I137" s="165" t="s">
        <v>2</v>
      </c>
      <c r="J137" s="192"/>
      <c r="K137" s="165" t="s">
        <v>201</v>
      </c>
      <c r="L137" s="262">
        <f>+Pasivet!G12</f>
        <v>0</v>
      </c>
      <c r="M137" s="5"/>
      <c r="N137" s="6"/>
    </row>
    <row r="138" spans="2:14">
      <c r="B138" s="4"/>
      <c r="C138" s="194"/>
      <c r="D138" s="160"/>
      <c r="E138" s="190"/>
      <c r="F138" s="5" t="s">
        <v>205</v>
      </c>
      <c r="G138" s="5"/>
      <c r="H138" s="5"/>
      <c r="I138" s="165" t="s">
        <v>2</v>
      </c>
      <c r="J138" s="192"/>
      <c r="K138" s="165" t="s">
        <v>201</v>
      </c>
      <c r="L138" s="192"/>
      <c r="M138" s="5"/>
      <c r="N138" s="6"/>
    </row>
    <row r="139" spans="2:14">
      <c r="B139" s="4"/>
      <c r="C139" s="194"/>
      <c r="D139" s="160"/>
      <c r="E139" s="190"/>
      <c r="F139" s="5" t="s">
        <v>206</v>
      </c>
      <c r="G139" s="5"/>
      <c r="H139" s="5"/>
      <c r="I139" s="165" t="s">
        <v>2</v>
      </c>
      <c r="J139" s="192"/>
      <c r="K139" s="165" t="s">
        <v>201</v>
      </c>
      <c r="L139" s="192"/>
      <c r="M139" s="5"/>
      <c r="N139" s="6"/>
    </row>
    <row r="140" spans="2:14">
      <c r="B140" s="4"/>
      <c r="C140" s="194"/>
      <c r="D140" s="160"/>
      <c r="E140" s="190"/>
      <c r="F140" s="361" t="s">
        <v>207</v>
      </c>
      <c r="G140" s="361"/>
      <c r="H140" s="5"/>
      <c r="I140" s="165" t="s">
        <v>2</v>
      </c>
      <c r="J140" s="192"/>
      <c r="K140" s="165" t="s">
        <v>201</v>
      </c>
      <c r="L140" s="192"/>
      <c r="M140" s="5"/>
      <c r="N140" s="6"/>
    </row>
    <row r="141" spans="2:14">
      <c r="B141" s="4"/>
      <c r="C141" s="194"/>
      <c r="D141" s="160"/>
      <c r="E141" s="190"/>
      <c r="F141" s="193" t="s">
        <v>229</v>
      </c>
      <c r="G141" s="5"/>
      <c r="H141" s="5"/>
      <c r="I141" s="165" t="s">
        <v>2</v>
      </c>
      <c r="J141" s="192"/>
      <c r="K141" s="165" t="s">
        <v>201</v>
      </c>
      <c r="L141" s="192"/>
      <c r="M141" s="5"/>
      <c r="N141" s="6"/>
    </row>
    <row r="142" spans="2:14">
      <c r="B142" s="4"/>
      <c r="C142" s="194"/>
      <c r="D142" s="160"/>
      <c r="E142" s="190"/>
      <c r="F142" s="193" t="s">
        <v>209</v>
      </c>
      <c r="G142" s="5"/>
      <c r="H142" s="5"/>
      <c r="I142" s="165" t="s">
        <v>2</v>
      </c>
      <c r="J142" s="192"/>
      <c r="K142" s="165" t="s">
        <v>201</v>
      </c>
      <c r="L142" s="192"/>
      <c r="M142" s="5"/>
      <c r="N142" s="6"/>
    </row>
    <row r="143" spans="2:14">
      <c r="B143" s="4"/>
      <c r="C143" s="194"/>
      <c r="D143" s="160"/>
      <c r="E143" s="190"/>
      <c r="F143" s="191"/>
      <c r="G143" s="160"/>
      <c r="H143" s="160"/>
      <c r="I143" s="160"/>
      <c r="J143" s="5"/>
      <c r="K143" s="22"/>
      <c r="L143" s="5"/>
      <c r="M143" s="5"/>
      <c r="N143" s="6"/>
    </row>
    <row r="144" spans="2:14">
      <c r="B144" s="4"/>
      <c r="C144" s="194">
        <v>46</v>
      </c>
      <c r="D144" s="160"/>
      <c r="E144" s="190" t="s">
        <v>89</v>
      </c>
      <c r="F144" s="191" t="s">
        <v>131</v>
      </c>
      <c r="G144" s="160"/>
      <c r="H144" s="160"/>
      <c r="I144" s="160"/>
      <c r="J144" s="5"/>
      <c r="K144" s="22" t="s">
        <v>201</v>
      </c>
      <c r="L144" s="270">
        <f>+Pasivet!G13</f>
        <v>0</v>
      </c>
      <c r="M144" s="5"/>
      <c r="N144" s="6"/>
    </row>
    <row r="145" spans="2:14">
      <c r="B145" s="4"/>
      <c r="C145" s="194"/>
      <c r="D145" s="160"/>
      <c r="E145" s="190"/>
      <c r="F145" s="191"/>
      <c r="G145" s="160"/>
      <c r="H145" s="160"/>
      <c r="I145" s="160"/>
      <c r="J145" s="5"/>
      <c r="K145" s="22"/>
      <c r="L145" s="5"/>
      <c r="M145" s="5"/>
      <c r="N145" s="6"/>
    </row>
    <row r="146" spans="2:14">
      <c r="B146" s="4"/>
      <c r="C146" s="194">
        <v>47</v>
      </c>
      <c r="D146" s="160"/>
      <c r="E146" s="190" t="s">
        <v>89</v>
      </c>
      <c r="F146" s="191" t="s">
        <v>96</v>
      </c>
      <c r="G146" s="160"/>
      <c r="H146" s="160"/>
      <c r="I146" s="160"/>
      <c r="J146" s="5"/>
      <c r="K146" s="22" t="s">
        <v>201</v>
      </c>
      <c r="L146" s="5"/>
      <c r="M146" s="5"/>
      <c r="N146" s="6"/>
    </row>
    <row r="147" spans="2:14">
      <c r="B147" s="4"/>
      <c r="C147" s="194"/>
      <c r="D147" s="160"/>
      <c r="E147" s="190"/>
      <c r="F147" s="191"/>
      <c r="G147" s="160"/>
      <c r="H147" s="160"/>
      <c r="I147" s="160"/>
      <c r="J147" s="5"/>
      <c r="K147" s="22"/>
      <c r="L147" s="5"/>
      <c r="M147" s="5"/>
      <c r="N147" s="6"/>
    </row>
    <row r="148" spans="2:14">
      <c r="B148" s="4"/>
      <c r="C148" s="194">
        <v>48</v>
      </c>
      <c r="D148" s="160"/>
      <c r="E148" s="190" t="s">
        <v>89</v>
      </c>
      <c r="F148" s="191" t="s">
        <v>97</v>
      </c>
      <c r="G148" s="160"/>
      <c r="H148" s="160"/>
      <c r="I148" s="160"/>
      <c r="J148" s="5"/>
      <c r="K148" s="22" t="s">
        <v>201</v>
      </c>
      <c r="L148" s="270">
        <f>+Pasivet!G15</f>
        <v>24336</v>
      </c>
      <c r="M148" s="5"/>
      <c r="N148" s="6"/>
    </row>
    <row r="149" spans="2:14">
      <c r="B149" s="4"/>
      <c r="C149" s="194"/>
      <c r="D149" s="160"/>
      <c r="E149" s="190"/>
      <c r="F149" s="191"/>
      <c r="G149" s="160"/>
      <c r="H149" s="160"/>
      <c r="I149" s="160"/>
      <c r="J149" s="5"/>
      <c r="K149" s="22"/>
      <c r="L149" s="5"/>
      <c r="M149" s="5"/>
      <c r="N149" s="6"/>
    </row>
    <row r="150" spans="2:14">
      <c r="B150" s="4"/>
      <c r="C150" s="194">
        <v>49</v>
      </c>
      <c r="D150" s="160"/>
      <c r="E150" s="190" t="s">
        <v>89</v>
      </c>
      <c r="F150" s="191" t="s">
        <v>98</v>
      </c>
      <c r="G150" s="160"/>
      <c r="H150" s="160"/>
      <c r="I150" s="160"/>
      <c r="J150" s="5"/>
      <c r="K150" s="22" t="s">
        <v>201</v>
      </c>
      <c r="L150" s="5"/>
      <c r="M150" s="5"/>
      <c r="N150" s="6"/>
    </row>
    <row r="151" spans="2:14">
      <c r="B151" s="4"/>
      <c r="C151" s="194"/>
      <c r="D151" s="160"/>
      <c r="E151" s="190"/>
      <c r="F151" s="191"/>
      <c r="G151" s="160"/>
      <c r="H151" s="160"/>
      <c r="I151" s="160"/>
      <c r="J151" s="5"/>
      <c r="K151" s="22"/>
      <c r="L151" s="5"/>
      <c r="M151" s="5"/>
      <c r="N151" s="6"/>
    </row>
    <row r="152" spans="2:14">
      <c r="B152" s="4"/>
      <c r="C152" s="194">
        <v>50</v>
      </c>
      <c r="D152" s="160"/>
      <c r="E152" s="190" t="s">
        <v>89</v>
      </c>
      <c r="F152" s="191" t="s">
        <v>99</v>
      </c>
      <c r="G152" s="160"/>
      <c r="H152" s="160"/>
      <c r="I152" s="160"/>
      <c r="J152" s="5"/>
      <c r="K152" s="22" t="s">
        <v>201</v>
      </c>
      <c r="L152" s="5"/>
      <c r="M152" s="5"/>
      <c r="N152" s="6"/>
    </row>
    <row r="153" spans="2:14">
      <c r="B153" s="4"/>
      <c r="C153" s="194"/>
      <c r="D153" s="160"/>
      <c r="E153" s="190"/>
      <c r="F153" s="191"/>
      <c r="G153" s="160"/>
      <c r="H153" s="160"/>
      <c r="I153" s="160"/>
      <c r="J153" s="5"/>
      <c r="K153" s="22"/>
      <c r="L153" s="5"/>
      <c r="M153" s="5"/>
      <c r="N153" s="6"/>
    </row>
    <row r="154" spans="2:14">
      <c r="B154" s="4"/>
      <c r="C154" s="194">
        <v>51</v>
      </c>
      <c r="D154" s="160"/>
      <c r="E154" s="190" t="s">
        <v>89</v>
      </c>
      <c r="F154" s="191" t="s">
        <v>266</v>
      </c>
      <c r="G154" s="160"/>
      <c r="H154" s="160"/>
      <c r="I154" s="160"/>
      <c r="J154" s="5"/>
      <c r="K154" s="22" t="s">
        <v>201</v>
      </c>
      <c r="L154" s="5"/>
      <c r="M154" s="5"/>
      <c r="N154" s="6"/>
    </row>
    <row r="155" spans="2:14">
      <c r="B155" s="4"/>
      <c r="C155" s="194"/>
      <c r="D155" s="160"/>
      <c r="E155" s="190"/>
      <c r="F155" s="191"/>
      <c r="G155" s="160"/>
      <c r="H155" s="160"/>
      <c r="I155" s="160"/>
      <c r="J155" s="5"/>
      <c r="K155" s="22"/>
      <c r="L155" s="5"/>
      <c r="M155" s="5"/>
      <c r="N155" s="6"/>
    </row>
    <row r="156" spans="2:14">
      <c r="B156" s="4"/>
      <c r="C156" s="194">
        <v>52</v>
      </c>
      <c r="D156" s="160"/>
      <c r="E156" s="190" t="s">
        <v>89</v>
      </c>
      <c r="F156" s="191" t="s">
        <v>94</v>
      </c>
      <c r="G156" s="160"/>
      <c r="H156" s="160"/>
      <c r="I156" s="160"/>
      <c r="J156" s="5"/>
      <c r="K156" s="22" t="s">
        <v>201</v>
      </c>
      <c r="L156" s="270">
        <f>+Pasivet!G19</f>
        <v>4738141.37</v>
      </c>
      <c r="M156" s="5"/>
      <c r="N156" s="6"/>
    </row>
    <row r="157" spans="2:14">
      <c r="B157" s="4"/>
      <c r="C157" s="194"/>
      <c r="D157" s="160"/>
      <c r="E157" s="190"/>
      <c r="F157" s="191"/>
      <c r="G157" s="160"/>
      <c r="H157" s="160"/>
      <c r="I157" s="160"/>
      <c r="J157" s="5"/>
      <c r="K157" s="22"/>
      <c r="L157" s="5"/>
      <c r="M157" s="5"/>
      <c r="N157" s="6"/>
    </row>
    <row r="158" spans="2:14">
      <c r="B158" s="4"/>
      <c r="C158" s="194">
        <v>53</v>
      </c>
      <c r="D158" s="160"/>
      <c r="E158" s="190" t="s">
        <v>89</v>
      </c>
      <c r="F158" s="191" t="s">
        <v>102</v>
      </c>
      <c r="G158" s="160"/>
      <c r="H158" s="160"/>
      <c r="I158" s="160"/>
      <c r="J158" s="5"/>
      <c r="K158" s="22" t="s">
        <v>219</v>
      </c>
      <c r="L158" s="5"/>
      <c r="M158" s="5"/>
      <c r="N158" s="6"/>
    </row>
    <row r="159" spans="2:14">
      <c r="B159" s="4"/>
      <c r="C159" s="194"/>
      <c r="D159" s="160"/>
      <c r="E159" s="190"/>
      <c r="F159" s="191"/>
      <c r="G159" s="160"/>
      <c r="H159" s="160"/>
      <c r="I159" s="160"/>
      <c r="J159" s="5"/>
      <c r="K159" s="22"/>
      <c r="L159" s="5"/>
      <c r="M159" s="5"/>
      <c r="N159" s="6"/>
    </row>
    <row r="160" spans="2:14">
      <c r="B160" s="4"/>
      <c r="C160" s="194">
        <v>54</v>
      </c>
      <c r="D160" s="160"/>
      <c r="E160" s="190" t="s">
        <v>89</v>
      </c>
      <c r="F160" s="191" t="s">
        <v>101</v>
      </c>
      <c r="G160" s="160"/>
      <c r="H160" s="160"/>
      <c r="I160" s="160"/>
      <c r="J160" s="5"/>
      <c r="K160" s="22" t="s">
        <v>201</v>
      </c>
      <c r="L160" s="5"/>
      <c r="M160" s="5"/>
      <c r="N160" s="6"/>
    </row>
    <row r="161" spans="2:14">
      <c r="B161" s="4"/>
      <c r="C161" s="194"/>
      <c r="D161" s="160"/>
      <c r="E161" s="190"/>
      <c r="F161" s="191"/>
      <c r="G161" s="160"/>
      <c r="H161" s="160"/>
      <c r="I161" s="160"/>
      <c r="J161" s="5"/>
      <c r="K161" s="22"/>
      <c r="L161" s="5"/>
      <c r="M161" s="5"/>
      <c r="N161" s="6"/>
    </row>
    <row r="162" spans="2:14">
      <c r="B162" s="4"/>
      <c r="C162" s="194"/>
      <c r="D162" s="160"/>
      <c r="E162" s="190"/>
      <c r="F162" s="191"/>
      <c r="G162" s="160"/>
      <c r="H162" s="160"/>
      <c r="I162" s="160"/>
      <c r="J162" s="5"/>
      <c r="K162" s="22"/>
      <c r="L162" s="5"/>
      <c r="M162" s="5"/>
      <c r="N162" s="6"/>
    </row>
    <row r="163" spans="2:14">
      <c r="B163" s="4"/>
      <c r="C163" s="194">
        <v>55</v>
      </c>
      <c r="D163" s="160"/>
      <c r="E163" s="168">
        <v>4</v>
      </c>
      <c r="F163" s="199" t="s">
        <v>28</v>
      </c>
      <c r="G163" s="174"/>
      <c r="H163" s="160"/>
      <c r="I163" s="160"/>
      <c r="J163" s="5"/>
      <c r="K163" s="22" t="s">
        <v>219</v>
      </c>
      <c r="L163" s="5"/>
      <c r="M163" s="5"/>
      <c r="N163" s="6"/>
    </row>
    <row r="164" spans="2:14">
      <c r="B164" s="4"/>
      <c r="C164" s="194"/>
      <c r="D164" s="160"/>
      <c r="E164" s="168"/>
      <c r="F164" s="199"/>
      <c r="G164" s="174"/>
      <c r="H164" s="160"/>
      <c r="I164" s="160"/>
      <c r="J164" s="5"/>
      <c r="K164" s="22"/>
      <c r="L164" s="5"/>
      <c r="M164" s="5"/>
      <c r="N164" s="6"/>
    </row>
    <row r="165" spans="2:14">
      <c r="B165" s="4"/>
      <c r="C165" s="194">
        <v>56</v>
      </c>
      <c r="D165" s="160"/>
      <c r="E165" s="168">
        <v>5</v>
      </c>
      <c r="F165" s="199" t="s">
        <v>132</v>
      </c>
      <c r="G165" s="174"/>
      <c r="H165" s="160"/>
      <c r="I165" s="160"/>
      <c r="J165" s="5"/>
      <c r="K165" s="22" t="s">
        <v>219</v>
      </c>
      <c r="L165" s="5"/>
      <c r="M165" s="5"/>
      <c r="N165" s="6"/>
    </row>
    <row r="166" spans="2:14">
      <c r="B166" s="4"/>
      <c r="C166" s="194"/>
      <c r="D166" s="160"/>
      <c r="E166" s="168"/>
      <c r="F166" s="199"/>
      <c r="G166" s="174"/>
      <c r="H166" s="160"/>
      <c r="I166" s="160"/>
      <c r="J166" s="5"/>
      <c r="K166" s="22"/>
      <c r="L166" s="5"/>
      <c r="M166" s="5"/>
      <c r="N166" s="6"/>
    </row>
    <row r="167" spans="2:14">
      <c r="B167" s="4"/>
      <c r="C167" s="194"/>
      <c r="D167" s="160"/>
      <c r="E167" s="213" t="s">
        <v>4</v>
      </c>
      <c r="F167" s="169" t="s">
        <v>230</v>
      </c>
      <c r="G167" s="169"/>
      <c r="H167" s="160"/>
      <c r="I167" s="160"/>
      <c r="J167" s="5"/>
      <c r="K167" s="22" t="s">
        <v>219</v>
      </c>
      <c r="L167" s="5"/>
      <c r="M167" s="5"/>
      <c r="N167" s="6"/>
    </row>
    <row r="168" spans="2:14">
      <c r="B168" s="4"/>
      <c r="C168" s="194"/>
      <c r="D168" s="160"/>
      <c r="E168" s="213"/>
      <c r="F168" s="169"/>
      <c r="G168" s="169"/>
      <c r="H168" s="160"/>
      <c r="I168" s="160"/>
      <c r="J168" s="5"/>
      <c r="K168" s="22"/>
      <c r="L168" s="5"/>
      <c r="M168" s="5"/>
      <c r="N168" s="6"/>
    </row>
    <row r="169" spans="2:14">
      <c r="B169" s="4"/>
      <c r="C169" s="194">
        <v>58</v>
      </c>
      <c r="D169" s="160"/>
      <c r="E169" s="168">
        <v>1</v>
      </c>
      <c r="F169" s="199" t="s">
        <v>33</v>
      </c>
      <c r="G169" s="169"/>
      <c r="H169" s="160"/>
      <c r="I169" s="160"/>
      <c r="J169" s="5"/>
      <c r="K169" s="22" t="s">
        <v>219</v>
      </c>
      <c r="L169" s="5"/>
      <c r="M169" s="5"/>
      <c r="N169" s="6"/>
    </row>
    <row r="170" spans="2:14">
      <c r="B170" s="4"/>
      <c r="C170" s="194"/>
      <c r="D170" s="160"/>
      <c r="E170" s="168"/>
      <c r="F170" s="199"/>
      <c r="G170" s="169"/>
      <c r="H170" s="160"/>
      <c r="I170" s="160"/>
      <c r="J170" s="5"/>
      <c r="K170" s="22"/>
      <c r="L170" s="5"/>
      <c r="M170" s="5"/>
      <c r="N170" s="6"/>
    </row>
    <row r="171" spans="2:14">
      <c r="B171" s="4"/>
      <c r="C171" s="194">
        <v>59</v>
      </c>
      <c r="D171" s="160"/>
      <c r="E171" s="190" t="s">
        <v>89</v>
      </c>
      <c r="F171" s="191" t="s">
        <v>34</v>
      </c>
      <c r="G171" s="160"/>
      <c r="H171" s="160"/>
      <c r="I171" s="160"/>
      <c r="J171" s="5"/>
      <c r="K171" s="22" t="s">
        <v>219</v>
      </c>
      <c r="L171" s="5"/>
      <c r="M171" s="5"/>
      <c r="N171" s="6"/>
    </row>
    <row r="172" spans="2:14">
      <c r="B172" s="4"/>
      <c r="C172" s="194"/>
      <c r="D172" s="160"/>
      <c r="E172" s="190"/>
      <c r="F172" s="191"/>
      <c r="G172" s="160"/>
      <c r="H172" s="160"/>
      <c r="I172" s="160"/>
      <c r="J172" s="5"/>
      <c r="K172" s="22"/>
      <c r="L172" s="5"/>
      <c r="M172" s="5"/>
      <c r="N172" s="6"/>
    </row>
    <row r="173" spans="2:14">
      <c r="B173" s="4"/>
      <c r="C173" s="194">
        <v>60</v>
      </c>
      <c r="D173" s="160"/>
      <c r="E173" s="190" t="s">
        <v>89</v>
      </c>
      <c r="F173" s="191" t="s">
        <v>31</v>
      </c>
      <c r="G173" s="160"/>
      <c r="H173" s="160"/>
      <c r="I173" s="160"/>
      <c r="J173" s="5"/>
      <c r="K173" s="22" t="s">
        <v>219</v>
      </c>
      <c r="L173" s="5"/>
      <c r="M173" s="5"/>
      <c r="N173" s="6"/>
    </row>
    <row r="174" spans="2:14">
      <c r="B174" s="4"/>
      <c r="C174" s="194"/>
      <c r="D174" s="160"/>
      <c r="E174" s="190"/>
      <c r="F174" s="191"/>
      <c r="G174" s="160"/>
      <c r="H174" s="160"/>
      <c r="I174" s="160"/>
      <c r="J174" s="5"/>
      <c r="K174" s="22"/>
      <c r="L174" s="5"/>
      <c r="M174" s="5"/>
      <c r="N174" s="6"/>
    </row>
    <row r="175" spans="2:14">
      <c r="B175" s="4"/>
      <c r="C175" s="194">
        <v>61</v>
      </c>
      <c r="D175" s="160"/>
      <c r="E175" s="168">
        <v>2</v>
      </c>
      <c r="F175" s="199" t="s">
        <v>35</v>
      </c>
      <c r="G175" s="174"/>
      <c r="H175" s="160"/>
      <c r="I175" s="160"/>
      <c r="J175" s="5"/>
      <c r="K175" s="22" t="s">
        <v>219</v>
      </c>
      <c r="L175" s="5"/>
      <c r="M175" s="5"/>
      <c r="N175" s="6"/>
    </row>
    <row r="176" spans="2:14">
      <c r="B176" s="4"/>
      <c r="C176" s="194"/>
      <c r="D176" s="160"/>
      <c r="E176" s="168"/>
      <c r="F176" s="199"/>
      <c r="G176" s="174"/>
      <c r="H176" s="160"/>
      <c r="I176" s="160"/>
      <c r="J176" s="5"/>
      <c r="K176" s="22"/>
      <c r="L176" s="5"/>
      <c r="M176" s="5"/>
      <c r="N176" s="6"/>
    </row>
    <row r="177" spans="2:14">
      <c r="B177" s="4"/>
      <c r="C177" s="194">
        <v>62</v>
      </c>
      <c r="D177" s="160"/>
      <c r="E177" s="168">
        <v>3</v>
      </c>
      <c r="F177" s="199" t="s">
        <v>28</v>
      </c>
      <c r="G177" s="174"/>
      <c r="H177" s="160"/>
      <c r="I177" s="160"/>
      <c r="J177" s="5"/>
      <c r="K177" s="22" t="s">
        <v>219</v>
      </c>
      <c r="L177" s="5"/>
      <c r="M177" s="5"/>
      <c r="N177" s="6"/>
    </row>
    <row r="178" spans="2:14">
      <c r="B178" s="4"/>
      <c r="C178" s="194"/>
      <c r="D178" s="160"/>
      <c r="E178" s="168"/>
      <c r="F178" s="199"/>
      <c r="G178" s="174"/>
      <c r="H178" s="160"/>
      <c r="I178" s="160"/>
      <c r="J178" s="5"/>
      <c r="K178" s="22"/>
      <c r="L178" s="5"/>
      <c r="M178" s="5"/>
      <c r="N178" s="6"/>
    </row>
    <row r="179" spans="2:14">
      <c r="B179" s="4"/>
      <c r="C179" s="194">
        <v>63</v>
      </c>
      <c r="D179" s="160"/>
      <c r="E179" s="168">
        <v>4</v>
      </c>
      <c r="F179" s="199" t="s">
        <v>36</v>
      </c>
      <c r="G179" s="174"/>
      <c r="H179" s="160"/>
      <c r="I179" s="160"/>
      <c r="J179" s="5"/>
      <c r="K179" s="22" t="s">
        <v>219</v>
      </c>
      <c r="L179" s="5"/>
      <c r="M179" s="5"/>
      <c r="N179" s="6"/>
    </row>
    <row r="180" spans="2:14">
      <c r="B180" s="4"/>
      <c r="C180" s="194"/>
      <c r="D180" s="160"/>
      <c r="E180" s="168"/>
      <c r="F180" s="199"/>
      <c r="G180" s="174"/>
      <c r="H180" s="160"/>
      <c r="I180" s="160"/>
      <c r="J180" s="5"/>
      <c r="K180" s="22"/>
      <c r="L180" s="5"/>
      <c r="M180" s="5"/>
      <c r="N180" s="6"/>
    </row>
    <row r="181" spans="2:14">
      <c r="B181" s="4"/>
      <c r="C181" s="194"/>
      <c r="D181" s="160"/>
      <c r="E181" s="168"/>
      <c r="F181" s="199"/>
      <c r="G181" s="174"/>
      <c r="H181" s="160"/>
      <c r="I181" s="160"/>
      <c r="J181" s="5"/>
      <c r="K181" s="22"/>
      <c r="L181" s="5"/>
      <c r="M181" s="5"/>
      <c r="N181" s="6"/>
    </row>
    <row r="182" spans="2:14">
      <c r="B182" s="4"/>
      <c r="C182" s="194"/>
      <c r="D182" s="160"/>
      <c r="E182" s="213" t="s">
        <v>37</v>
      </c>
      <c r="F182" s="169" t="s">
        <v>231</v>
      </c>
      <c r="G182" s="169"/>
      <c r="H182" s="160"/>
      <c r="I182" s="160"/>
      <c r="J182" s="5"/>
      <c r="K182" s="22"/>
      <c r="L182" s="5"/>
      <c r="M182" s="5"/>
      <c r="N182" s="6"/>
    </row>
    <row r="183" spans="2:14">
      <c r="B183" s="4"/>
      <c r="C183" s="194"/>
      <c r="D183" s="160"/>
      <c r="E183" s="213"/>
      <c r="F183" s="169"/>
      <c r="G183" s="169"/>
      <c r="H183" s="160"/>
      <c r="I183" s="160"/>
      <c r="J183" s="5"/>
      <c r="K183" s="22"/>
      <c r="L183" s="5"/>
      <c r="M183" s="5"/>
      <c r="N183" s="6"/>
    </row>
    <row r="184" spans="2:14">
      <c r="B184" s="4"/>
      <c r="C184" s="194">
        <v>66</v>
      </c>
      <c r="D184" s="160"/>
      <c r="E184" s="168">
        <v>1</v>
      </c>
      <c r="F184" s="199" t="s">
        <v>39</v>
      </c>
      <c r="G184" s="174"/>
      <c r="H184" s="160"/>
      <c r="I184" s="160"/>
      <c r="J184" s="5"/>
      <c r="K184" s="22" t="s">
        <v>219</v>
      </c>
      <c r="L184" s="5"/>
      <c r="M184" s="5"/>
      <c r="N184" s="6"/>
    </row>
    <row r="185" spans="2:14">
      <c r="B185" s="4"/>
      <c r="C185" s="194"/>
      <c r="D185" s="160"/>
      <c r="E185" s="168"/>
      <c r="F185" s="199"/>
      <c r="G185" s="174"/>
      <c r="H185" s="160"/>
      <c r="I185" s="160"/>
      <c r="J185" s="5"/>
      <c r="K185" s="22"/>
      <c r="L185" s="5"/>
      <c r="M185" s="5"/>
      <c r="N185" s="6"/>
    </row>
    <row r="186" spans="2:14">
      <c r="B186" s="4"/>
      <c r="C186" s="194">
        <v>67</v>
      </c>
      <c r="D186" s="160"/>
      <c r="E186" s="168">
        <v>2</v>
      </c>
      <c r="F186" s="199" t="s">
        <v>40</v>
      </c>
      <c r="G186" s="174"/>
      <c r="H186" s="160"/>
      <c r="I186" s="160"/>
      <c r="J186" s="5"/>
      <c r="K186" s="22" t="s">
        <v>219</v>
      </c>
      <c r="L186" s="5"/>
      <c r="M186" s="5"/>
      <c r="N186" s="6"/>
    </row>
    <row r="187" spans="2:14">
      <c r="B187" s="4"/>
      <c r="C187" s="194"/>
      <c r="D187" s="160"/>
      <c r="E187" s="168"/>
      <c r="F187" s="199"/>
      <c r="G187" s="174"/>
      <c r="H187" s="160"/>
      <c r="I187" s="160"/>
      <c r="J187" s="5"/>
      <c r="K187" s="22"/>
      <c r="L187" s="5"/>
      <c r="M187" s="5"/>
      <c r="N187" s="6"/>
    </row>
    <row r="188" spans="2:14">
      <c r="B188" s="4"/>
      <c r="C188" s="194">
        <v>68</v>
      </c>
      <c r="D188" s="160"/>
      <c r="E188" s="168">
        <v>3</v>
      </c>
      <c r="F188" s="199" t="s">
        <v>41</v>
      </c>
      <c r="G188" s="174"/>
      <c r="H188" s="160"/>
      <c r="I188" s="160"/>
      <c r="J188" s="5"/>
      <c r="K188" s="22" t="s">
        <v>201</v>
      </c>
      <c r="L188" s="271">
        <f>+Pasivet!G36</f>
        <v>100000</v>
      </c>
      <c r="M188" s="5"/>
      <c r="N188" s="6"/>
    </row>
    <row r="189" spans="2:14">
      <c r="B189" s="4"/>
      <c r="C189" s="194"/>
      <c r="D189" s="160"/>
      <c r="E189" s="168"/>
      <c r="F189" s="199"/>
      <c r="G189" s="174"/>
      <c r="H189" s="160"/>
      <c r="I189" s="160"/>
      <c r="J189" s="5"/>
      <c r="K189" s="22"/>
      <c r="L189" s="5"/>
      <c r="M189" s="5"/>
      <c r="N189" s="6"/>
    </row>
    <row r="190" spans="2:14">
      <c r="B190" s="4"/>
      <c r="C190" s="194">
        <v>69</v>
      </c>
      <c r="D190" s="160"/>
      <c r="E190" s="168">
        <v>4</v>
      </c>
      <c r="F190" s="199" t="s">
        <v>42</v>
      </c>
      <c r="G190" s="174"/>
      <c r="H190" s="160"/>
      <c r="I190" s="160"/>
      <c r="J190" s="5"/>
      <c r="K190" s="22" t="s">
        <v>219</v>
      </c>
      <c r="L190" s="5"/>
      <c r="M190" s="5"/>
      <c r="N190" s="6"/>
    </row>
    <row r="191" spans="2:14">
      <c r="B191" s="4"/>
      <c r="C191" s="194"/>
      <c r="D191" s="160"/>
      <c r="E191" s="168"/>
      <c r="F191" s="199"/>
      <c r="G191" s="174"/>
      <c r="H191" s="160"/>
      <c r="I191" s="160"/>
      <c r="J191" s="5"/>
      <c r="K191" s="22"/>
      <c r="L191" s="5"/>
      <c r="M191" s="5"/>
      <c r="N191" s="6"/>
    </row>
    <row r="192" spans="2:14">
      <c r="B192" s="4"/>
      <c r="C192" s="194">
        <v>70</v>
      </c>
      <c r="D192" s="160"/>
      <c r="E192" s="168">
        <v>5</v>
      </c>
      <c r="F192" s="199" t="s">
        <v>103</v>
      </c>
      <c r="G192" s="174"/>
      <c r="H192" s="160"/>
      <c r="I192" s="160"/>
      <c r="J192" s="5"/>
      <c r="K192" s="22" t="s">
        <v>219</v>
      </c>
      <c r="L192" s="5"/>
      <c r="M192" s="5"/>
      <c r="N192" s="6"/>
    </row>
    <row r="193" spans="2:14">
      <c r="B193" s="4"/>
      <c r="C193" s="194"/>
      <c r="D193" s="160"/>
      <c r="E193" s="168"/>
      <c r="F193" s="199"/>
      <c r="G193" s="174"/>
      <c r="H193" s="160"/>
      <c r="I193" s="160"/>
      <c r="J193" s="5"/>
      <c r="K193" s="22"/>
      <c r="L193" s="5"/>
      <c r="M193" s="5"/>
      <c r="N193" s="6"/>
    </row>
    <row r="194" spans="2:14">
      <c r="B194" s="4"/>
      <c r="C194" s="194">
        <v>71</v>
      </c>
      <c r="D194" s="160"/>
      <c r="E194" s="168">
        <v>6</v>
      </c>
      <c r="F194" s="199" t="s">
        <v>43</v>
      </c>
      <c r="G194" s="174"/>
      <c r="H194" s="160"/>
      <c r="I194" s="160"/>
      <c r="J194" s="5"/>
      <c r="K194" s="22" t="s">
        <v>219</v>
      </c>
      <c r="L194" s="5"/>
      <c r="M194" s="5"/>
      <c r="N194" s="6"/>
    </row>
    <row r="195" spans="2:14">
      <c r="B195" s="4"/>
      <c r="C195" s="194"/>
      <c r="D195" s="160"/>
      <c r="E195" s="168"/>
      <c r="F195" s="199"/>
      <c r="G195" s="174"/>
      <c r="H195" s="160"/>
      <c r="I195" s="160"/>
      <c r="J195" s="5"/>
      <c r="K195" s="22"/>
      <c r="L195" s="5"/>
      <c r="M195" s="5"/>
      <c r="N195" s="6"/>
    </row>
    <row r="196" spans="2:14">
      <c r="B196" s="4"/>
      <c r="C196" s="194">
        <v>72</v>
      </c>
      <c r="D196" s="160"/>
      <c r="E196" s="168">
        <v>7</v>
      </c>
      <c r="F196" s="199" t="s">
        <v>44</v>
      </c>
      <c r="G196" s="174"/>
      <c r="H196" s="160"/>
      <c r="I196" s="160"/>
      <c r="J196" s="5"/>
      <c r="K196" s="22" t="s">
        <v>219</v>
      </c>
      <c r="L196" s="5"/>
      <c r="M196" s="5"/>
      <c r="N196" s="6"/>
    </row>
    <row r="197" spans="2:14">
      <c r="B197" s="4"/>
      <c r="C197" s="194"/>
      <c r="D197" s="160"/>
      <c r="E197" s="168"/>
      <c r="F197" s="199"/>
      <c r="G197" s="174"/>
      <c r="H197" s="160"/>
      <c r="I197" s="160"/>
      <c r="J197" s="5"/>
      <c r="K197" s="22"/>
      <c r="L197" s="5"/>
      <c r="M197" s="5"/>
      <c r="N197" s="6"/>
    </row>
    <row r="198" spans="2:14">
      <c r="B198" s="4"/>
      <c r="C198" s="194">
        <v>73</v>
      </c>
      <c r="D198" s="160"/>
      <c r="E198" s="168">
        <v>8</v>
      </c>
      <c r="F198" s="199" t="s">
        <v>45</v>
      </c>
      <c r="G198" s="174"/>
      <c r="H198" s="160"/>
      <c r="I198" s="160"/>
      <c r="J198" s="5"/>
      <c r="K198" s="22" t="s">
        <v>219</v>
      </c>
      <c r="L198" s="5"/>
      <c r="M198" s="5"/>
      <c r="N198" s="6"/>
    </row>
    <row r="199" spans="2:14">
      <c r="B199" s="4"/>
      <c r="C199" s="194"/>
      <c r="D199" s="160"/>
      <c r="E199" s="168"/>
      <c r="F199" s="199"/>
      <c r="G199" s="174"/>
      <c r="H199" s="160"/>
      <c r="I199" s="160"/>
      <c r="J199" s="5"/>
      <c r="K199" s="22"/>
      <c r="L199" s="5"/>
      <c r="M199" s="5"/>
      <c r="N199" s="6"/>
    </row>
    <row r="200" spans="2:14">
      <c r="B200" s="4"/>
      <c r="C200" s="194">
        <v>74</v>
      </c>
      <c r="D200" s="160"/>
      <c r="E200" s="168">
        <v>9</v>
      </c>
      <c r="F200" s="199" t="s">
        <v>46</v>
      </c>
      <c r="G200" s="174"/>
      <c r="H200" s="160"/>
      <c r="I200" s="160"/>
      <c r="J200" s="5"/>
      <c r="K200" s="22" t="s">
        <v>201</v>
      </c>
      <c r="L200" s="5"/>
      <c r="M200" s="5"/>
      <c r="N200" s="6"/>
    </row>
    <row r="201" spans="2:14">
      <c r="B201" s="4"/>
      <c r="C201" s="194"/>
      <c r="D201" s="160"/>
      <c r="E201" s="168"/>
      <c r="F201" s="199"/>
      <c r="G201" s="174"/>
      <c r="H201" s="160"/>
      <c r="I201" s="160"/>
      <c r="J201" s="5"/>
      <c r="K201" s="22"/>
      <c r="L201" s="5"/>
      <c r="M201" s="5"/>
      <c r="N201" s="6"/>
    </row>
    <row r="202" spans="2:14">
      <c r="B202" s="4"/>
      <c r="C202" s="194">
        <v>75</v>
      </c>
      <c r="D202" s="160"/>
      <c r="E202" s="168">
        <v>10</v>
      </c>
      <c r="F202" s="199" t="s">
        <v>47</v>
      </c>
      <c r="G202" s="174"/>
      <c r="H202" s="160"/>
      <c r="I202" s="160"/>
      <c r="J202" s="5"/>
      <c r="K202" s="22" t="s">
        <v>201</v>
      </c>
      <c r="L202" s="271">
        <f>Rez.1!F26</f>
        <v>-1478753.63</v>
      </c>
      <c r="M202" s="5"/>
      <c r="N202" s="6"/>
    </row>
    <row r="203" spans="2:14">
      <c r="B203" s="4"/>
      <c r="C203" s="16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6"/>
    </row>
    <row r="204" spans="2:14">
      <c r="B204" s="4"/>
      <c r="C204" s="165"/>
      <c r="D204" s="5"/>
      <c r="E204" s="5"/>
      <c r="F204" s="214" t="s">
        <v>232</v>
      </c>
      <c r="G204" s="167" t="s">
        <v>233</v>
      </c>
      <c r="H204" s="5"/>
      <c r="I204" s="5"/>
      <c r="J204" s="5"/>
      <c r="K204" s="165" t="s">
        <v>201</v>
      </c>
      <c r="L204" s="274">
        <f>L202</f>
        <v>-1478753.63</v>
      </c>
      <c r="M204" s="5"/>
      <c r="N204" s="6"/>
    </row>
    <row r="205" spans="2:14">
      <c r="B205" s="4"/>
      <c r="C205" s="165"/>
      <c r="D205" s="5"/>
      <c r="E205" s="5"/>
      <c r="F205" s="214" t="s">
        <v>232</v>
      </c>
      <c r="G205" s="5" t="s">
        <v>234</v>
      </c>
      <c r="H205" s="5"/>
      <c r="I205" s="5"/>
      <c r="J205" s="5"/>
      <c r="K205" s="165" t="s">
        <v>201</v>
      </c>
      <c r="L205" s="275">
        <v>0</v>
      </c>
      <c r="M205" s="5"/>
      <c r="N205" s="6"/>
    </row>
    <row r="206" spans="2:14">
      <c r="B206" s="4"/>
      <c r="C206" s="165"/>
      <c r="D206" s="5"/>
      <c r="E206" s="5"/>
      <c r="F206" s="214" t="s">
        <v>232</v>
      </c>
      <c r="G206" s="5" t="s">
        <v>79</v>
      </c>
      <c r="H206" s="5"/>
      <c r="I206" s="5"/>
      <c r="J206" s="5"/>
      <c r="K206" s="165" t="s">
        <v>201</v>
      </c>
      <c r="L206" s="275">
        <f>L204</f>
        <v>-1478753.63</v>
      </c>
      <c r="M206" s="5"/>
      <c r="N206" s="6"/>
    </row>
    <row r="207" spans="2:14">
      <c r="B207" s="4"/>
      <c r="C207" s="165"/>
      <c r="D207" s="5"/>
      <c r="E207" s="5"/>
      <c r="F207" s="214" t="s">
        <v>232</v>
      </c>
      <c r="G207" s="193" t="s">
        <v>235</v>
      </c>
      <c r="H207" s="5"/>
      <c r="I207" s="5"/>
      <c r="J207" s="5"/>
      <c r="K207" s="165" t="s">
        <v>201</v>
      </c>
      <c r="L207" s="275">
        <f>L206*0.1</f>
        <v>-147875.36299999998</v>
      </c>
      <c r="M207" s="5"/>
      <c r="N207" s="6"/>
    </row>
    <row r="208" spans="2:14">
      <c r="B208" s="4"/>
      <c r="C208" s="16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6"/>
    </row>
    <row r="209" spans="2:14">
      <c r="B209" s="4"/>
      <c r="C209" s="16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6"/>
    </row>
    <row r="210" spans="2:14" ht="15.75">
      <c r="B210" s="4"/>
      <c r="C210" s="165"/>
      <c r="D210" s="365" t="s">
        <v>236</v>
      </c>
      <c r="E210" s="365"/>
      <c r="F210" s="156" t="s">
        <v>237</v>
      </c>
      <c r="G210" s="5"/>
      <c r="H210" s="5"/>
      <c r="I210" s="5"/>
      <c r="J210" s="5"/>
      <c r="K210" s="5"/>
      <c r="L210" s="5"/>
      <c r="M210" s="5"/>
      <c r="N210" s="6"/>
    </row>
    <row r="211" spans="2:14">
      <c r="B211" s="4"/>
      <c r="C211" s="16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6"/>
    </row>
    <row r="212" spans="2:14">
      <c r="B212" s="4"/>
      <c r="C212" s="165"/>
      <c r="D212" s="5"/>
      <c r="E212" s="159"/>
      <c r="F212" s="160" t="s">
        <v>238</v>
      </c>
      <c r="G212" s="5"/>
      <c r="H212" s="5"/>
      <c r="I212" s="5"/>
      <c r="J212" s="5"/>
      <c r="K212" s="5"/>
      <c r="L212" s="5"/>
      <c r="M212" s="5"/>
      <c r="N212" s="6"/>
    </row>
    <row r="213" spans="2:14">
      <c r="B213" s="4"/>
      <c r="C213" s="165"/>
      <c r="D213" s="5"/>
      <c r="E213" s="160" t="s">
        <v>239</v>
      </c>
      <c r="F213" s="160"/>
      <c r="G213" s="5"/>
      <c r="H213" s="5"/>
      <c r="I213" s="5"/>
      <c r="J213" s="5"/>
      <c r="K213" s="5"/>
      <c r="L213" s="5"/>
      <c r="M213" s="5"/>
      <c r="N213" s="6"/>
    </row>
    <row r="214" spans="2:14">
      <c r="B214" s="4"/>
      <c r="C214" s="165"/>
      <c r="D214" s="5"/>
      <c r="E214" s="160"/>
      <c r="F214" s="160" t="s">
        <v>240</v>
      </c>
      <c r="G214" s="5"/>
      <c r="H214" s="5"/>
      <c r="I214" s="5"/>
      <c r="J214" s="5"/>
      <c r="K214" s="5"/>
      <c r="L214" s="5"/>
      <c r="M214" s="5"/>
      <c r="N214" s="6"/>
    </row>
    <row r="215" spans="2:14">
      <c r="B215" s="4"/>
      <c r="C215" s="165"/>
      <c r="D215" s="5"/>
      <c r="E215" s="160" t="s">
        <v>241</v>
      </c>
      <c r="F215" s="160"/>
      <c r="G215" s="5"/>
      <c r="H215" s="5"/>
      <c r="I215" s="5"/>
      <c r="J215" s="5"/>
      <c r="K215" s="5"/>
      <c r="L215" s="5"/>
      <c r="M215" s="5"/>
      <c r="N215" s="6"/>
    </row>
    <row r="216" spans="2:14" ht="15.75">
      <c r="B216" s="4"/>
      <c r="C216" s="165"/>
      <c r="D216" s="5"/>
      <c r="E216" s="5"/>
      <c r="F216" s="5"/>
      <c r="G216" s="5"/>
      <c r="H216" s="5"/>
      <c r="I216" s="366" t="s">
        <v>76</v>
      </c>
      <c r="J216" s="366"/>
      <c r="K216" s="366"/>
      <c r="L216" s="366"/>
      <c r="M216" s="366"/>
      <c r="N216" s="6"/>
    </row>
    <row r="217" spans="2:14" ht="15.75">
      <c r="B217" s="4"/>
      <c r="C217" s="165"/>
      <c r="D217" s="5"/>
      <c r="E217" s="5"/>
      <c r="F217" t="s">
        <v>278</v>
      </c>
      <c r="G217" s="5"/>
      <c r="H217" s="5"/>
      <c r="I217" s="360" t="s">
        <v>277</v>
      </c>
      <c r="J217" s="360"/>
      <c r="K217" s="360"/>
      <c r="L217" s="360"/>
      <c r="M217" s="360"/>
      <c r="N217" s="6"/>
    </row>
    <row r="218" spans="2:14">
      <c r="B218" s="4"/>
      <c r="C218" s="165"/>
      <c r="D218" s="5"/>
      <c r="E218" s="5"/>
      <c r="G218" s="5"/>
      <c r="H218" s="5"/>
      <c r="I218" s="5"/>
      <c r="J218" s="5"/>
      <c r="K218" s="5"/>
      <c r="L218" s="5"/>
      <c r="M218" s="5"/>
      <c r="N218" s="6"/>
    </row>
    <row r="219" spans="2:14">
      <c r="B219" s="4"/>
      <c r="C219" s="165"/>
      <c r="D219" s="5"/>
      <c r="E219" s="5"/>
      <c r="F219" s="5"/>
      <c r="G219" s="5"/>
      <c r="H219" s="5"/>
      <c r="N219" s="6"/>
    </row>
  </sheetData>
  <mergeCells count="38">
    <mergeCell ref="D210:E210"/>
    <mergeCell ref="I216:M216"/>
    <mergeCell ref="I16:J16"/>
    <mergeCell ref="F27:L27"/>
    <mergeCell ref="F21:J22"/>
    <mergeCell ref="F23:J23"/>
    <mergeCell ref="F24:J24"/>
    <mergeCell ref="F16:G16"/>
    <mergeCell ref="F17:G17"/>
    <mergeCell ref="F42:G42"/>
    <mergeCell ref="B4:N4"/>
    <mergeCell ref="I17:J17"/>
    <mergeCell ref="F14:G14"/>
    <mergeCell ref="I14:J14"/>
    <mergeCell ref="F12:G13"/>
    <mergeCell ref="F15:G15"/>
    <mergeCell ref="D6:E6"/>
    <mergeCell ref="E12:E13"/>
    <mergeCell ref="H12:H13"/>
    <mergeCell ref="I12:J13"/>
    <mergeCell ref="F18:G18"/>
    <mergeCell ref="F25:J25"/>
    <mergeCell ref="F26:J26"/>
    <mergeCell ref="F19:L19"/>
    <mergeCell ref="I217:M217"/>
    <mergeCell ref="F134:G134"/>
    <mergeCell ref="F135:G135"/>
    <mergeCell ref="F140:G140"/>
    <mergeCell ref="I15:J15"/>
    <mergeCell ref="E100:E101"/>
    <mergeCell ref="F100:F101"/>
    <mergeCell ref="G100:I100"/>
    <mergeCell ref="J100:L100"/>
    <mergeCell ref="E21:E22"/>
    <mergeCell ref="I18:J18"/>
    <mergeCell ref="H48:I48"/>
    <mergeCell ref="F36:G36"/>
    <mergeCell ref="F37:G37"/>
  </mergeCells>
  <phoneticPr fontId="0" type="noConversion"/>
  <printOptions horizontalCentered="1" verticalCentered="1"/>
  <pageMargins left="0" right="0.37" top="0.61" bottom="0.52" header="0.61" footer="0.511811023622047"/>
  <pageSetup scale="7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Kop.</vt:lpstr>
      <vt:lpstr>Aktivet</vt:lpstr>
      <vt:lpstr>Pasivet</vt:lpstr>
      <vt:lpstr>Rez.1</vt:lpstr>
      <vt:lpstr>Kapitali 2</vt:lpstr>
      <vt:lpstr>Shenimet</vt:lpstr>
      <vt:lpstr>Shen.Spjeg.faqa 1</vt:lpstr>
      <vt:lpstr>Shen.Spjeg.ne vazhdim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SPACE-02</cp:lastModifiedBy>
  <cp:lastPrinted>2011-03-31T17:13:58Z</cp:lastPrinted>
  <dcterms:created xsi:type="dcterms:W3CDTF">2002-02-16T18:16:52Z</dcterms:created>
  <dcterms:modified xsi:type="dcterms:W3CDTF">2013-10-29T09:43:26Z</dcterms:modified>
</cp:coreProperties>
</file>