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06\Desktop\BILANC 2016\BILANC FINAL TEGOLA PDF EXCEL\DEPOZITIM ON LINE\"/>
    </mc:Choice>
  </mc:AlternateContent>
  <bookViews>
    <workbookView xWindow="0" yWindow="0" windowWidth="20295" windowHeight="6585" activeTab="1"/>
  </bookViews>
  <sheets>
    <sheet name="BILANCI" sheetId="17" r:id="rId1"/>
    <sheet name="PASH" sheetId="16" r:id="rId2"/>
    <sheet name="SHENIME PASH" sheetId="20" r:id="rId3"/>
    <sheet name="SHENIME BILANC" sheetId="19" r:id="rId4"/>
    <sheet name="KAPITALI" sheetId="18" r:id="rId5"/>
    <sheet name="Cash Flow" sheetId="32" r:id="rId6"/>
    <sheet name="Conto gjithperfshirese" sheetId="38" r:id="rId7"/>
    <sheet name="ASETE 2016" sheetId="31" r:id="rId8"/>
    <sheet name="CIT" sheetId="40" r:id="rId9"/>
    <sheet name="Aktive" sheetId="36" r:id="rId10"/>
  </sheets>
  <definedNames>
    <definedName name="_xlnm._FilterDatabase" localSheetId="2" hidden="1">'SHENIME PASH'!$E$2:$E$85</definedName>
  </definedNames>
  <calcPr calcId="152511"/>
</workbook>
</file>

<file path=xl/calcChain.xml><?xml version="1.0" encoding="utf-8"?>
<calcChain xmlns="http://schemas.openxmlformats.org/spreadsheetml/2006/main">
  <c r="B11" i="40" l="1"/>
  <c r="B8" i="40"/>
  <c r="H100" i="17" l="1"/>
  <c r="H101" i="17"/>
  <c r="H102" i="17"/>
  <c r="H103" i="17"/>
  <c r="H104" i="17"/>
  <c r="H105" i="17"/>
  <c r="H106" i="17"/>
  <c r="H107" i="17"/>
  <c r="E53" i="17" l="1"/>
  <c r="F130" i="17" l="1"/>
  <c r="C40" i="19" l="1"/>
  <c r="J59" i="36" l="1"/>
  <c r="E59" i="36"/>
  <c r="C59" i="36"/>
  <c r="B59" i="36"/>
  <c r="G58" i="36"/>
  <c r="H58" i="36" s="1"/>
  <c r="D58" i="36"/>
  <c r="I58" i="36" s="1"/>
  <c r="K58" i="36" s="1"/>
  <c r="G57" i="36"/>
  <c r="G59" i="36" s="1"/>
  <c r="D57" i="36"/>
  <c r="G56" i="36"/>
  <c r="H56" i="36" s="1"/>
  <c r="I56" i="36" s="1"/>
  <c r="K56" i="36" s="1"/>
  <c r="D56" i="36"/>
  <c r="G55" i="36"/>
  <c r="H55" i="36" s="1"/>
  <c r="D55" i="36"/>
  <c r="J53" i="36"/>
  <c r="E53" i="36"/>
  <c r="C53" i="36"/>
  <c r="B53" i="36"/>
  <c r="G52" i="36"/>
  <c r="H52" i="36" s="1"/>
  <c r="D52" i="36"/>
  <c r="G51" i="36"/>
  <c r="H51" i="36" s="1"/>
  <c r="I51" i="36" s="1"/>
  <c r="K51" i="36" s="1"/>
  <c r="D51" i="36"/>
  <c r="G50" i="36"/>
  <c r="H50" i="36" s="1"/>
  <c r="I50" i="36" s="1"/>
  <c r="K50" i="36" s="1"/>
  <c r="D50" i="36"/>
  <c r="G49" i="36"/>
  <c r="H49" i="36" s="1"/>
  <c r="D49" i="36"/>
  <c r="I49" i="36" s="1"/>
  <c r="K49" i="36" s="1"/>
  <c r="G48" i="36"/>
  <c r="H48" i="36" s="1"/>
  <c r="I48" i="36" s="1"/>
  <c r="K48" i="36" s="1"/>
  <c r="D48" i="36"/>
  <c r="G47" i="36"/>
  <c r="H47" i="36" s="1"/>
  <c r="I47" i="36" s="1"/>
  <c r="K47" i="36" s="1"/>
  <c r="D47" i="36"/>
  <c r="G46" i="36"/>
  <c r="H46" i="36" s="1"/>
  <c r="D46" i="36"/>
  <c r="G45" i="36"/>
  <c r="H45" i="36" s="1"/>
  <c r="D45" i="36"/>
  <c r="G44" i="36"/>
  <c r="D44" i="36"/>
  <c r="G43" i="36"/>
  <c r="H43" i="36" s="1"/>
  <c r="I43" i="36" s="1"/>
  <c r="K43" i="36" s="1"/>
  <c r="D43" i="36"/>
  <c r="G42" i="36"/>
  <c r="H42" i="36" s="1"/>
  <c r="D42" i="36"/>
  <c r="G41" i="36"/>
  <c r="H41" i="36" s="1"/>
  <c r="D41" i="36"/>
  <c r="J32" i="36"/>
  <c r="E32" i="36"/>
  <c r="D32" i="36"/>
  <c r="C32" i="36"/>
  <c r="B32" i="36"/>
  <c r="G31" i="36"/>
  <c r="D31" i="36"/>
  <c r="J28" i="36"/>
  <c r="F28" i="36"/>
  <c r="F62" i="36" s="1"/>
  <c r="E28" i="36"/>
  <c r="C28" i="36"/>
  <c r="B28" i="36"/>
  <c r="G27" i="36"/>
  <c r="H27" i="36" s="1"/>
  <c r="D27" i="36"/>
  <c r="G26" i="36"/>
  <c r="H26" i="36" s="1"/>
  <c r="I26" i="36" s="1"/>
  <c r="K26" i="36" s="1"/>
  <c r="D26" i="36"/>
  <c r="G25" i="36"/>
  <c r="H25" i="36" s="1"/>
  <c r="I25" i="36" s="1"/>
  <c r="K25" i="36" s="1"/>
  <c r="D25" i="36"/>
  <c r="G24" i="36"/>
  <c r="H24" i="36" s="1"/>
  <c r="D24" i="36"/>
  <c r="I24" i="36" s="1"/>
  <c r="K24" i="36" s="1"/>
  <c r="G23" i="36"/>
  <c r="H23" i="36" s="1"/>
  <c r="I23" i="36" s="1"/>
  <c r="K23" i="36" s="1"/>
  <c r="D23" i="36"/>
  <c r="G22" i="36"/>
  <c r="H22" i="36" s="1"/>
  <c r="I22" i="36" s="1"/>
  <c r="K22" i="36" s="1"/>
  <c r="D22" i="36"/>
  <c r="G21" i="36"/>
  <c r="H21" i="36" s="1"/>
  <c r="D21" i="36"/>
  <c r="G20" i="36"/>
  <c r="H20" i="36" s="1"/>
  <c r="I20" i="36" s="1"/>
  <c r="K20" i="36" s="1"/>
  <c r="G19" i="36"/>
  <c r="H19" i="36" s="1"/>
  <c r="D19" i="36"/>
  <c r="G18" i="36"/>
  <c r="D18" i="36"/>
  <c r="J16" i="36"/>
  <c r="C16" i="36"/>
  <c r="B16" i="36"/>
  <c r="G15" i="36"/>
  <c r="H15" i="36" s="1"/>
  <c r="I15" i="36" s="1"/>
  <c r="K15" i="36" s="1"/>
  <c r="D15" i="36"/>
  <c r="G14" i="36"/>
  <c r="H14" i="36" s="1"/>
  <c r="D14" i="36"/>
  <c r="G13" i="36"/>
  <c r="H13" i="36" s="1"/>
  <c r="D13" i="36"/>
  <c r="G12" i="36"/>
  <c r="H12" i="36" s="1"/>
  <c r="D12" i="36"/>
  <c r="H11" i="36"/>
  <c r="I11" i="36" s="1"/>
  <c r="K11" i="36" s="1"/>
  <c r="G11" i="36"/>
  <c r="D11" i="36"/>
  <c r="G10" i="36"/>
  <c r="D10" i="36"/>
  <c r="D16" i="36" s="1"/>
  <c r="I7" i="36"/>
  <c r="K7" i="36" s="1"/>
  <c r="G32" i="36" l="1"/>
  <c r="I27" i="36"/>
  <c r="K27" i="36" s="1"/>
  <c r="H31" i="36"/>
  <c r="I13" i="36"/>
  <c r="K13" i="36" s="1"/>
  <c r="D28" i="36"/>
  <c r="I21" i="36"/>
  <c r="K21" i="36" s="1"/>
  <c r="D53" i="36"/>
  <c r="G53" i="36"/>
  <c r="I46" i="36"/>
  <c r="K46" i="36" s="1"/>
  <c r="B62" i="36"/>
  <c r="C62" i="36"/>
  <c r="G16" i="36"/>
  <c r="I52" i="36"/>
  <c r="K52" i="36" s="1"/>
  <c r="E62" i="36"/>
  <c r="I12" i="36"/>
  <c r="K12" i="36" s="1"/>
  <c r="I14" i="36"/>
  <c r="K14" i="36" s="1"/>
  <c r="G28" i="36"/>
  <c r="I42" i="36"/>
  <c r="K42" i="36" s="1"/>
  <c r="D59" i="36"/>
  <c r="J62" i="36"/>
  <c r="I55" i="36"/>
  <c r="I45" i="36"/>
  <c r="K45" i="36" s="1"/>
  <c r="H10" i="36"/>
  <c r="I19" i="36"/>
  <c r="K19" i="36" s="1"/>
  <c r="I41" i="36"/>
  <c r="H18" i="36"/>
  <c r="I31" i="36"/>
  <c r="H44" i="36"/>
  <c r="I44" i="36" s="1"/>
  <c r="K44" i="36" s="1"/>
  <c r="H57" i="36"/>
  <c r="I57" i="36" s="1"/>
  <c r="K57" i="36" s="1"/>
  <c r="G62" i="36" l="1"/>
  <c r="D62" i="36"/>
  <c r="H32" i="36"/>
  <c r="H59" i="36"/>
  <c r="I10" i="36"/>
  <c r="H16" i="36"/>
  <c r="H28" i="36"/>
  <c r="I18" i="36"/>
  <c r="H53" i="36"/>
  <c r="K31" i="36"/>
  <c r="K32" i="36" s="1"/>
  <c r="I32" i="36"/>
  <c r="K55" i="36"/>
  <c r="K59" i="36" s="1"/>
  <c r="I59" i="36"/>
  <c r="I53" i="36"/>
  <c r="K41" i="36"/>
  <c r="K53" i="36" s="1"/>
  <c r="H62" i="36" l="1"/>
  <c r="I28" i="36"/>
  <c r="I62" i="36" s="1"/>
  <c r="K18" i="36"/>
  <c r="K28" i="36" s="1"/>
  <c r="K10" i="36"/>
  <c r="K16" i="36" s="1"/>
  <c r="I16" i="36"/>
  <c r="K62" i="36" l="1"/>
  <c r="C89" i="19" l="1"/>
  <c r="C90" i="19"/>
  <c r="C88" i="19"/>
</calcChain>
</file>

<file path=xl/sharedStrings.xml><?xml version="1.0" encoding="utf-8"?>
<sst xmlns="http://schemas.openxmlformats.org/spreadsheetml/2006/main" count="442" uniqueCount="280">
  <si>
    <t xml:space="preserve">VLERA </t>
  </si>
  <si>
    <t xml:space="preserve">SHTESAT </t>
  </si>
  <si>
    <t>AMORTIZIMI</t>
  </si>
  <si>
    <t xml:space="preserve">NORMA </t>
  </si>
  <si>
    <t xml:space="preserve">TOTALI I </t>
  </si>
  <si>
    <t>AMORT.</t>
  </si>
  <si>
    <t xml:space="preserve">AMORTIZIMI </t>
  </si>
  <si>
    <t>VLERA</t>
  </si>
  <si>
    <t>SHTESA</t>
  </si>
  <si>
    <t>ASETET</t>
  </si>
  <si>
    <t>NE LEK</t>
  </si>
  <si>
    <t>GJATE</t>
  </si>
  <si>
    <t xml:space="preserve">AKUMULUAR </t>
  </si>
  <si>
    <t>AMORTIZIMIT</t>
  </si>
  <si>
    <t>NE FUND</t>
  </si>
  <si>
    <t>NETO</t>
  </si>
  <si>
    <t>DHE</t>
  </si>
  <si>
    <t>ME 31.12.15</t>
  </si>
  <si>
    <t>PAKESIME</t>
  </si>
  <si>
    <t>TERREN</t>
  </si>
  <si>
    <t>NDERTESA</t>
  </si>
  <si>
    <t>NDERTESA E GABINES ELEKTRIKE</t>
  </si>
  <si>
    <t xml:space="preserve">KAPANONI I FABRIKES </t>
  </si>
  <si>
    <t>KAPANONI I BLUARJES</t>
  </si>
  <si>
    <t>NDERTESA E MAGAZINES</t>
  </si>
  <si>
    <t>SHESHE E RRUGE</t>
  </si>
  <si>
    <t>KANALIZIMET</t>
  </si>
  <si>
    <t>INSTALIMET E FURRES</t>
  </si>
  <si>
    <t>INST.IMPIANTI I THARJES</t>
  </si>
  <si>
    <t>INSTAL.IMPIANTI ELEKTRIK</t>
  </si>
  <si>
    <t>INSTAL.IMPIANTI I GAZIT GPL</t>
  </si>
  <si>
    <t>INSTAL.IMPIANTI I BLUARJES ARGJ.</t>
  </si>
  <si>
    <t>INSTAL.IMP.THITHJES SE PLURAVE</t>
  </si>
  <si>
    <t>DEPOZITE E SOLARIT</t>
  </si>
  <si>
    <t>DEPOZITA E NAFTES</t>
  </si>
  <si>
    <t xml:space="preserve">DEPOZITA E GAZIT </t>
  </si>
  <si>
    <t>INSTAL.HIDRAULIKE DEP. E UJIT</t>
  </si>
  <si>
    <t>TOTALI</t>
  </si>
  <si>
    <t>AUTOMJETET</t>
  </si>
  <si>
    <t>MAKINERI ,VEGLA PAJISJE</t>
  </si>
  <si>
    <t>MAKINERITE E FURRES</t>
  </si>
  <si>
    <t>IMPIANTI I PRODHIMIT TJEGULLAVE</t>
  </si>
  <si>
    <t>FILIERA,ELIKA DHE STAMPA</t>
  </si>
  <si>
    <t>MAKINERITE E THARJES 20%</t>
  </si>
  <si>
    <t>MAKINERITE E LINJES SE SMALTOS</t>
  </si>
  <si>
    <t>MAKINERITE E AJRIT</t>
  </si>
  <si>
    <t>MAKINERI IDRAULIKE</t>
  </si>
  <si>
    <t>VEGLA MEKANIKE</t>
  </si>
  <si>
    <t>VEGLA TE IMTA</t>
  </si>
  <si>
    <t>INVENTARI EKONOMIK</t>
  </si>
  <si>
    <t>MAKINA E VEGLA TE LABORATORIT</t>
  </si>
  <si>
    <t xml:space="preserve"> PRESE IDRAULIKE </t>
  </si>
  <si>
    <t xml:space="preserve"> PAJISJE ZYRE</t>
  </si>
  <si>
    <t>IMPIANTI I KOMPIUTERAVE</t>
  </si>
  <si>
    <t xml:space="preserve">KAMERAT E RUAJTJES SE OBJEKTIT </t>
  </si>
  <si>
    <t>INVENTARI I IMET</t>
  </si>
  <si>
    <t>TOTALI I PERGJITHSHEM</t>
  </si>
  <si>
    <t xml:space="preserve"> </t>
  </si>
  <si>
    <t>Totali</t>
  </si>
  <si>
    <t>Tatim ne burim</t>
  </si>
  <si>
    <t>Te ardhurat nga aktiviteti</t>
  </si>
  <si>
    <t>Te ardhurat nga shitja e mallrave</t>
  </si>
  <si>
    <t>Shpenzimet operative</t>
  </si>
  <si>
    <t>Materiale te konsumuara</t>
  </si>
  <si>
    <t>Shpenzime personeli</t>
  </si>
  <si>
    <t>-pagat e personelit</t>
  </si>
  <si>
    <r>
      <t xml:space="preserve">-kontributet per sigurimet shoqerore dhe </t>
    </r>
    <r>
      <rPr>
        <sz val="10"/>
        <color indexed="9"/>
        <rFont val="Times New Roman"/>
        <family val="1"/>
      </rPr>
      <t>.  . ….</t>
    </r>
    <r>
      <rPr>
        <sz val="10"/>
        <color indexed="8"/>
        <rFont val="Times New Roman"/>
        <family val="1"/>
      </rPr>
      <t xml:space="preserve">shendetesore                                                    </t>
    </r>
  </si>
  <si>
    <t>Amortizimi dhe zhvleresimi</t>
  </si>
  <si>
    <t>Shpenzim/rimarrje provizione</t>
  </si>
  <si>
    <t>Shpenzime te tjera</t>
  </si>
  <si>
    <t xml:space="preserve">Totali i shpenzimeve </t>
  </si>
  <si>
    <t xml:space="preserve">Fitimi nga veprimtaria kryesore </t>
  </si>
  <si>
    <t>Te ardhura/shpenzime nga interesa</t>
  </si>
  <si>
    <t>Te ardhura/shpenzime nga kursi kembimi</t>
  </si>
  <si>
    <t>Totali i te ardhurave financiare - neto</t>
  </si>
  <si>
    <t>Fitimi para tatimit</t>
  </si>
  <si>
    <t>Shpenzimi i tatimit mbi fitimin</t>
  </si>
  <si>
    <t xml:space="preserve">Fitim/Humbje periudhes </t>
  </si>
  <si>
    <t>Aktivet</t>
  </si>
  <si>
    <t>I. Aktivet afatshkurtra</t>
  </si>
  <si>
    <t>Mjete monetare</t>
  </si>
  <si>
    <t>Llogari te arketueshme</t>
  </si>
  <si>
    <t>TVSH e arketueshme</t>
  </si>
  <si>
    <t>Tatim fitimi</t>
  </si>
  <si>
    <t>Parapagime</t>
  </si>
  <si>
    <t>Shpenzime te shtyra</t>
  </si>
  <si>
    <t>Inventar</t>
  </si>
  <si>
    <t>Total i aktiveve afatshkurtra (I)</t>
  </si>
  <si>
    <t>II. Aktivet afatgjata</t>
  </si>
  <si>
    <t>Toka</t>
  </si>
  <si>
    <t>Ndertesa</t>
  </si>
  <si>
    <t>Makineri dhe paisje</t>
  </si>
  <si>
    <t>Totali i aktiveve afatgjata (II)</t>
  </si>
  <si>
    <t>Totali i aktiveve (I + II)</t>
  </si>
  <si>
    <t>Detyrimet dhe kapitali</t>
  </si>
  <si>
    <t xml:space="preserve">I. Detyrimet afatshkurtra </t>
  </si>
  <si>
    <t xml:space="preserve">Llogari te pagueshme </t>
  </si>
  <si>
    <t>Te pagueshme ndaj personelit</t>
  </si>
  <si>
    <t>Detyrime tatimore</t>
  </si>
  <si>
    <t>Shpenzime te llogaritura</t>
  </si>
  <si>
    <t>Overdraft</t>
  </si>
  <si>
    <t>Totali i detyrimeve afatshkurtra (I)</t>
  </si>
  <si>
    <t xml:space="preserve">II. Detyrimet afatgjata </t>
  </si>
  <si>
    <t>Hua bankare</t>
  </si>
  <si>
    <t>Totali i detyrimeve afatgjata (II)</t>
  </si>
  <si>
    <t>Totali i detyrimeve (I + II)</t>
  </si>
  <si>
    <t>III. Kapitali</t>
  </si>
  <si>
    <t>Kapitali i shoqerise</t>
  </si>
  <si>
    <t>Humbje te mbartura</t>
  </si>
  <si>
    <t>Totali i kapitalit (III)</t>
  </si>
  <si>
    <t>Totali i detyrimeve dhe kapitalit (I,II,III)</t>
  </si>
  <si>
    <t>Rimbursim akcize</t>
  </si>
  <si>
    <t>Te tjera</t>
  </si>
  <si>
    <t>Check</t>
  </si>
  <si>
    <t xml:space="preserve">Llogari te arketueshme </t>
  </si>
  <si>
    <t>Aktive afatgjate</t>
  </si>
  <si>
    <t>Detyrime te tjera</t>
  </si>
  <si>
    <t>Hua afatgjate</t>
  </si>
  <si>
    <t>Kapitali i vet</t>
  </si>
  <si>
    <t>Paga</t>
  </si>
  <si>
    <t>Sigurime shoqerore dhe shendetesore</t>
  </si>
  <si>
    <t>Te ardhura nga interesa</t>
  </si>
  <si>
    <t>Shpenzime nga interesa</t>
  </si>
  <si>
    <t>Te ardhura/humbje nga kembimi</t>
  </si>
  <si>
    <t>Banka ne leke</t>
  </si>
  <si>
    <t>Banka ne euro</t>
  </si>
  <si>
    <t>Arka ne leke</t>
  </si>
  <si>
    <t>Llogari kerkesa te arketueshme kliente</t>
  </si>
  <si>
    <t>Rimbursim sigurime</t>
  </si>
  <si>
    <t>Hua</t>
  </si>
  <si>
    <t>Amortizim Ndertesa</t>
  </si>
  <si>
    <t>AmortizimMakineri dhe paisje</t>
  </si>
  <si>
    <t>Llogari te pagueshme  ndaj furnitoreve</t>
  </si>
  <si>
    <t xml:space="preserve">Llogari te pagueshme  </t>
  </si>
  <si>
    <t>Llogari te tjera te arketueshme</t>
  </si>
  <si>
    <t>Tatim mbi te ardhurat nga punesimi</t>
  </si>
  <si>
    <t>Vahid Ruli</t>
  </si>
  <si>
    <t>Vectis Anslat</t>
  </si>
  <si>
    <t>Leonardo Nidoli</t>
  </si>
  <si>
    <t>Antonio Nidoli</t>
  </si>
  <si>
    <t>Edil Centro</t>
  </si>
  <si>
    <t>Interesa huaje ortaku</t>
  </si>
  <si>
    <t>Hua Intesa San Paolo</t>
  </si>
  <si>
    <t>Inventari</t>
  </si>
  <si>
    <t>Te ardhura te tjera</t>
  </si>
  <si>
    <t>Fitim/Humbje nga interesat</t>
  </si>
  <si>
    <t xml:space="preserve">Te ardhura nga shitja </t>
  </si>
  <si>
    <t>Te ardhura nga rimbursimi i akcizes</t>
  </si>
  <si>
    <t>Shitje te tjera</t>
  </si>
  <si>
    <t>Ndryshime ne produktin e gatshem</t>
  </si>
  <si>
    <t>Humbje nga kembimet valutore</t>
  </si>
  <si>
    <t>Fitime nga kembimet valutore</t>
  </si>
  <si>
    <t>Lubrifikante graso</t>
  </si>
  <si>
    <t>Penalitete</t>
  </si>
  <si>
    <t>Konsulence teknike</t>
  </si>
  <si>
    <t>Mirembajtje riparime</t>
  </si>
  <si>
    <t xml:space="preserve">Materiale konsumi </t>
  </si>
  <si>
    <t>Materiale elektrike</t>
  </si>
  <si>
    <t>Materiale idraulike</t>
  </si>
  <si>
    <t>Materiale mekanike</t>
  </si>
  <si>
    <t xml:space="preserve">Skonto </t>
  </si>
  <si>
    <t xml:space="preserve">Kancelari </t>
  </si>
  <si>
    <t xml:space="preserve">Shpenzime ligjore, konsulenca profesionale </t>
  </si>
  <si>
    <t>Shpenzime telefonike</t>
  </si>
  <si>
    <t>Shpenzime postare</t>
  </si>
  <si>
    <t xml:space="preserve">Shpenzime udhetime-dieta </t>
  </si>
  <si>
    <t xml:space="preserve">Shpenzime publiciteti </t>
  </si>
  <si>
    <t xml:space="preserve">Shpenzime sigurimi </t>
  </si>
  <si>
    <t xml:space="preserve">Shpenzime te pergjithshme </t>
  </si>
  <si>
    <t xml:space="preserve">Shpenzime te panjohura </t>
  </si>
  <si>
    <t xml:space="preserve">Shpenzime transporti </t>
  </si>
  <si>
    <t>Shpenzime doganore</t>
  </si>
  <si>
    <t xml:space="preserve">Shpenzime Sponsorizimi </t>
  </si>
  <si>
    <t xml:space="preserve">Kontroll teknik </t>
  </si>
  <si>
    <t xml:space="preserve">Taksa vjetore (leje) </t>
  </si>
  <si>
    <t xml:space="preserve">Tatime te ndryshme </t>
  </si>
  <si>
    <t xml:space="preserve">Taksa doganore </t>
  </si>
  <si>
    <t xml:space="preserve">Shpenzime pritje percjellje </t>
  </si>
  <si>
    <t xml:space="preserve">Komisione bankare </t>
  </si>
  <si>
    <t>Kapitali</t>
  </si>
  <si>
    <t>Rezerva</t>
  </si>
  <si>
    <t>Fitim/Humbje te mbartura</t>
  </si>
  <si>
    <t>Dividente te paguar</t>
  </si>
  <si>
    <t>Fitim/Humbje e vitit</t>
  </si>
  <si>
    <t>Pozicioni me 31.12.2014</t>
  </si>
  <si>
    <t xml:space="preserve">Tatimi ne burim nga privatet </t>
  </si>
  <si>
    <t>Fitimi i periudhes</t>
  </si>
  <si>
    <t>check</t>
  </si>
  <si>
    <t>Te drejta e detyrime ndaj ortakeve</t>
  </si>
  <si>
    <t>Automjete</t>
  </si>
  <si>
    <t>Mobilje e paisje zyre</t>
  </si>
  <si>
    <t>Ndryshim gjendje inventari</t>
  </si>
  <si>
    <t>Amortizimi</t>
  </si>
  <si>
    <t>INSTALIME</t>
  </si>
  <si>
    <t>Mjete transporti</t>
  </si>
  <si>
    <t>Paisje zyre</t>
  </si>
  <si>
    <t>Amortizim mjete transporti</t>
  </si>
  <si>
    <t>Amortizim Paisje zyre</t>
  </si>
  <si>
    <t>31 Dhjetor 2015</t>
  </si>
  <si>
    <t>Fitim/ Humbje periudhe</t>
  </si>
  <si>
    <t>Pozicioni me 31.12.2015</t>
  </si>
  <si>
    <t>Makineri Pune</t>
  </si>
  <si>
    <t>Mobilje zyrash</t>
  </si>
  <si>
    <t>Kosto</t>
  </si>
  <si>
    <t xml:space="preserve">Shtesa </t>
  </si>
  <si>
    <t>Pakesime</t>
  </si>
  <si>
    <t>Amortizimi i akumuluar</t>
  </si>
  <si>
    <t>Shpenzimi i amortizimit per vitin</t>
  </si>
  <si>
    <t>Vlera e mbartur</t>
  </si>
  <si>
    <t>I. Fluksi monetar nga veprimtarite e shfrytezimit</t>
  </si>
  <si>
    <t>Rregullime per:</t>
  </si>
  <si>
    <t xml:space="preserve">Provizione </t>
  </si>
  <si>
    <t>Shpenzime per interesa</t>
  </si>
  <si>
    <t>Humbje nga kembimi te parealizuara</t>
  </si>
  <si>
    <t>Fitimi operativ para ndryshimeve ne kapitalin punues</t>
  </si>
  <si>
    <t>(Rritje)\renie ne llogarite e arketueshme</t>
  </si>
  <si>
    <t>(Rritje)\renie ne llogarite e tjera te arketueshme</t>
  </si>
  <si>
    <t>(Rritje)\renie) nga inventari</t>
  </si>
  <si>
    <t>Rritje\(renie) ne llogari te pagueshme</t>
  </si>
  <si>
    <t>Rritje\(renie) ne detyrime te tjera</t>
  </si>
  <si>
    <t>Fluksi monetar nga veprimtarite e shfrytezimit</t>
  </si>
  <si>
    <t>Interesi i paguar</t>
  </si>
  <si>
    <t>Tatim fitimi i paguar</t>
  </si>
  <si>
    <t>Fluksi neto monetar perdorur ne veprimtarite e shfrytezimit</t>
  </si>
  <si>
    <t>II. Fluksi monetar nga veprimtarite e investimit</t>
  </si>
  <si>
    <t>Bjerje e aktiveve afatgjata materiale</t>
  </si>
  <si>
    <t>Bjerje e aktiveve afatgjata materiale ne proces</t>
  </si>
  <si>
    <t>Blerje e aktiveve afatgjata jomateriale</t>
  </si>
  <si>
    <t>Shitje aktiveve afatgjata jomateriale</t>
  </si>
  <si>
    <t>Fluksi neto monetar perdorur ne veprimtarite e investimit</t>
  </si>
  <si>
    <t>III. Fluksi monetar nga veprimtarite e financimit</t>
  </si>
  <si>
    <t>Te ardhura nga emetimi i kapitalit aksionar</t>
  </si>
  <si>
    <t>Zvogelim nga huamarrje afatgjate</t>
  </si>
  <si>
    <t>Rritje nga huamarrje afatgjate</t>
  </si>
  <si>
    <t>Fluksi neto monetar nga veprimtarite e financimit</t>
  </si>
  <si>
    <t>IV. Rritja/(pakesimi) neto i mjeteve monetare</t>
  </si>
  <si>
    <t xml:space="preserve">V. Mjetet monetare ne fillim te periudhes </t>
  </si>
  <si>
    <t xml:space="preserve">VI. Mjetet monetare ne fund te periudhes </t>
  </si>
  <si>
    <t>Shenime</t>
  </si>
  <si>
    <t>Tatim mbi vleren e shtuar</t>
  </si>
  <si>
    <t>Fitimi kontabel (humbja)</t>
  </si>
  <si>
    <t>Shpenzime te panjohura sipas ligjit fiskal</t>
  </si>
  <si>
    <t>Humbje nga rivleresimi i aktiveve</t>
  </si>
  <si>
    <t xml:space="preserve">Gjoba </t>
  </si>
  <si>
    <t>Shpenzime pritje e perfaqesimi</t>
  </si>
  <si>
    <t>Mosarketim nga Klienti</t>
  </si>
  <si>
    <t>Totali i shpenzimeve te panjohura</t>
  </si>
  <si>
    <t>Totali i rregullimeve nga kontabiliteti te fitimi(humbja) fiskale</t>
  </si>
  <si>
    <t>Tatim mbi fitimin 15%</t>
  </si>
  <si>
    <t>Tatim fitimi per tu mbartur ne 2016</t>
  </si>
  <si>
    <t>Instalime</t>
  </si>
  <si>
    <t>AMORTIZIMET TEGOLA EDIL CENTRO SHPK VITI 2016</t>
  </si>
  <si>
    <t>VITIT 2016</t>
  </si>
  <si>
    <t>ME 31.12.16</t>
  </si>
  <si>
    <t>VITI 2016</t>
  </si>
  <si>
    <t>31 Dhjetor 2016</t>
  </si>
  <si>
    <t>Parapagime te marra</t>
  </si>
  <si>
    <t>Amotizim Instalime</t>
  </si>
  <si>
    <t>Te arketueshme nga Dogana</t>
  </si>
  <si>
    <t>Me 1 janar 2016</t>
  </si>
  <si>
    <t>Me 31 dhjetor 2016</t>
  </si>
  <si>
    <t>Pozicioni me 01.01.2016</t>
  </si>
  <si>
    <t>Pozicioni me 31.12.2016</t>
  </si>
  <si>
    <t>Gjendje tatim fitimi 01.01.2016</t>
  </si>
  <si>
    <t>Parapagime gjate vitit 2016</t>
  </si>
  <si>
    <t>Fitim /Humbja e vitit</t>
  </si>
  <si>
    <t>Te ardhura te tjera gjitheperfshirese per vitin</t>
  </si>
  <si>
    <t>Diferencat (+/-) nga perkthimi i monedhes ne veprimtari te huaj</t>
  </si>
  <si>
    <t>Diferencat (+/-) nga rivlersimi i aktiveve afatgjata materiale</t>
  </si>
  <si>
    <t>Diferencat (+/-) nga rivlersimi i aktiveve financiare te mbartura per shitje</t>
  </si>
  <si>
    <t>Pjesa e te ardhurave gjitheperfshirese nga pjesemarrjet</t>
  </si>
  <si>
    <t>Totali i te ardhurave te tjera gjitheperfshirese per vitin</t>
  </si>
  <si>
    <t>Totali i te ardhurave gjitheperfshirese per vitin</t>
  </si>
  <si>
    <t>Totali i te ardhurave /humbjeve gjitheperfshirese per :</t>
  </si>
  <si>
    <t>Pronaret e njesise ekonomike meme</t>
  </si>
  <si>
    <t>Interesat jo-kontrolluese</t>
  </si>
  <si>
    <t>31 Dhjetor  2016</t>
  </si>
  <si>
    <t xml:space="preserve">Te ardhura te tjera </t>
  </si>
  <si>
    <t>Shpenzime ruajtje</t>
  </si>
  <si>
    <t>Llogari te pagueshme  ndaj personelit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</si>
</sst>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_-;\-* #,##0_-;_-* &quot;-&quot;??_-;_-@_-"/>
    <numFmt numFmtId="166" formatCode="#,##0_ ;\-#,##0\ "/>
    <numFmt numFmtId="167" formatCode="0.0%"/>
    <numFmt numFmtId="168" formatCode="dd\.mm\.yyyy\ \ hh\.mm\.ss"/>
    <numFmt numFmtId="169" formatCode="dd\.mm\.yy"/>
    <numFmt numFmtId="170" formatCode="_(* #,##0_);_(* \(#,##0\);_(* &quot;-&quot;??_);_(@_)"/>
    <numFmt numFmtId="171" formatCode="[$-F800]dddd\,\ mmmm\ dd\,\ yyyy"/>
    <numFmt numFmtId="172" formatCode="[$-409]d\-mmm\-yy;@"/>
    <numFmt numFmtId="173" formatCode="_(* #,##0.0_);_(* \(#,##0.0\);_(* &quot;-&quot;??_);_(@_)"/>
    <numFmt numFmtId="174" formatCode="&quot; &quot;#,##0&quot; &quot;;&quot; (&quot;#,##0&quot;)&quot;;&quot; -&quot;00&quot; &quot;;&quot; &quot;@&quot; &quot;"/>
    <numFmt numFmtId="175" formatCode="_(* #,##0_);_(* \(#,##0\);_(* &quot;-&quot;_);@_)"/>
    <numFmt numFmtId="176" formatCode="#,##0.00000000"/>
    <numFmt numFmtId="177" formatCode="#,##0.000"/>
    <numFmt numFmtId="178" formatCode="dd/mm/yyyy;@"/>
    <numFmt numFmtId="179" formatCode="#,##0.000000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4"/>
      <name val="Arial"/>
      <family val="2"/>
    </font>
    <font>
      <sz val="10"/>
      <color indexed="8"/>
      <name val="MS Sans Serif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rgb="FF000000"/>
      <name val="Calibri"/>
      <family val="2"/>
    </font>
    <font>
      <sz val="10"/>
      <color indexed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333333"/>
      <name val="Times New Roman"/>
      <family val="1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i/>
      <sz val="10"/>
      <color theme="9" tint="-0.499984740745262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rgb="FF974807"/>
      <name val="Times New Roman"/>
      <family val="1"/>
    </font>
    <font>
      <sz val="10"/>
      <color indexed="8"/>
      <name val="MS Sans Serif"/>
      <family val="2"/>
      <charset val="204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color indexed="24"/>
      <name val="Arial"/>
      <family val="2"/>
      <charset val="204"/>
    </font>
    <font>
      <b/>
      <sz val="10"/>
      <color theme="1"/>
      <name val="Times New Roman"/>
      <family val="1"/>
    </font>
    <font>
      <b/>
      <sz val="9"/>
      <color indexed="24"/>
      <name val="Arial"/>
      <family val="2"/>
      <charset val="204"/>
    </font>
    <font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2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5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5" fillId="0" borderId="0"/>
    <xf numFmtId="168" fontId="8" fillId="0" borderId="0" applyFont="0" applyFill="0" applyBorder="0" applyAlignment="0" applyProtection="0"/>
    <xf numFmtId="166" fontId="13" fillId="0" borderId="0"/>
    <xf numFmtId="168" fontId="8" fillId="0" borderId="0" applyFont="0" applyFill="0" applyBorder="0" applyAlignment="0" applyProtection="0"/>
    <xf numFmtId="169" fontId="16" fillId="0" borderId="0" applyNumberFormat="0" applyAlignment="0" applyProtection="0"/>
    <xf numFmtId="169" fontId="23" fillId="0" borderId="0"/>
    <xf numFmtId="49" fontId="28" fillId="0" borderId="0" applyAlignment="0" applyProtection="0">
      <alignment horizontal="left"/>
    </xf>
    <xf numFmtId="49" fontId="30" fillId="0" borderId="27" applyNumberFormat="0" applyAlignment="0" applyProtection="0">
      <alignment horizontal="left" wrapText="1"/>
    </xf>
    <xf numFmtId="0" fontId="23" fillId="0" borderId="0"/>
    <xf numFmtId="0" fontId="31" fillId="0" borderId="0">
      <alignment vertical="top"/>
    </xf>
    <xf numFmtId="3" fontId="31" fillId="0" borderId="0">
      <alignment vertical="top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6" fontId="5" fillId="0" borderId="0"/>
    <xf numFmtId="0" fontId="3" fillId="0" borderId="0"/>
    <xf numFmtId="178" fontId="5" fillId="0" borderId="0"/>
    <xf numFmtId="9" fontId="31" fillId="0" borderId="0">
      <alignment vertical="top"/>
    </xf>
    <xf numFmtId="179" fontId="16" fillId="0" borderId="0" applyNumberFormat="0" applyAlignment="0" applyProtection="0"/>
  </cellStyleXfs>
  <cellXfs count="340">
    <xf numFmtId="0" fontId="0" fillId="0" borderId="0" xfId="0"/>
    <xf numFmtId="0" fontId="0" fillId="0" borderId="0" xfId="0" applyFill="1" applyAlignment="1" applyProtection="1">
      <alignment vertical="top"/>
      <protection locked="0"/>
    </xf>
    <xf numFmtId="170" fontId="0" fillId="0" borderId="0" xfId="1" applyNumberFormat="1" applyFont="1"/>
    <xf numFmtId="171" fontId="6" fillId="0" borderId="0" xfId="3" applyNumberFormat="1" applyFont="1" applyFill="1" applyBorder="1" applyAlignment="1" applyProtection="1"/>
    <xf numFmtId="171" fontId="7" fillId="2" borderId="0" xfId="3" applyNumberFormat="1" applyFont="1" applyFill="1" applyBorder="1" applyAlignment="1" applyProtection="1">
      <alignment horizontal="right" wrapText="1"/>
    </xf>
    <xf numFmtId="171" fontId="6" fillId="3" borderId="0" xfId="3" applyNumberFormat="1" applyFont="1" applyFill="1" applyBorder="1" applyAlignment="1" applyProtection="1">
      <alignment wrapText="1"/>
    </xf>
    <xf numFmtId="171" fontId="7" fillId="3" borderId="0" xfId="3" applyNumberFormat="1" applyFont="1" applyFill="1" applyBorder="1" applyAlignment="1" applyProtection="1">
      <alignment horizontal="center" wrapText="1"/>
    </xf>
    <xf numFmtId="171" fontId="7" fillId="3" borderId="0" xfId="3" applyNumberFormat="1" applyFont="1" applyFill="1" applyBorder="1" applyAlignment="1" applyProtection="1">
      <alignment wrapText="1"/>
    </xf>
    <xf numFmtId="171" fontId="6" fillId="2" borderId="0" xfId="3" applyNumberFormat="1" applyFont="1" applyFill="1" applyBorder="1" applyAlignment="1" applyProtection="1">
      <alignment wrapText="1"/>
    </xf>
    <xf numFmtId="1" fontId="6" fillId="3" borderId="0" xfId="3" applyNumberFormat="1" applyFont="1" applyFill="1" applyBorder="1" applyAlignment="1" applyProtection="1">
      <alignment horizontal="center" wrapText="1"/>
    </xf>
    <xf numFmtId="170" fontId="6" fillId="2" borderId="0" xfId="4" applyNumberFormat="1" applyFont="1" applyFill="1" applyBorder="1" applyAlignment="1" applyProtection="1">
      <alignment horizontal="right" wrapText="1"/>
    </xf>
    <xf numFmtId="170" fontId="7" fillId="2" borderId="19" xfId="4" applyNumberFormat="1" applyFont="1" applyFill="1" applyBorder="1" applyAlignment="1" applyProtection="1">
      <alignment horizontal="right" wrapText="1"/>
    </xf>
    <xf numFmtId="170" fontId="6" fillId="2" borderId="0" xfId="4" applyNumberFormat="1" applyFont="1" applyFill="1" applyBorder="1" applyAlignment="1" applyProtection="1">
      <alignment wrapText="1"/>
    </xf>
    <xf numFmtId="171" fontId="6" fillId="3" borderId="0" xfId="3" applyNumberFormat="1" applyFont="1" applyFill="1" applyBorder="1" applyAlignment="1" applyProtection="1">
      <alignment horizontal="left" wrapText="1"/>
    </xf>
    <xf numFmtId="170" fontId="10" fillId="2" borderId="0" xfId="4" applyNumberFormat="1" applyFont="1" applyFill="1" applyBorder="1" applyAlignment="1" applyProtection="1">
      <alignment horizontal="right" wrapText="1"/>
    </xf>
    <xf numFmtId="170" fontId="6" fillId="2" borderId="21" xfId="4" applyNumberFormat="1" applyFont="1" applyFill="1" applyBorder="1" applyAlignment="1" applyProtection="1">
      <alignment horizontal="right" wrapText="1"/>
    </xf>
    <xf numFmtId="170" fontId="7" fillId="2" borderId="21" xfId="4" applyNumberFormat="1" applyFont="1" applyFill="1" applyBorder="1" applyAlignment="1" applyProtection="1">
      <alignment horizontal="right" wrapText="1"/>
    </xf>
    <xf numFmtId="1" fontId="6" fillId="3" borderId="0" xfId="3" applyNumberFormat="1" applyFont="1" applyFill="1" applyBorder="1" applyAlignment="1" applyProtection="1">
      <alignment horizontal="centerContinuous" wrapText="1"/>
    </xf>
    <xf numFmtId="170" fontId="7" fillId="2" borderId="0" xfId="4" applyNumberFormat="1" applyFont="1" applyFill="1" applyBorder="1" applyAlignment="1" applyProtection="1">
      <alignment horizontal="right" wrapText="1"/>
    </xf>
    <xf numFmtId="170" fontId="11" fillId="2" borderId="22" xfId="4" applyNumberFormat="1" applyFont="1" applyFill="1" applyBorder="1" applyAlignment="1" applyProtection="1">
      <alignment horizontal="right" wrapText="1"/>
    </xf>
    <xf numFmtId="170" fontId="10" fillId="2" borderId="0" xfId="4" applyNumberFormat="1" applyFont="1" applyFill="1"/>
    <xf numFmtId="170" fontId="11" fillId="2" borderId="0" xfId="4" applyNumberFormat="1" applyFont="1" applyFill="1" applyBorder="1"/>
    <xf numFmtId="170" fontId="10" fillId="2" borderId="0" xfId="4" applyNumberFormat="1" applyFont="1" applyFill="1" applyAlignment="1"/>
    <xf numFmtId="170" fontId="6" fillId="0" borderId="0" xfId="4" applyNumberFormat="1" applyFont="1" applyFill="1" applyBorder="1" applyAlignment="1" applyProtection="1"/>
    <xf numFmtId="170" fontId="6" fillId="0" borderId="23" xfId="5" applyNumberFormat="1" applyFont="1" applyFill="1" applyBorder="1" applyAlignment="1" applyProtection="1"/>
    <xf numFmtId="170" fontId="6" fillId="0" borderId="0" xfId="5" applyNumberFormat="1" applyFont="1" applyFill="1" applyBorder="1" applyAlignment="1" applyProtection="1">
      <alignment wrapText="1"/>
    </xf>
    <xf numFmtId="170" fontId="6" fillId="0" borderId="0" xfId="7" applyNumberFormat="1" applyFont="1" applyFill="1" applyBorder="1" applyAlignment="1" applyProtection="1">
      <alignment wrapText="1"/>
    </xf>
    <xf numFmtId="170" fontId="7" fillId="0" borderId="23" xfId="7" applyNumberFormat="1" applyFont="1" applyFill="1" applyBorder="1" applyAlignment="1" applyProtection="1">
      <alignment wrapText="1"/>
    </xf>
    <xf numFmtId="171" fontId="7" fillId="0" borderId="0" xfId="8" applyNumberFormat="1" applyFont="1" applyFill="1" applyBorder="1" applyAlignment="1" applyProtection="1">
      <alignment horizontal="left"/>
    </xf>
    <xf numFmtId="171" fontId="7" fillId="0" borderId="0" xfId="8" applyNumberFormat="1" applyFont="1" applyFill="1" applyBorder="1" applyAlignment="1" applyProtection="1">
      <alignment horizontal="right"/>
    </xf>
    <xf numFmtId="171" fontId="7" fillId="2" borderId="0" xfId="8" applyNumberFormat="1" applyFont="1" applyFill="1" applyBorder="1" applyAlignment="1" applyProtection="1">
      <alignment horizontal="center" vertical="top" wrapText="1"/>
    </xf>
    <xf numFmtId="171" fontId="6" fillId="2" borderId="0" xfId="8" applyNumberFormat="1" applyFont="1" applyFill="1" applyBorder="1" applyAlignment="1" applyProtection="1">
      <alignment horizontal="right" vertical="top" wrapText="1"/>
    </xf>
    <xf numFmtId="170" fontId="6" fillId="2" borderId="0" xfId="9" applyNumberFormat="1" applyFont="1" applyFill="1" applyBorder="1" applyAlignment="1" applyProtection="1">
      <alignment horizontal="justify" vertical="top" wrapText="1"/>
    </xf>
    <xf numFmtId="170" fontId="6" fillId="2" borderId="0" xfId="9" applyNumberFormat="1" applyFont="1" applyFill="1" applyBorder="1" applyAlignment="1" applyProtection="1">
      <alignment horizontal="right" vertical="top" wrapText="1"/>
    </xf>
    <xf numFmtId="171" fontId="6" fillId="0" borderId="0" xfId="8" applyNumberFormat="1" applyFont="1" applyFill="1" applyBorder="1" applyAlignment="1" applyProtection="1"/>
    <xf numFmtId="171" fontId="6" fillId="2" borderId="0" xfId="8" applyNumberFormat="1" applyFont="1" applyFill="1" applyBorder="1" applyAlignment="1" applyProtection="1">
      <alignment vertical="top" wrapText="1"/>
    </xf>
    <xf numFmtId="170" fontId="6" fillId="2" borderId="0" xfId="9" applyNumberFormat="1" applyFont="1" applyFill="1" applyBorder="1" applyAlignment="1" applyProtection="1">
      <alignment horizontal="center" vertical="top" wrapText="1"/>
    </xf>
    <xf numFmtId="170" fontId="6" fillId="2" borderId="0" xfId="1" applyNumberFormat="1" applyFont="1" applyFill="1" applyBorder="1" applyAlignment="1" applyProtection="1">
      <alignment horizontal="right" vertical="top" wrapText="1"/>
    </xf>
    <xf numFmtId="43" fontId="6" fillId="0" borderId="0" xfId="9" applyNumberFormat="1" applyFont="1" applyFill="1" applyBorder="1" applyAlignment="1" applyProtection="1"/>
    <xf numFmtId="3" fontId="6" fillId="2" borderId="23" xfId="8" applyNumberFormat="1" applyFont="1" applyFill="1" applyBorder="1" applyAlignment="1" applyProtection="1">
      <alignment horizontal="right" vertical="top" wrapText="1"/>
    </xf>
    <xf numFmtId="3" fontId="7" fillId="2" borderId="19" xfId="8" applyNumberFormat="1" applyFont="1" applyFill="1" applyBorder="1" applyAlignment="1" applyProtection="1">
      <alignment horizontal="right" vertical="top" wrapText="1"/>
    </xf>
    <xf numFmtId="170" fontId="7" fillId="2" borderId="19" xfId="9" applyNumberFormat="1" applyFont="1" applyFill="1" applyBorder="1" applyAlignment="1" applyProtection="1">
      <alignment horizontal="right" vertical="top" wrapText="1"/>
    </xf>
    <xf numFmtId="171" fontId="6" fillId="2" borderId="21" xfId="8" applyNumberFormat="1" applyFont="1" applyFill="1" applyBorder="1" applyAlignment="1" applyProtection="1">
      <alignment horizontal="right" vertical="top" wrapText="1"/>
    </xf>
    <xf numFmtId="170" fontId="7" fillId="2" borderId="21" xfId="9" applyNumberFormat="1" applyFont="1" applyFill="1" applyBorder="1" applyAlignment="1" applyProtection="1">
      <alignment horizontal="right" vertical="top" wrapText="1"/>
    </xf>
    <xf numFmtId="170" fontId="6" fillId="2" borderId="0" xfId="9" applyNumberFormat="1" applyFont="1" applyFill="1" applyBorder="1" applyAlignment="1" applyProtection="1">
      <alignment vertical="top" wrapText="1"/>
    </xf>
    <xf numFmtId="3" fontId="7" fillId="2" borderId="21" xfId="8" applyNumberFormat="1" applyFont="1" applyFill="1" applyBorder="1" applyAlignment="1" applyProtection="1">
      <alignment horizontal="right" vertical="top" wrapText="1"/>
    </xf>
    <xf numFmtId="170" fontId="6" fillId="2" borderId="25" xfId="1" applyNumberFormat="1" applyFont="1" applyFill="1" applyBorder="1" applyAlignment="1" applyProtection="1">
      <alignment horizontal="right" vertical="top" wrapText="1"/>
    </xf>
    <xf numFmtId="171" fontId="6" fillId="2" borderId="0" xfId="8" applyNumberFormat="1" applyFont="1" applyFill="1" applyBorder="1" applyAlignment="1" applyProtection="1">
      <alignment horizontal="center" vertical="top" wrapText="1"/>
    </xf>
    <xf numFmtId="170" fontId="6" fillId="2" borderId="0" xfId="9" applyNumberFormat="1" applyFont="1" applyFill="1" applyBorder="1" applyAlignment="1" applyProtection="1"/>
    <xf numFmtId="172" fontId="7" fillId="2" borderId="0" xfId="9" applyNumberFormat="1" applyFont="1" applyFill="1" applyBorder="1" applyAlignment="1" applyProtection="1">
      <alignment horizontal="right"/>
    </xf>
    <xf numFmtId="3" fontId="6" fillId="2" borderId="0" xfId="8" applyNumberFormat="1" applyFont="1" applyFill="1" applyBorder="1" applyAlignment="1" applyProtection="1">
      <alignment horizontal="right" vertical="top" wrapText="1"/>
    </xf>
    <xf numFmtId="3" fontId="7" fillId="2" borderId="0" xfId="8" applyNumberFormat="1" applyFont="1" applyFill="1" applyBorder="1" applyAlignment="1" applyProtection="1">
      <alignment horizontal="right" vertical="top" wrapText="1"/>
    </xf>
    <xf numFmtId="170" fontId="7" fillId="2" borderId="0" xfId="9" applyNumberFormat="1" applyFont="1" applyFill="1" applyBorder="1" applyAlignment="1" applyProtection="1">
      <alignment horizontal="right" vertical="top" wrapText="1"/>
    </xf>
    <xf numFmtId="171" fontId="6" fillId="2" borderId="0" xfId="0" applyNumberFormat="1" applyFont="1" applyFill="1" applyBorder="1" applyAlignment="1" applyProtection="1"/>
    <xf numFmtId="171" fontId="6" fillId="2" borderId="0" xfId="0" applyNumberFormat="1" applyFont="1" applyFill="1" applyBorder="1" applyAlignment="1" applyProtection="1">
      <alignment horizontal="right"/>
    </xf>
    <xf numFmtId="171" fontId="6" fillId="0" borderId="0" xfId="0" applyNumberFormat="1" applyFont="1" applyFill="1" applyBorder="1" applyAlignment="1" applyProtection="1"/>
    <xf numFmtId="171" fontId="15" fillId="0" borderId="0" xfId="0" applyNumberFormat="1" applyFont="1" applyFill="1" applyBorder="1" applyAlignment="1" applyProtection="1"/>
    <xf numFmtId="171" fontId="6" fillId="2" borderId="24" xfId="0" applyNumberFormat="1" applyFont="1" applyFill="1" applyBorder="1" applyAlignment="1" applyProtection="1"/>
    <xf numFmtId="171" fontId="6" fillId="0" borderId="20" xfId="0" applyNumberFormat="1" applyFont="1" applyFill="1" applyBorder="1" applyAlignment="1" applyProtection="1"/>
    <xf numFmtId="170" fontId="6" fillId="2" borderId="20" xfId="1" applyNumberFormat="1" applyFont="1" applyFill="1" applyBorder="1" applyAlignment="1" applyProtection="1">
      <alignment horizontal="right"/>
    </xf>
    <xf numFmtId="171" fontId="6" fillId="2" borderId="20" xfId="0" applyNumberFormat="1" applyFont="1" applyFill="1" applyBorder="1" applyAlignment="1" applyProtection="1"/>
    <xf numFmtId="171" fontId="17" fillId="0" borderId="0" xfId="10" applyNumberFormat="1" applyFont="1" applyAlignment="1" applyProtection="1">
      <alignment horizontal="left"/>
    </xf>
    <xf numFmtId="170" fontId="17" fillId="2" borderId="0" xfId="1" applyNumberFormat="1" applyFont="1" applyFill="1" applyAlignment="1" applyProtection="1">
      <alignment horizontal="right"/>
    </xf>
    <xf numFmtId="170" fontId="6" fillId="2" borderId="0" xfId="1" applyNumberFormat="1" applyFont="1" applyFill="1" applyBorder="1" applyAlignment="1" applyProtection="1"/>
    <xf numFmtId="170" fontId="6" fillId="0" borderId="0" xfId="1" applyNumberFormat="1" applyFont="1" applyFill="1" applyBorder="1" applyAlignment="1" applyProtection="1"/>
    <xf numFmtId="170" fontId="6" fillId="2" borderId="0" xfId="1" applyNumberFormat="1" applyFont="1" applyFill="1" applyBorder="1" applyAlignment="1" applyProtection="1">
      <alignment horizontal="right"/>
    </xf>
    <xf numFmtId="171" fontId="17" fillId="0" borderId="24" xfId="10" applyNumberFormat="1" applyFont="1" applyBorder="1" applyAlignment="1" applyProtection="1">
      <alignment horizontal="left"/>
    </xf>
    <xf numFmtId="170" fontId="17" fillId="2" borderId="24" xfId="1" applyNumberFormat="1" applyFont="1" applyFill="1" applyBorder="1" applyAlignment="1" applyProtection="1">
      <alignment horizontal="right"/>
    </xf>
    <xf numFmtId="171" fontId="7" fillId="0" borderId="0" xfId="0" applyNumberFormat="1" applyFont="1" applyFill="1" applyBorder="1" applyAlignment="1" applyProtection="1"/>
    <xf numFmtId="170" fontId="7" fillId="2" borderId="0" xfId="0" applyNumberFormat="1" applyFont="1" applyFill="1" applyBorder="1" applyAlignment="1" applyProtection="1">
      <alignment horizontal="right"/>
    </xf>
    <xf numFmtId="171" fontId="18" fillId="0" borderId="0" xfId="0" applyNumberFormat="1" applyFont="1" applyFill="1" applyBorder="1" applyAlignment="1" applyProtection="1"/>
    <xf numFmtId="170" fontId="18" fillId="2" borderId="0" xfId="1" applyNumberFormat="1" applyFont="1" applyFill="1" applyBorder="1" applyAlignment="1" applyProtection="1">
      <alignment horizontal="right"/>
    </xf>
    <xf numFmtId="171" fontId="18" fillId="2" borderId="0" xfId="0" applyNumberFormat="1" applyFont="1" applyFill="1" applyBorder="1" applyAlignment="1" applyProtection="1"/>
    <xf numFmtId="43" fontId="6" fillId="2" borderId="0" xfId="1" applyNumberFormat="1" applyFont="1" applyFill="1" applyBorder="1" applyAlignment="1" applyProtection="1">
      <alignment horizontal="right"/>
    </xf>
    <xf numFmtId="170" fontId="6" fillId="0" borderId="20" xfId="1" applyNumberFormat="1" applyFont="1" applyFill="1" applyBorder="1" applyAlignment="1" applyProtection="1">
      <alignment horizontal="right"/>
    </xf>
    <xf numFmtId="173" fontId="6" fillId="0" borderId="0" xfId="1" applyNumberFormat="1" applyFont="1" applyFill="1" applyBorder="1" applyAlignment="1" applyProtection="1">
      <alignment horizontal="right"/>
    </xf>
    <xf numFmtId="170" fontId="6" fillId="0" borderId="0" xfId="1" applyNumberFormat="1" applyFont="1" applyFill="1" applyBorder="1" applyAlignment="1" applyProtection="1">
      <alignment horizontal="right"/>
    </xf>
    <xf numFmtId="170" fontId="17" fillId="0" borderId="0" xfId="1" applyNumberFormat="1" applyFont="1" applyAlignment="1" applyProtection="1">
      <alignment horizontal="right"/>
    </xf>
    <xf numFmtId="170" fontId="6" fillId="0" borderId="24" xfId="1" applyNumberFormat="1" applyFont="1" applyFill="1" applyBorder="1" applyAlignment="1" applyProtection="1">
      <alignment horizontal="right"/>
    </xf>
    <xf numFmtId="171" fontId="7" fillId="0" borderId="0" xfId="0" applyNumberFormat="1" applyFont="1" applyFill="1" applyBorder="1" applyAlignment="1" applyProtection="1">
      <alignment horizontal="left"/>
    </xf>
    <xf numFmtId="170" fontId="18" fillId="0" borderId="0" xfId="1" applyNumberFormat="1" applyFont="1" applyFill="1" applyBorder="1" applyAlignment="1" applyProtection="1">
      <alignment horizontal="right"/>
    </xf>
    <xf numFmtId="171" fontId="6" fillId="0" borderId="0" xfId="0" applyNumberFormat="1" applyFont="1" applyFill="1" applyBorder="1" applyAlignment="1" applyProtection="1">
      <alignment horizontal="right"/>
    </xf>
    <xf numFmtId="170" fontId="7" fillId="0" borderId="20" xfId="1" applyNumberFormat="1" applyFont="1" applyFill="1" applyBorder="1" applyAlignment="1" applyProtection="1">
      <alignment horizontal="right"/>
    </xf>
    <xf numFmtId="174" fontId="18" fillId="0" borderId="0" xfId="1" applyNumberFormat="1" applyFont="1" applyFill="1" applyBorder="1" applyAlignment="1" applyProtection="1">
      <alignment horizontal="right"/>
    </xf>
    <xf numFmtId="170" fontId="10" fillId="0" borderId="0" xfId="1" applyNumberFormat="1" applyFont="1" applyAlignment="1" applyProtection="1">
      <alignment horizontal="right"/>
    </xf>
    <xf numFmtId="170" fontId="7" fillId="0" borderId="0" xfId="0" applyNumberFormat="1" applyFont="1" applyFill="1" applyBorder="1" applyAlignment="1" applyProtection="1">
      <alignment horizontal="right"/>
    </xf>
    <xf numFmtId="171" fontId="7" fillId="2" borderId="24" xfId="0" applyNumberFormat="1" applyFont="1" applyFill="1" applyBorder="1" applyAlignment="1" applyProtection="1">
      <alignment horizontal="right"/>
    </xf>
    <xf numFmtId="170" fontId="6" fillId="2" borderId="24" xfId="1" applyNumberFormat="1" applyFont="1" applyFill="1" applyBorder="1" applyAlignment="1" applyProtection="1">
      <alignment horizontal="right"/>
    </xf>
    <xf numFmtId="170" fontId="7" fillId="2" borderId="0" xfId="1" applyNumberFormat="1" applyFont="1" applyFill="1" applyBorder="1" applyAlignment="1" applyProtection="1">
      <alignment horizontal="right"/>
    </xf>
    <xf numFmtId="170" fontId="7" fillId="0" borderId="0" xfId="1" applyNumberFormat="1" applyFont="1" applyFill="1" applyBorder="1" applyAlignment="1" applyProtection="1">
      <alignment horizontal="right"/>
    </xf>
    <xf numFmtId="171" fontId="15" fillId="2" borderId="0" xfId="0" applyNumberFormat="1" applyFont="1" applyFill="1" applyBorder="1" applyAlignment="1" applyProtection="1"/>
    <xf numFmtId="170" fontId="6" fillId="2" borderId="24" xfId="1" applyNumberFormat="1" applyFont="1" applyFill="1" applyBorder="1" applyAlignment="1" applyProtection="1"/>
    <xf numFmtId="171" fontId="7" fillId="2" borderId="0" xfId="0" applyNumberFormat="1" applyFont="1" applyFill="1" applyBorder="1" applyAlignment="1" applyProtection="1"/>
    <xf numFmtId="170" fontId="7" fillId="2" borderId="0" xfId="1" applyNumberFormat="1" applyFont="1" applyFill="1" applyBorder="1" applyAlignment="1" applyProtection="1"/>
    <xf numFmtId="171" fontId="11" fillId="2" borderId="0" xfId="0" applyNumberFormat="1" applyFont="1" applyFill="1" applyBorder="1" applyAlignment="1" applyProtection="1"/>
    <xf numFmtId="171" fontId="7" fillId="2" borderId="0" xfId="0" applyNumberFormat="1" applyFont="1" applyFill="1" applyBorder="1" applyAlignment="1" applyProtection="1">
      <alignment horizontal="right"/>
    </xf>
    <xf numFmtId="170" fontId="6" fillId="2" borderId="0" xfId="1" applyNumberFormat="1" applyFont="1" applyFill="1" applyAlignment="1">
      <alignment horizontal="right" vertical="center"/>
    </xf>
    <xf numFmtId="171" fontId="18" fillId="2" borderId="0" xfId="0" applyNumberFormat="1" applyFont="1" applyFill="1" applyBorder="1" applyAlignment="1" applyProtection="1">
      <alignment horizontal="right"/>
    </xf>
    <xf numFmtId="175" fontId="10" fillId="2" borderId="0" xfId="0" applyNumberFormat="1" applyFont="1" applyFill="1" applyAlignment="1">
      <alignment horizontal="right"/>
    </xf>
    <xf numFmtId="175" fontId="10" fillId="2" borderId="24" xfId="0" applyNumberFormat="1" applyFont="1" applyFill="1" applyBorder="1"/>
    <xf numFmtId="175" fontId="6" fillId="2" borderId="0" xfId="11" applyNumberFormat="1" applyFont="1" applyFill="1" applyAlignment="1">
      <alignment vertical="center"/>
    </xf>
    <xf numFmtId="170" fontId="7" fillId="2" borderId="20" xfId="1" applyNumberFormat="1" applyFont="1" applyFill="1" applyBorder="1" applyAlignment="1">
      <alignment horizontal="right" vertical="center"/>
    </xf>
    <xf numFmtId="170" fontId="7" fillId="2" borderId="0" xfId="1" applyNumberFormat="1" applyFont="1" applyFill="1" applyBorder="1" applyAlignment="1">
      <alignment horizontal="right" vertical="center"/>
    </xf>
    <xf numFmtId="170" fontId="18" fillId="2" borderId="0" xfId="1" applyNumberFormat="1" applyFont="1" applyFill="1" applyBorder="1" applyAlignment="1">
      <alignment horizontal="right" vertical="center"/>
    </xf>
    <xf numFmtId="171" fontId="6" fillId="2" borderId="0" xfId="11" applyNumberFormat="1" applyFont="1" applyFill="1" applyAlignment="1">
      <alignment vertical="center"/>
    </xf>
    <xf numFmtId="170" fontId="6" fillId="2" borderId="0" xfId="1" applyNumberFormat="1" applyFont="1" applyFill="1" applyBorder="1" applyAlignment="1">
      <alignment horizontal="right" vertical="center"/>
    </xf>
    <xf numFmtId="171" fontId="15" fillId="0" borderId="24" xfId="0" applyNumberFormat="1" applyFont="1" applyFill="1" applyBorder="1" applyAlignment="1" applyProtection="1"/>
    <xf numFmtId="0" fontId="6" fillId="0" borderId="23" xfId="0" applyNumberFormat="1" applyFont="1" applyBorder="1" applyAlignment="1">
      <alignment horizontal="left" vertical="center"/>
    </xf>
    <xf numFmtId="170" fontId="6" fillId="0" borderId="23" xfId="1" applyNumberFormat="1" applyFont="1" applyFill="1" applyBorder="1" applyAlignment="1" applyProtection="1">
      <alignment horizontal="right"/>
    </xf>
    <xf numFmtId="171" fontId="6" fillId="2" borderId="24" xfId="8" applyNumberFormat="1" applyFont="1" applyFill="1" applyBorder="1" applyAlignment="1" applyProtection="1">
      <alignment vertical="top" wrapText="1"/>
    </xf>
    <xf numFmtId="170" fontId="20" fillId="0" borderId="0" xfId="1" applyNumberFormat="1" applyFont="1" applyFill="1" applyBorder="1" applyAlignment="1" applyProtection="1">
      <alignment horizontal="right"/>
    </xf>
    <xf numFmtId="3" fontId="6" fillId="2" borderId="24" xfId="0" applyNumberFormat="1" applyFont="1" applyFill="1" applyBorder="1" applyAlignment="1">
      <alignment horizontal="right" vertical="center"/>
    </xf>
    <xf numFmtId="170" fontId="15" fillId="2" borderId="0" xfId="1" applyNumberFormat="1" applyFont="1" applyFill="1" applyBorder="1" applyAlignment="1" applyProtection="1"/>
    <xf numFmtId="170" fontId="15" fillId="2" borderId="24" xfId="1" applyNumberFormat="1" applyFont="1" applyFill="1" applyBorder="1" applyAlignment="1" applyProtection="1"/>
    <xf numFmtId="171" fontId="15" fillId="2" borderId="0" xfId="0" applyNumberFormat="1" applyFont="1" applyFill="1" applyBorder="1" applyAlignment="1" applyProtection="1">
      <alignment horizontal="left"/>
    </xf>
    <xf numFmtId="171" fontId="22" fillId="2" borderId="24" xfId="0" applyNumberFormat="1" applyFont="1" applyFill="1" applyBorder="1" applyAlignment="1" applyProtection="1">
      <alignment horizontal="left"/>
    </xf>
    <xf numFmtId="15" fontId="7" fillId="2" borderId="24" xfId="0" applyNumberFormat="1" applyFont="1" applyFill="1" applyBorder="1" applyAlignment="1" applyProtection="1">
      <alignment horizontal="right"/>
    </xf>
    <xf numFmtId="171" fontId="19" fillId="2" borderId="23" xfId="0" applyNumberFormat="1" applyFont="1" applyFill="1" applyBorder="1" applyAlignment="1" applyProtection="1">
      <alignment horizontal="left" vertical="top" wrapText="1"/>
    </xf>
    <xf numFmtId="170" fontId="19" fillId="2" borderId="23" xfId="1" applyNumberFormat="1" applyFont="1" applyFill="1" applyBorder="1" applyAlignment="1" applyProtection="1">
      <alignment horizontal="right" wrapText="1"/>
    </xf>
    <xf numFmtId="170" fontId="21" fillId="2" borderId="0" xfId="1" applyNumberFormat="1" applyFont="1" applyFill="1" applyBorder="1" applyAlignment="1" applyProtection="1">
      <alignment horizontal="right" wrapText="1"/>
    </xf>
    <xf numFmtId="171" fontId="6" fillId="3" borderId="23" xfId="3" applyNumberFormat="1" applyFont="1" applyFill="1" applyBorder="1" applyAlignment="1" applyProtection="1">
      <alignment wrapText="1"/>
    </xf>
    <xf numFmtId="170" fontId="6" fillId="2" borderId="23" xfId="1" applyNumberFormat="1" applyFont="1" applyFill="1" applyBorder="1" applyAlignment="1" applyProtection="1">
      <alignment horizontal="right"/>
    </xf>
    <xf numFmtId="170" fontId="6" fillId="2" borderId="23" xfId="1" applyNumberFormat="1" applyFont="1" applyFill="1" applyBorder="1" applyAlignment="1" applyProtection="1">
      <alignment horizontal="right" vertical="center"/>
    </xf>
    <xf numFmtId="171" fontId="6" fillId="2" borderId="0" xfId="3" applyNumberFormat="1" applyFont="1" applyFill="1" applyBorder="1" applyAlignment="1" applyProtection="1"/>
    <xf numFmtId="0" fontId="17" fillId="0" borderId="0" xfId="0" applyFont="1"/>
    <xf numFmtId="170" fontId="17" fillId="0" borderId="0" xfId="0" applyNumberFormat="1" applyFont="1"/>
    <xf numFmtId="0" fontId="17" fillId="2" borderId="0" xfId="0" applyFont="1" applyFill="1"/>
    <xf numFmtId="3" fontId="17" fillId="0" borderId="0" xfId="0" applyNumberFormat="1" applyFont="1"/>
    <xf numFmtId="171" fontId="6" fillId="0" borderId="0" xfId="6" applyNumberFormat="1" applyFont="1" applyFill="1" applyBorder="1" applyAlignment="1" applyProtection="1"/>
    <xf numFmtId="171" fontId="7" fillId="0" borderId="24" xfId="8" applyNumberFormat="1" applyFont="1" applyFill="1" applyBorder="1" applyAlignment="1" applyProtection="1">
      <alignment horizontal="right"/>
    </xf>
    <xf numFmtId="170" fontId="17" fillId="0" borderId="0" xfId="1" applyNumberFormat="1" applyFont="1"/>
    <xf numFmtId="0" fontId="27" fillId="0" borderId="0" xfId="0" applyFont="1" applyFill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6" fillId="0" borderId="10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/>
    </xf>
    <xf numFmtId="0" fontId="26" fillId="0" borderId="14" xfId="0" applyFont="1" applyFill="1" applyBorder="1" applyAlignment="1">
      <alignment horizontal="center"/>
    </xf>
    <xf numFmtId="14" fontId="26" fillId="0" borderId="15" xfId="0" applyNumberFormat="1" applyFont="1" applyFill="1" applyBorder="1" applyAlignment="1">
      <alignment horizontal="center"/>
    </xf>
    <xf numFmtId="0" fontId="26" fillId="0" borderId="16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/>
    </xf>
    <xf numFmtId="0" fontId="25" fillId="0" borderId="17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0" fontId="10" fillId="2" borderId="0" xfId="1" applyNumberFormat="1" applyFont="1" applyFill="1" applyAlignment="1" applyProtection="1">
      <alignment horizontal="right"/>
    </xf>
    <xf numFmtId="171" fontId="6" fillId="0" borderId="0" xfId="8" applyNumberFormat="1" applyFont="1" applyFill="1" applyBorder="1" applyAlignment="1" applyProtection="1">
      <alignment horizontal="right"/>
    </xf>
    <xf numFmtId="170" fontId="17" fillId="0" borderId="0" xfId="1" applyNumberFormat="1" applyFont="1" applyAlignment="1">
      <alignment horizontal="right"/>
    </xf>
    <xf numFmtId="0" fontId="17" fillId="0" borderId="0" xfId="0" applyFont="1" applyAlignment="1">
      <alignment horizontal="right"/>
    </xf>
    <xf numFmtId="170" fontId="17" fillId="0" borderId="0" xfId="0" applyNumberFormat="1" applyFont="1" applyAlignment="1">
      <alignment horizontal="right"/>
    </xf>
    <xf numFmtId="171" fontId="6" fillId="0" borderId="0" xfId="8" applyNumberFormat="1" applyFont="1" applyFill="1" applyBorder="1" applyAlignment="1" applyProtection="1">
      <alignment horizontal="left"/>
    </xf>
    <xf numFmtId="0" fontId="17" fillId="0" borderId="0" xfId="0" applyFont="1" applyAlignment="1">
      <alignment horizontal="left"/>
    </xf>
    <xf numFmtId="171" fontId="7" fillId="2" borderId="0" xfId="8" applyNumberFormat="1" applyFont="1" applyFill="1" applyBorder="1" applyAlignment="1" applyProtection="1">
      <alignment horizontal="left" vertical="top" wrapText="1"/>
    </xf>
    <xf numFmtId="171" fontId="14" fillId="2" borderId="0" xfId="8" applyNumberFormat="1" applyFont="1" applyFill="1" applyBorder="1" applyAlignment="1" applyProtection="1">
      <alignment horizontal="left" vertical="top" wrapText="1"/>
    </xf>
    <xf numFmtId="171" fontId="6" fillId="2" borderId="0" xfId="8" applyNumberFormat="1" applyFont="1" applyFill="1" applyBorder="1" applyAlignment="1" applyProtection="1">
      <alignment horizontal="left" vertical="top" wrapText="1"/>
    </xf>
    <xf numFmtId="170" fontId="7" fillId="0" borderId="23" xfId="1" applyNumberFormat="1" applyFont="1" applyFill="1" applyBorder="1" applyAlignment="1" applyProtection="1">
      <alignment horizontal="right"/>
    </xf>
    <xf numFmtId="170" fontId="7" fillId="0" borderId="0" xfId="5" applyNumberFormat="1" applyFont="1" applyFill="1" applyBorder="1" applyAlignment="1" applyProtection="1">
      <alignment horizontal="center" wrapText="1"/>
    </xf>
    <xf numFmtId="175" fontId="11" fillId="3" borderId="26" xfId="0" applyNumberFormat="1" applyFont="1" applyFill="1" applyBorder="1" applyAlignment="1">
      <alignment horizontal="center" vertical="top" wrapText="1"/>
    </xf>
    <xf numFmtId="175" fontId="11" fillId="3" borderId="21" xfId="0" applyNumberFormat="1" applyFont="1" applyFill="1" applyBorder="1" applyAlignment="1">
      <alignment horizontal="center" vertical="top" wrapText="1"/>
    </xf>
    <xf numFmtId="175" fontId="11" fillId="3" borderId="0" xfId="0" applyNumberFormat="1" applyFont="1" applyFill="1" applyAlignment="1">
      <alignment horizontal="justify" vertical="top" wrapText="1"/>
    </xf>
    <xf numFmtId="175" fontId="6" fillId="3" borderId="0" xfId="0" applyNumberFormat="1" applyFont="1" applyFill="1" applyAlignment="1">
      <alignment horizontal="right" wrapText="1"/>
    </xf>
    <xf numFmtId="175" fontId="6" fillId="3" borderId="0" xfId="0" applyNumberFormat="1" applyFont="1" applyFill="1" applyAlignment="1">
      <alignment horizontal="right" vertical="top" wrapText="1"/>
    </xf>
    <xf numFmtId="175" fontId="10" fillId="3" borderId="0" xfId="0" applyNumberFormat="1" applyFont="1" applyFill="1" applyAlignment="1">
      <alignment wrapText="1"/>
    </xf>
    <xf numFmtId="170" fontId="10" fillId="3" borderId="0" xfId="1" applyNumberFormat="1" applyFont="1" applyFill="1"/>
    <xf numFmtId="170" fontId="11" fillId="3" borderId="0" xfId="1" applyNumberFormat="1" applyFont="1" applyFill="1"/>
    <xf numFmtId="175" fontId="11" fillId="3" borderId="22" xfId="0" applyNumberFormat="1" applyFont="1" applyFill="1" applyBorder="1" applyAlignment="1">
      <alignment wrapText="1"/>
    </xf>
    <xf numFmtId="175" fontId="11" fillId="3" borderId="0" xfId="0" applyNumberFormat="1" applyFont="1" applyFill="1" applyBorder="1" applyAlignment="1">
      <alignment wrapText="1"/>
    </xf>
    <xf numFmtId="170" fontId="10" fillId="3" borderId="0" xfId="1" applyNumberFormat="1" applyFont="1" applyFill="1" applyBorder="1"/>
    <xf numFmtId="170" fontId="11" fillId="3" borderId="0" xfId="1" applyNumberFormat="1" applyFont="1" applyFill="1" applyBorder="1"/>
    <xf numFmtId="175" fontId="11" fillId="3" borderId="0" xfId="0" applyNumberFormat="1" applyFont="1" applyFill="1" applyAlignment="1">
      <alignment wrapText="1"/>
    </xf>
    <xf numFmtId="175" fontId="10" fillId="3" borderId="0" xfId="0" applyNumberFormat="1" applyFont="1" applyFill="1" applyAlignment="1">
      <alignment horizontal="right" wrapText="1"/>
    </xf>
    <xf numFmtId="170" fontId="10" fillId="3" borderId="0" xfId="1" applyNumberFormat="1" applyFont="1" applyFill="1" applyAlignment="1">
      <alignment horizontal="right"/>
    </xf>
    <xf numFmtId="175" fontId="11" fillId="3" borderId="22" xfId="0" applyNumberFormat="1" applyFont="1" applyFill="1" applyBorder="1" applyAlignment="1">
      <alignment horizontal="right" wrapText="1"/>
    </xf>
    <xf numFmtId="175" fontId="6" fillId="0" borderId="0" xfId="0" applyNumberFormat="1" applyFont="1" applyFill="1" applyBorder="1" applyAlignment="1" applyProtection="1"/>
    <xf numFmtId="175" fontId="7" fillId="0" borderId="0" xfId="0" applyNumberFormat="1" applyFont="1" applyFill="1" applyBorder="1" applyAlignment="1" applyProtection="1"/>
    <xf numFmtId="175" fontId="7" fillId="0" borderId="2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3" fontId="6" fillId="3" borderId="0" xfId="0" applyNumberFormat="1" applyFont="1" applyFill="1" applyBorder="1" applyAlignment="1" applyProtection="1"/>
    <xf numFmtId="170" fontId="6" fillId="3" borderId="0" xfId="1" applyNumberFormat="1" applyFont="1" applyFill="1" applyBorder="1" applyAlignment="1" applyProtection="1"/>
    <xf numFmtId="0" fontId="6" fillId="3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175" fontId="11" fillId="3" borderId="21" xfId="0" applyNumberFormat="1" applyFont="1" applyFill="1" applyBorder="1" applyAlignment="1">
      <alignment horizontal="center" wrapText="1"/>
    </xf>
    <xf numFmtId="170" fontId="6" fillId="2" borderId="25" xfId="9" applyNumberFormat="1" applyFont="1" applyFill="1" applyBorder="1" applyAlignment="1" applyProtection="1">
      <alignment horizontal="right" vertical="top" wrapText="1"/>
    </xf>
    <xf numFmtId="170" fontId="17" fillId="2" borderId="0" xfId="1" applyNumberFormat="1" applyFont="1" applyFill="1"/>
    <xf numFmtId="171" fontId="7" fillId="2" borderId="0" xfId="3" applyNumberFormat="1" applyFont="1" applyFill="1" applyBorder="1" applyAlignment="1" applyProtection="1">
      <alignment vertical="top" wrapText="1"/>
    </xf>
    <xf numFmtId="1" fontId="6" fillId="2" borderId="0" xfId="3" applyNumberFormat="1" applyFont="1" applyFill="1" applyBorder="1" applyAlignment="1" applyProtection="1">
      <alignment horizontal="centerContinuous" wrapText="1"/>
    </xf>
    <xf numFmtId="171" fontId="10" fillId="2" borderId="0" xfId="3" applyNumberFormat="1" applyFont="1" applyFill="1"/>
    <xf numFmtId="1" fontId="10" fillId="2" borderId="0" xfId="3" applyNumberFormat="1" applyFont="1" applyFill="1" applyAlignment="1">
      <alignment horizontal="center"/>
    </xf>
    <xf numFmtId="171" fontId="11" fillId="2" borderId="0" xfId="3" applyNumberFormat="1" applyFont="1" applyFill="1" applyBorder="1"/>
    <xf numFmtId="171" fontId="10" fillId="2" borderId="0" xfId="3" applyNumberFormat="1" applyFont="1" applyFill="1" applyBorder="1"/>
    <xf numFmtId="37" fontId="6" fillId="0" borderId="0" xfId="0" applyNumberFormat="1" applyFont="1" applyFill="1" applyBorder="1" applyAlignment="1" applyProtection="1">
      <alignment horizontal="right"/>
    </xf>
    <xf numFmtId="15" fontId="7" fillId="4" borderId="0" xfId="0" applyNumberFormat="1" applyFont="1" applyFill="1" applyBorder="1" applyAlignment="1" applyProtection="1">
      <alignment horizontal="right" wrapText="1"/>
    </xf>
    <xf numFmtId="0" fontId="6" fillId="4" borderId="21" xfId="0" applyNumberFormat="1" applyFont="1" applyFill="1" applyBorder="1" applyAlignment="1" applyProtection="1">
      <alignment vertical="top" wrapText="1"/>
    </xf>
    <xf numFmtId="0" fontId="6" fillId="4" borderId="0" xfId="0" applyNumberFormat="1" applyFont="1" applyFill="1" applyBorder="1" applyAlignment="1" applyProtection="1">
      <alignment vertical="top" wrapText="1"/>
    </xf>
    <xf numFmtId="15" fontId="7" fillId="4" borderId="21" xfId="0" applyNumberFormat="1" applyFont="1" applyFill="1" applyBorder="1" applyAlignment="1" applyProtection="1">
      <alignment horizontal="right" wrapText="1"/>
    </xf>
    <xf numFmtId="0" fontId="7" fillId="4" borderId="0" xfId="0" applyNumberFormat="1" applyFont="1" applyFill="1" applyBorder="1" applyAlignment="1" applyProtection="1"/>
    <xf numFmtId="37" fontId="7" fillId="4" borderId="0" xfId="0" applyNumberFormat="1" applyFont="1" applyFill="1" applyBorder="1" applyAlignment="1" applyProtection="1">
      <alignment horizontal="right"/>
    </xf>
    <xf numFmtId="0" fontId="6" fillId="4" borderId="0" xfId="0" applyNumberFormat="1" applyFont="1" applyFill="1" applyBorder="1" applyAlignment="1" applyProtection="1">
      <alignment horizontal="left" indent="2"/>
    </xf>
    <xf numFmtId="37" fontId="6" fillId="4" borderId="0" xfId="0" applyNumberFormat="1" applyFont="1" applyFill="1" applyBorder="1" applyAlignment="1" applyProtection="1">
      <alignment horizontal="right"/>
    </xf>
    <xf numFmtId="0" fontId="6" fillId="4" borderId="0" xfId="0" applyNumberFormat="1" applyFont="1" applyFill="1" applyBorder="1" applyAlignment="1" applyProtection="1">
      <alignment horizontal="left" indent="4"/>
    </xf>
    <xf numFmtId="37" fontId="6" fillId="2" borderId="0" xfId="0" applyNumberFormat="1" applyFont="1" applyFill="1" applyBorder="1" applyAlignment="1" applyProtection="1">
      <alignment horizontal="right"/>
    </xf>
    <xf numFmtId="0" fontId="6" fillId="4" borderId="0" xfId="0" applyNumberFormat="1" applyFont="1" applyFill="1" applyBorder="1" applyAlignment="1" applyProtection="1">
      <alignment wrapText="1"/>
    </xf>
    <xf numFmtId="37" fontId="11" fillId="4" borderId="0" xfId="1" applyNumberFormat="1" applyFont="1" applyFill="1" applyBorder="1" applyAlignment="1" applyProtection="1">
      <alignment horizontal="right"/>
    </xf>
    <xf numFmtId="0" fontId="6" fillId="4" borderId="0" xfId="0" applyNumberFormat="1" applyFont="1" applyFill="1" applyBorder="1" applyAlignment="1" applyProtection="1">
      <alignment horizontal="left" wrapText="1" indent="2"/>
    </xf>
    <xf numFmtId="37" fontId="6" fillId="4" borderId="0" xfId="0" applyNumberFormat="1" applyFont="1" applyFill="1" applyBorder="1" applyAlignment="1" applyProtection="1">
      <alignment horizontal="right" wrapText="1"/>
    </xf>
    <xf numFmtId="37" fontId="6" fillId="2" borderId="0" xfId="0" applyNumberFormat="1" applyFont="1" applyFill="1" applyBorder="1" applyAlignment="1" applyProtection="1">
      <alignment horizontal="right" wrapText="1"/>
    </xf>
    <xf numFmtId="37" fontId="10" fillId="2" borderId="0" xfId="0" applyNumberFormat="1" applyFont="1" applyFill="1" applyBorder="1" applyAlignment="1" applyProtection="1">
      <alignment horizontal="right" wrapText="1"/>
    </xf>
    <xf numFmtId="37" fontId="10" fillId="2" borderId="0" xfId="0" applyNumberFormat="1" applyFont="1" applyFill="1" applyBorder="1" applyAlignment="1" applyProtection="1">
      <alignment horizontal="right"/>
    </xf>
    <xf numFmtId="170" fontId="10" fillId="2" borderId="0" xfId="1" applyNumberFormat="1" applyFont="1" applyFill="1" applyBorder="1" applyAlignment="1" applyProtection="1">
      <alignment horizontal="center"/>
    </xf>
    <xf numFmtId="37" fontId="7" fillId="2" borderId="0" xfId="0" applyNumberFormat="1" applyFont="1" applyFill="1" applyBorder="1" applyAlignment="1" applyProtection="1">
      <alignment horizontal="right"/>
    </xf>
    <xf numFmtId="37" fontId="11" fillId="2" borderId="19" xfId="1" applyNumberFormat="1" applyFont="1" applyFill="1" applyBorder="1" applyAlignment="1" applyProtection="1">
      <alignment horizontal="right"/>
    </xf>
    <xf numFmtId="37" fontId="11" fillId="2" borderId="0" xfId="1" applyNumberFormat="1" applyFont="1" applyFill="1" applyBorder="1" applyAlignment="1" applyProtection="1">
      <alignment horizontal="right"/>
    </xf>
    <xf numFmtId="0" fontId="6" fillId="4" borderId="0" xfId="0" applyNumberFormat="1" applyFont="1" applyFill="1" applyBorder="1" applyAlignment="1" applyProtection="1"/>
    <xf numFmtId="0" fontId="7" fillId="4" borderId="21" xfId="0" applyNumberFormat="1" applyFont="1" applyFill="1" applyBorder="1" applyAlignment="1" applyProtection="1"/>
    <xf numFmtId="170" fontId="11" fillId="2" borderId="21" xfId="1" applyNumberFormat="1" applyFont="1" applyFill="1" applyBorder="1" applyAlignment="1" applyProtection="1">
      <alignment horizontal="right"/>
    </xf>
    <xf numFmtId="170" fontId="11" fillId="2" borderId="0" xfId="1" applyNumberFormat="1" applyFont="1" applyFill="1" applyBorder="1" applyAlignment="1" applyProtection="1">
      <alignment horizontal="right"/>
    </xf>
    <xf numFmtId="37" fontId="7" fillId="4" borderId="21" xfId="0" applyNumberFormat="1" applyFont="1" applyFill="1" applyBorder="1" applyAlignment="1" applyProtection="1">
      <alignment horizontal="right"/>
    </xf>
    <xf numFmtId="174" fontId="6" fillId="0" borderId="0" xfId="1" applyNumberFormat="1" applyFont="1" applyFill="1" applyBorder="1" applyAlignment="1" applyProtection="1"/>
    <xf numFmtId="171" fontId="6" fillId="0" borderId="0" xfId="3" applyNumberFormat="1" applyFont="1" applyFill="1" applyBorder="1" applyAlignment="1" applyProtection="1">
      <alignment horizontal="center"/>
    </xf>
    <xf numFmtId="171" fontId="6" fillId="3" borderId="0" xfId="3" applyNumberFormat="1" applyFont="1" applyFill="1" applyBorder="1" applyAlignment="1" applyProtection="1">
      <alignment horizontal="center" wrapText="1"/>
    </xf>
    <xf numFmtId="1" fontId="7" fillId="3" borderId="0" xfId="3" applyNumberFormat="1" applyFont="1" applyFill="1" applyBorder="1" applyAlignment="1" applyProtection="1">
      <alignment horizontal="center" wrapText="1"/>
    </xf>
    <xf numFmtId="1" fontId="7" fillId="2" borderId="0" xfId="3" applyNumberFormat="1" applyFont="1" applyFill="1" applyBorder="1" applyAlignment="1" applyProtection="1">
      <alignment horizontal="center" vertical="top" wrapText="1"/>
    </xf>
    <xf numFmtId="1" fontId="11" fillId="2" borderId="0" xfId="3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17" fillId="3" borderId="0" xfId="0" applyNumberFormat="1" applyFont="1" applyFill="1" applyBorder="1" applyAlignment="1" applyProtection="1">
      <alignment horizontal="right"/>
    </xf>
    <xf numFmtId="170" fontId="29" fillId="3" borderId="22" xfId="1" applyNumberFormat="1" applyFont="1" applyFill="1" applyBorder="1" applyAlignment="1" applyProtection="1">
      <alignment horizontal="right"/>
    </xf>
    <xf numFmtId="170" fontId="17" fillId="3" borderId="0" xfId="1" applyNumberFormat="1" applyFont="1" applyFill="1" applyBorder="1" applyAlignment="1" applyProtection="1">
      <alignment horizontal="right"/>
    </xf>
    <xf numFmtId="170" fontId="29" fillId="3" borderId="0" xfId="1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49" fontId="29" fillId="3" borderId="22" xfId="12" applyFont="1" applyFill="1" applyBorder="1" applyAlignment="1" applyProtection="1">
      <alignment horizontal="left"/>
    </xf>
    <xf numFmtId="49" fontId="29" fillId="3" borderId="22" xfId="12" applyFont="1" applyFill="1" applyBorder="1" applyAlignment="1" applyProtection="1"/>
    <xf numFmtId="49" fontId="29" fillId="3" borderId="0" xfId="12" applyFont="1" applyFill="1" applyBorder="1" applyAlignment="1" applyProtection="1">
      <alignment horizontal="left"/>
    </xf>
    <xf numFmtId="175" fontId="29" fillId="3" borderId="0" xfId="13" applyNumberFormat="1" applyFont="1" applyFill="1" applyBorder="1" applyAlignment="1" applyProtection="1">
      <alignment horizontal="left" wrapText="1"/>
    </xf>
    <xf numFmtId="175" fontId="17" fillId="3" borderId="0" xfId="13" applyNumberFormat="1" applyFont="1" applyFill="1" applyBorder="1" applyAlignment="1" applyProtection="1">
      <alignment horizontal="left" wrapText="1"/>
    </xf>
    <xf numFmtId="0" fontId="17" fillId="3" borderId="0" xfId="14" applyNumberFormat="1" applyFont="1" applyFill="1" applyBorder="1" applyAlignment="1" applyProtection="1">
      <alignment horizontal="left"/>
    </xf>
    <xf numFmtId="175" fontId="17" fillId="3" borderId="0" xfId="14" applyNumberFormat="1" applyFont="1" applyFill="1" applyBorder="1" applyAlignment="1" applyProtection="1">
      <alignment horizontal="left"/>
    </xf>
    <xf numFmtId="0" fontId="29" fillId="3" borderId="0" xfId="14" applyNumberFormat="1" applyFont="1" applyFill="1" applyBorder="1" applyAlignment="1" applyProtection="1">
      <alignment horizontal="left"/>
    </xf>
    <xf numFmtId="175" fontId="29" fillId="3" borderId="22" xfId="14" applyNumberFormat="1" applyFont="1" applyFill="1" applyBorder="1" applyAlignment="1" applyProtection="1">
      <alignment horizontal="left"/>
    </xf>
    <xf numFmtId="175" fontId="6" fillId="2" borderId="24" xfId="11" applyNumberFormat="1" applyFont="1" applyFill="1" applyBorder="1" applyAlignment="1">
      <alignment vertical="center"/>
    </xf>
    <xf numFmtId="0" fontId="0" fillId="0" borderId="0" xfId="0" applyFill="1"/>
    <xf numFmtId="0" fontId="24" fillId="0" borderId="0" xfId="0" applyFont="1" applyFill="1" applyAlignment="1"/>
    <xf numFmtId="0" fontId="25" fillId="0" borderId="0" xfId="0" applyFont="1" applyFill="1" applyBorder="1" applyAlignment="1"/>
    <xf numFmtId="0" fontId="26" fillId="0" borderId="0" xfId="0" applyFont="1" applyFill="1" applyBorder="1" applyAlignment="1"/>
    <xf numFmtId="0" fontId="25" fillId="0" borderId="0" xfId="0" applyFont="1" applyFill="1" applyAlignment="1"/>
    <xf numFmtId="0" fontId="4" fillId="0" borderId="18" xfId="0" applyFont="1" applyFill="1" applyBorder="1" applyAlignment="1">
      <alignment horizontal="center"/>
    </xf>
    <xf numFmtId="41" fontId="4" fillId="0" borderId="18" xfId="2" applyFont="1" applyFill="1" applyBorder="1" applyAlignment="1"/>
    <xf numFmtId="9" fontId="4" fillId="0" borderId="18" xfId="0" applyNumberFormat="1" applyFont="1" applyFill="1" applyBorder="1" applyAlignment="1"/>
    <xf numFmtId="165" fontId="25" fillId="0" borderId="18" xfId="1" applyNumberFormat="1" applyFont="1" applyFill="1" applyBorder="1" applyAlignment="1"/>
    <xf numFmtId="164" fontId="25" fillId="0" borderId="11" xfId="0" applyNumberFormat="1" applyFont="1" applyFill="1" applyBorder="1" applyAlignment="1"/>
    <xf numFmtId="164" fontId="25" fillId="0" borderId="18" xfId="0" applyNumberFormat="1" applyFont="1" applyFill="1" applyBorder="1" applyAlignment="1"/>
    <xf numFmtId="41" fontId="4" fillId="0" borderId="11" xfId="2" applyFont="1" applyFill="1" applyBorder="1" applyAlignment="1"/>
    <xf numFmtId="9" fontId="4" fillId="0" borderId="11" xfId="0" applyNumberFormat="1" applyFont="1" applyFill="1" applyBorder="1" applyAlignment="1"/>
    <xf numFmtId="165" fontId="25" fillId="0" borderId="11" xfId="1" applyNumberFormat="1" applyFont="1" applyFill="1" applyBorder="1" applyAlignment="1"/>
    <xf numFmtId="0" fontId="25" fillId="0" borderId="11" xfId="0" applyFont="1" applyFill="1" applyBorder="1" applyAlignment="1"/>
    <xf numFmtId="166" fontId="4" fillId="0" borderId="11" xfId="2" applyNumberFormat="1" applyFont="1" applyFill="1" applyBorder="1" applyAlignment="1"/>
    <xf numFmtId="167" fontId="4" fillId="0" borderId="11" xfId="0" applyNumberFormat="1" applyFont="1" applyFill="1" applyBorder="1" applyAlignment="1"/>
    <xf numFmtId="41" fontId="27" fillId="0" borderId="11" xfId="2" applyFont="1" applyFill="1" applyBorder="1" applyAlignment="1"/>
    <xf numFmtId="164" fontId="27" fillId="0" borderId="11" xfId="0" applyNumberFormat="1" applyFont="1" applyFill="1" applyBorder="1" applyAlignment="1"/>
    <xf numFmtId="0" fontId="4" fillId="0" borderId="11" xfId="0" applyFont="1" applyFill="1" applyBorder="1" applyAlignment="1"/>
    <xf numFmtId="41" fontId="25" fillId="0" borderId="11" xfId="2" applyFont="1" applyFill="1" applyBorder="1" applyAlignment="1"/>
    <xf numFmtId="41" fontId="24" fillId="0" borderId="0" xfId="2" applyFont="1" applyFill="1" applyBorder="1" applyAlignment="1"/>
    <xf numFmtId="9" fontId="24" fillId="0" borderId="0" xfId="0" applyNumberFormat="1" applyFont="1" applyFill="1" applyBorder="1" applyAlignment="1"/>
    <xf numFmtId="3" fontId="25" fillId="0" borderId="0" xfId="0" applyNumberFormat="1" applyFont="1" applyFill="1" applyBorder="1" applyAlignment="1"/>
    <xf numFmtId="43" fontId="6" fillId="2" borderId="0" xfId="1" applyFont="1" applyFill="1" applyBorder="1" applyAlignment="1" applyProtection="1">
      <alignment horizontal="right"/>
    </xf>
    <xf numFmtId="41" fontId="17" fillId="0" borderId="0" xfId="0" applyNumberFormat="1" applyFont="1"/>
    <xf numFmtId="170" fontId="6" fillId="0" borderId="0" xfId="1" applyNumberFormat="1" applyFont="1" applyFill="1" applyBorder="1" applyAlignment="1" applyProtection="1">
      <alignment horizontal="right" wrapText="1"/>
    </xf>
    <xf numFmtId="43" fontId="6" fillId="0" borderId="0" xfId="1" applyFont="1" applyFill="1" applyBorder="1" applyAlignment="1" applyProtection="1">
      <alignment horizontal="right"/>
    </xf>
    <xf numFmtId="0" fontId="17" fillId="0" borderId="0" xfId="0" applyFont="1" applyFill="1"/>
    <xf numFmtId="171" fontId="6" fillId="0" borderId="0" xfId="8" applyNumberFormat="1" applyFont="1" applyFill="1" applyBorder="1" applyAlignment="1" applyProtection="1">
      <alignment vertical="top" wrapText="1"/>
    </xf>
    <xf numFmtId="170" fontId="17" fillId="0" borderId="0" xfId="1" applyNumberFormat="1" applyFont="1" applyFill="1" applyAlignment="1" applyProtection="1">
      <alignment horizontal="right"/>
    </xf>
    <xf numFmtId="170" fontId="17" fillId="0" borderId="0" xfId="1" applyNumberFormat="1" applyFont="1" applyFill="1" applyBorder="1" applyAlignment="1" applyProtection="1">
      <alignment horizontal="right"/>
    </xf>
    <xf numFmtId="0" fontId="17" fillId="2" borderId="0" xfId="0" applyFont="1" applyFill="1" applyAlignment="1">
      <alignment horizontal="right"/>
    </xf>
    <xf numFmtId="170" fontId="6" fillId="2" borderId="23" xfId="1" applyNumberFormat="1" applyFont="1" applyFill="1" applyBorder="1" applyAlignment="1" applyProtection="1">
      <alignment horizontal="right" wrapText="1"/>
    </xf>
    <xf numFmtId="43" fontId="0" fillId="0" borderId="0" xfId="1" applyFont="1"/>
    <xf numFmtId="170" fontId="0" fillId="2" borderId="0" xfId="1" applyNumberFormat="1" applyFont="1" applyFill="1"/>
    <xf numFmtId="170" fontId="0" fillId="2" borderId="0" xfId="1" applyNumberFormat="1" applyFont="1" applyFill="1" applyBorder="1"/>
    <xf numFmtId="170" fontId="0" fillId="0" borderId="0" xfId="1" applyNumberFormat="1" applyFont="1" applyFill="1"/>
    <xf numFmtId="43" fontId="17" fillId="0" borderId="0" xfId="0" applyNumberFormat="1" applyFont="1" applyAlignment="1">
      <alignment horizontal="right"/>
    </xf>
    <xf numFmtId="43" fontId="6" fillId="0" borderId="0" xfId="1" applyNumberFormat="1" applyFont="1" applyFill="1" applyBorder="1" applyAlignment="1" applyProtection="1">
      <alignment horizontal="right"/>
    </xf>
    <xf numFmtId="175" fontId="6" fillId="3" borderId="0" xfId="0" applyNumberFormat="1" applyFont="1" applyFill="1" applyBorder="1" applyAlignment="1" applyProtection="1"/>
    <xf numFmtId="170" fontId="6" fillId="0" borderId="0" xfId="4" applyNumberFormat="1" applyFont="1" applyFill="1" applyBorder="1" applyAlignment="1" applyProtection="1">
      <alignment horizontal="right" wrapText="1"/>
    </xf>
    <xf numFmtId="171" fontId="6" fillId="0" borderId="0" xfId="8" applyNumberFormat="1" applyFont="1" applyFill="1" applyBorder="1" applyAlignment="1" applyProtection="1">
      <alignment horizontal="left" vertical="top" wrapText="1"/>
    </xf>
    <xf numFmtId="170" fontId="6" fillId="0" borderId="0" xfId="9" applyNumberFormat="1" applyFont="1" applyFill="1" applyBorder="1" applyAlignment="1" applyProtection="1">
      <alignment horizontal="center" vertical="top" wrapText="1"/>
    </xf>
    <xf numFmtId="170" fontId="6" fillId="0" borderId="0" xfId="1" applyNumberFormat="1" applyFont="1" applyFill="1" applyBorder="1" applyAlignment="1" applyProtection="1">
      <alignment horizontal="right" vertical="top" wrapText="1"/>
    </xf>
    <xf numFmtId="170" fontId="6" fillId="0" borderId="0" xfId="9" applyNumberFormat="1" applyFont="1" applyFill="1" applyBorder="1" applyAlignment="1" applyProtection="1">
      <alignment horizontal="right" vertical="top" wrapText="1"/>
    </xf>
    <xf numFmtId="0" fontId="21" fillId="2" borderId="21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170" fontId="21" fillId="2" borderId="21" xfId="1" applyNumberFormat="1" applyFont="1" applyFill="1" applyBorder="1" applyAlignment="1" applyProtection="1">
      <alignment horizontal="right"/>
    </xf>
    <xf numFmtId="170" fontId="2" fillId="2" borderId="0" xfId="1" applyNumberFormat="1" applyFont="1" applyFill="1" applyBorder="1" applyAlignment="1" applyProtection="1"/>
    <xf numFmtId="0" fontId="19" fillId="2" borderId="0" xfId="0" applyNumberFormat="1" applyFont="1" applyFill="1" applyBorder="1" applyAlignment="1" applyProtection="1"/>
    <xf numFmtId="170" fontId="19" fillId="2" borderId="0" xfId="1" applyNumberFormat="1" applyFont="1" applyFill="1" applyBorder="1" applyAlignment="1" applyProtection="1">
      <alignment horizontal="right"/>
    </xf>
    <xf numFmtId="0" fontId="19" fillId="2" borderId="21" xfId="0" applyNumberFormat="1" applyFont="1" applyFill="1" applyBorder="1" applyAlignment="1" applyProtection="1"/>
    <xf numFmtId="170" fontId="19" fillId="2" borderId="21" xfId="1" applyNumberFormat="1" applyFont="1" applyFill="1" applyBorder="1" applyAlignment="1" applyProtection="1">
      <alignment horizontal="right"/>
    </xf>
    <xf numFmtId="170" fontId="19" fillId="2" borderId="21" xfId="1" applyNumberFormat="1" applyFont="1" applyFill="1" applyBorder="1" applyAlignment="1" applyProtection="1"/>
    <xf numFmtId="0" fontId="21" fillId="2" borderId="21" xfId="0" applyNumberFormat="1" applyFont="1" applyFill="1" applyBorder="1" applyAlignment="1" applyProtection="1">
      <alignment horizontal="center"/>
    </xf>
    <xf numFmtId="9" fontId="17" fillId="0" borderId="0" xfId="1" applyNumberFormat="1" applyFont="1"/>
    <xf numFmtId="171" fontId="6" fillId="2" borderId="24" xfId="8" applyNumberFormat="1" applyFont="1" applyFill="1" applyBorder="1" applyAlignment="1" applyProtection="1">
      <alignment horizontal="center" vertical="top" wrapText="1"/>
    </xf>
    <xf numFmtId="170" fontId="6" fillId="2" borderId="24" xfId="1" applyNumberFormat="1" applyFont="1" applyFill="1" applyBorder="1" applyAlignment="1" applyProtection="1">
      <alignment horizontal="right" vertical="top" wrapText="1"/>
    </xf>
    <xf numFmtId="170" fontId="6" fillId="0" borderId="24" xfId="1" applyNumberFormat="1" applyFont="1" applyFill="1" applyBorder="1" applyAlignment="1" applyProtection="1">
      <alignment horizontal="right" vertical="top" wrapText="1"/>
    </xf>
    <xf numFmtId="43" fontId="17" fillId="0" borderId="0" xfId="0" applyNumberFormat="1" applyFont="1"/>
    <xf numFmtId="4" fontId="0" fillId="0" borderId="0" xfId="0" applyNumberFormat="1" applyFill="1" applyAlignment="1" applyProtection="1">
      <alignment vertical="top"/>
      <protection locked="0"/>
    </xf>
    <xf numFmtId="170" fontId="17" fillId="2" borderId="0" xfId="1" applyNumberFormat="1" applyFont="1" applyFill="1" applyAlignment="1" applyProtection="1"/>
    <xf numFmtId="170" fontId="17" fillId="2" borderId="0" xfId="1" applyNumberFormat="1" applyFont="1" applyFill="1" applyBorder="1" applyAlignment="1" applyProtection="1"/>
    <xf numFmtId="170" fontId="18" fillId="2" borderId="0" xfId="1" applyNumberFormat="1" applyFont="1" applyFill="1" applyBorder="1" applyAlignment="1" applyProtection="1"/>
    <xf numFmtId="170" fontId="7" fillId="0" borderId="0" xfId="1" applyNumberFormat="1" applyFont="1" applyFill="1" applyBorder="1" applyAlignment="1" applyProtection="1"/>
    <xf numFmtId="170" fontId="18" fillId="0" borderId="0" xfId="1" applyNumberFormat="1" applyFont="1" applyFill="1" applyBorder="1" applyAlignment="1" applyProtection="1"/>
    <xf numFmtId="170" fontId="17" fillId="0" borderId="0" xfId="1" applyNumberFormat="1" applyFont="1" applyAlignment="1" applyProtection="1"/>
    <xf numFmtId="170" fontId="17" fillId="0" borderId="0" xfId="1" applyNumberFormat="1" applyFont="1" applyBorder="1" applyAlignment="1" applyProtection="1"/>
    <xf numFmtId="170" fontId="10" fillId="2" borderId="0" xfId="1" applyNumberFormat="1" applyFont="1" applyFill="1" applyAlignment="1" applyProtection="1"/>
    <xf numFmtId="170" fontId="20" fillId="0" borderId="0" xfId="1" applyNumberFormat="1" applyFont="1" applyFill="1" applyBorder="1" applyAlignment="1" applyProtection="1"/>
    <xf numFmtId="170" fontId="6" fillId="2" borderId="0" xfId="1" applyNumberFormat="1" applyFont="1" applyFill="1" applyBorder="1" applyAlignment="1">
      <alignment vertical="center"/>
    </xf>
    <xf numFmtId="171" fontId="6" fillId="0" borderId="24" xfId="0" applyNumberFormat="1" applyFont="1" applyFill="1" applyBorder="1" applyAlignment="1" applyProtection="1"/>
    <xf numFmtId="0" fontId="17" fillId="0" borderId="0" xfId="0" applyFont="1" applyBorder="1"/>
    <xf numFmtId="170" fontId="10" fillId="2" borderId="0" xfId="1" applyNumberFormat="1" applyFont="1" applyFill="1" applyBorder="1" applyAlignment="1" applyProtection="1"/>
    <xf numFmtId="173" fontId="6" fillId="2" borderId="0" xfId="1" applyNumberFormat="1" applyFont="1" applyFill="1" applyBorder="1" applyAlignment="1" applyProtection="1">
      <alignment horizontal="right" vertical="top" wrapText="1"/>
    </xf>
    <xf numFmtId="171" fontId="6" fillId="0" borderId="23" xfId="0" applyNumberFormat="1" applyFont="1" applyFill="1" applyBorder="1" applyAlignment="1" applyProtection="1"/>
    <xf numFmtId="0" fontId="17" fillId="2" borderId="0" xfId="0" applyFont="1" applyFill="1" applyBorder="1"/>
    <xf numFmtId="170" fontId="7" fillId="2" borderId="0" xfId="1" applyNumberFormat="1" applyFont="1" applyFill="1" applyBorder="1" applyAlignment="1" applyProtection="1">
      <alignment horizontal="right" vertical="top" wrapText="1"/>
    </xf>
    <xf numFmtId="170" fontId="6" fillId="2" borderId="0" xfId="1" applyNumberFormat="1" applyFont="1" applyFill="1" applyBorder="1" applyAlignment="1" applyProtection="1">
      <alignment horizontal="right" vertical="top"/>
    </xf>
    <xf numFmtId="170" fontId="6" fillId="0" borderId="0" xfId="1" applyNumberFormat="1" applyFont="1" applyFill="1" applyBorder="1" applyAlignment="1" applyProtection="1">
      <alignment horizontal="right" vertical="top"/>
    </xf>
    <xf numFmtId="170" fontId="6" fillId="2" borderId="24" xfId="1" applyNumberFormat="1" applyFont="1" applyFill="1" applyBorder="1" applyAlignment="1" applyProtection="1">
      <alignment horizontal="right" vertical="top"/>
    </xf>
    <xf numFmtId="170" fontId="7" fillId="0" borderId="23" xfId="5" applyNumberFormat="1" applyFont="1" applyFill="1" applyBorder="1" applyAlignment="1" applyProtection="1">
      <alignment horizontal="right" vertical="center" wrapText="1"/>
    </xf>
    <xf numFmtId="170" fontId="12" fillId="0" borderId="23" xfId="5" applyNumberFormat="1" applyFont="1" applyFill="1" applyBorder="1" applyAlignment="1" applyProtection="1">
      <alignment horizontal="right" vertical="center"/>
    </xf>
    <xf numFmtId="170" fontId="12" fillId="0" borderId="23" xfId="5" applyNumberFormat="1" applyFont="1" applyFill="1" applyBorder="1" applyAlignment="1" applyProtection="1">
      <alignment horizontal="right" vertical="center" wrapText="1"/>
    </xf>
    <xf numFmtId="171" fontId="6" fillId="0" borderId="24" xfId="8" applyNumberFormat="1" applyFont="1" applyFill="1" applyBorder="1" applyAlignment="1" applyProtection="1">
      <alignment vertical="top" wrapText="1"/>
    </xf>
    <xf numFmtId="0" fontId="29" fillId="3" borderId="0" xfId="0" applyNumberFormat="1" applyFont="1" applyFill="1" applyBorder="1" applyAlignment="1" applyProtection="1">
      <alignment horizontal="right"/>
    </xf>
  </cellXfs>
  <cellStyles count="26">
    <cellStyle name="Brand Subtitle with Underline" xfId="13"/>
    <cellStyle name="Brand Title" xfId="12"/>
    <cellStyle name="Comma" xfId="1" builtinId="3"/>
    <cellStyle name="Comma [0]" xfId="2" builtinId="6"/>
    <cellStyle name="Comma 2" xfId="9"/>
    <cellStyle name="Comma 2 2" xfId="17"/>
    <cellStyle name="Comma 3" xfId="4"/>
    <cellStyle name="Comma 3 2" xfId="18"/>
    <cellStyle name="Comma 4" xfId="5"/>
    <cellStyle name="Comma 4 2" xfId="19"/>
    <cellStyle name="Comma 5" xfId="16"/>
    <cellStyle name="Comma 6" xfId="7"/>
    <cellStyle name="Comma 6 2" xfId="20"/>
    <cellStyle name="Normal" xfId="0" builtinId="0"/>
    <cellStyle name="Normal 10" xfId="6"/>
    <cellStyle name="Normal 10 2" xfId="21"/>
    <cellStyle name="Normal 2" xfId="8"/>
    <cellStyle name="Normal 2 2" xfId="22"/>
    <cellStyle name="Normal 3" xfId="15"/>
    <cellStyle name="Normal 9" xfId="3"/>
    <cellStyle name="Normal 9 2" xfId="23"/>
    <cellStyle name="Normal_ct telecom_trial balance (printed on 24.02.2009)" xfId="11"/>
    <cellStyle name="Normal_TERNA Draft Group Reporting 31 December 2009" xfId="14"/>
    <cellStyle name="Percent 2" xfId="24"/>
    <cellStyle name="Smart Source" xfId="10"/>
    <cellStyle name="Smart Source 2" xfId="25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J130"/>
  <sheetViews>
    <sheetView showGridLines="0" topLeftCell="A19" workbookViewId="0">
      <selection activeCell="H15" sqref="H15"/>
    </sheetView>
  </sheetViews>
  <sheetFormatPr defaultRowHeight="12.75"/>
  <cols>
    <col min="1" max="1" width="9.140625" style="124"/>
    <col min="2" max="2" width="28.5703125" style="163" customWidth="1"/>
    <col min="3" max="3" width="9.7109375" style="124" customWidth="1"/>
    <col min="4" max="4" width="16.28515625" style="160" customWidth="1"/>
    <col min="5" max="5" width="1.85546875" style="124" customWidth="1"/>
    <col min="6" max="6" width="21.5703125" style="160" customWidth="1"/>
    <col min="7" max="7" width="16.28515625" style="124" customWidth="1"/>
    <col min="8" max="8" width="14.7109375" style="124" customWidth="1"/>
    <col min="9" max="10" width="9.85546875" style="124" bestFit="1" customWidth="1"/>
    <col min="11" max="16384" width="9.140625" style="124"/>
  </cols>
  <sheetData>
    <row r="1" spans="2:10">
      <c r="B1" s="162"/>
      <c r="C1" s="34"/>
      <c r="D1" s="29"/>
      <c r="E1" s="34"/>
      <c r="F1" s="29"/>
      <c r="G1" s="28"/>
    </row>
    <row r="2" spans="2:10">
      <c r="B2" s="162"/>
      <c r="C2" s="34"/>
      <c r="D2" s="29"/>
      <c r="E2" s="34"/>
      <c r="F2" s="29"/>
      <c r="G2" s="29"/>
    </row>
    <row r="3" spans="2:10">
      <c r="B3" s="164"/>
      <c r="C3" s="47" t="s">
        <v>238</v>
      </c>
      <c r="D3" s="129" t="s">
        <v>255</v>
      </c>
      <c r="E3" s="30"/>
      <c r="F3" s="129" t="s">
        <v>198</v>
      </c>
      <c r="G3" s="49"/>
    </row>
    <row r="4" spans="2:10">
      <c r="B4" s="165" t="s">
        <v>78</v>
      </c>
      <c r="C4" s="31"/>
      <c r="D4" s="31"/>
      <c r="E4" s="31"/>
      <c r="F4" s="31"/>
      <c r="G4" s="31"/>
    </row>
    <row r="5" spans="2:10">
      <c r="B5" s="164" t="s">
        <v>79</v>
      </c>
      <c r="C5" s="32"/>
      <c r="D5" s="33"/>
      <c r="E5" s="32"/>
      <c r="F5" s="33"/>
      <c r="G5" s="33"/>
    </row>
    <row r="6" spans="2:10">
      <c r="B6" s="166" t="s">
        <v>80</v>
      </c>
      <c r="C6" s="36">
        <v>4</v>
      </c>
      <c r="D6" s="37">
        <v>1838663.642210009</v>
      </c>
      <c r="E6" s="36"/>
      <c r="F6" s="33">
        <v>451755.34242000966</v>
      </c>
      <c r="G6" s="33"/>
      <c r="H6" s="125"/>
    </row>
    <row r="7" spans="2:10">
      <c r="B7" s="166" t="s">
        <v>81</v>
      </c>
      <c r="C7" s="36">
        <v>5</v>
      </c>
      <c r="D7" s="37">
        <v>61605398.721299119</v>
      </c>
      <c r="E7" s="36"/>
      <c r="F7" s="33">
        <v>86629262.59719871</v>
      </c>
      <c r="G7" s="33"/>
      <c r="H7" s="125"/>
    </row>
    <row r="8" spans="2:10">
      <c r="B8" s="166" t="s">
        <v>82</v>
      </c>
      <c r="C8" s="36">
        <v>6</v>
      </c>
      <c r="D8" s="37">
        <v>1867423</v>
      </c>
      <c r="E8" s="36"/>
      <c r="F8" s="33">
        <v>0</v>
      </c>
      <c r="G8" s="33"/>
      <c r="H8" s="125"/>
    </row>
    <row r="9" spans="2:10">
      <c r="B9" s="166" t="s">
        <v>111</v>
      </c>
      <c r="C9" s="36">
        <v>6</v>
      </c>
      <c r="D9" s="37">
        <v>7177527</v>
      </c>
      <c r="E9" s="36"/>
      <c r="F9" s="33">
        <v>10255237</v>
      </c>
      <c r="G9" s="33"/>
      <c r="H9" s="125"/>
    </row>
    <row r="10" spans="2:10">
      <c r="B10" s="166" t="s">
        <v>83</v>
      </c>
      <c r="C10" s="36">
        <v>6</v>
      </c>
      <c r="D10" s="37">
        <v>6239461</v>
      </c>
      <c r="E10" s="36"/>
      <c r="F10" s="33">
        <v>6239461</v>
      </c>
      <c r="G10" s="33"/>
      <c r="H10" s="125"/>
    </row>
    <row r="11" spans="2:10">
      <c r="B11" s="166" t="s">
        <v>84</v>
      </c>
      <c r="C11" s="36">
        <v>6</v>
      </c>
      <c r="D11" s="37">
        <v>1596850</v>
      </c>
      <c r="E11" s="36"/>
      <c r="F11" s="33">
        <v>1596850</v>
      </c>
      <c r="G11" s="33"/>
      <c r="H11" s="125"/>
    </row>
    <row r="12" spans="2:10">
      <c r="B12" s="166" t="s">
        <v>85</v>
      </c>
      <c r="C12" s="36">
        <v>6</v>
      </c>
      <c r="D12" s="37">
        <v>2653234</v>
      </c>
      <c r="E12" s="36"/>
      <c r="F12" s="33">
        <v>2653234</v>
      </c>
      <c r="G12" s="33"/>
      <c r="H12" s="125"/>
    </row>
    <row r="13" spans="2:10">
      <c r="B13" s="166" t="s">
        <v>112</v>
      </c>
      <c r="C13" s="36">
        <v>6</v>
      </c>
      <c r="D13" s="37">
        <v>185978</v>
      </c>
      <c r="E13" s="36"/>
      <c r="F13" s="33">
        <v>240001</v>
      </c>
      <c r="G13" s="33"/>
      <c r="H13" s="125"/>
    </row>
    <row r="14" spans="2:10">
      <c r="B14" s="166"/>
      <c r="C14" s="36">
        <v>7</v>
      </c>
      <c r="D14" s="39">
        <v>83164535.363509119</v>
      </c>
      <c r="E14" s="36"/>
      <c r="F14" s="39">
        <v>108065800.93961872</v>
      </c>
      <c r="G14" s="50"/>
      <c r="H14" s="125"/>
    </row>
    <row r="15" spans="2:10">
      <c r="B15" s="166" t="s">
        <v>86</v>
      </c>
      <c r="C15" s="36"/>
      <c r="D15" s="37">
        <v>174124381.27085567</v>
      </c>
      <c r="E15" s="36"/>
      <c r="F15" s="33">
        <v>170140018.74000195</v>
      </c>
      <c r="G15" s="33"/>
      <c r="H15" s="125"/>
      <c r="I15" s="125"/>
      <c r="J15" s="125"/>
    </row>
    <row r="16" spans="2:10" ht="13.5" thickBot="1">
      <c r="B16" s="166"/>
      <c r="C16" s="36"/>
      <c r="D16" s="33"/>
      <c r="E16" s="36"/>
      <c r="F16" s="33"/>
      <c r="G16" s="33"/>
      <c r="H16" s="125"/>
    </row>
    <row r="17" spans="2:9" ht="13.5" thickBot="1">
      <c r="B17" s="164" t="s">
        <v>87</v>
      </c>
      <c r="C17" s="36"/>
      <c r="D17" s="40">
        <v>257288916.63436478</v>
      </c>
      <c r="E17" s="36"/>
      <c r="F17" s="40">
        <v>278205819.67962068</v>
      </c>
      <c r="G17" s="51"/>
      <c r="H17" s="125"/>
      <c r="I17" s="125"/>
    </row>
    <row r="18" spans="2:9">
      <c r="B18" s="164" t="s">
        <v>88</v>
      </c>
      <c r="C18" s="36"/>
      <c r="D18" s="33"/>
      <c r="E18" s="36"/>
      <c r="F18" s="33"/>
      <c r="G18" s="33"/>
      <c r="H18" s="125"/>
    </row>
    <row r="19" spans="2:9">
      <c r="B19" s="166" t="s">
        <v>89</v>
      </c>
      <c r="C19" s="36">
        <v>8</v>
      </c>
      <c r="D19" s="37">
        <v>30000000</v>
      </c>
      <c r="E19" s="36"/>
      <c r="F19" s="33">
        <v>30000000</v>
      </c>
      <c r="G19" s="33"/>
      <c r="H19" s="125"/>
    </row>
    <row r="20" spans="2:9">
      <c r="B20" s="166" t="s">
        <v>90</v>
      </c>
      <c r="C20" s="36">
        <v>8</v>
      </c>
      <c r="D20" s="37">
        <v>134299487.42270011</v>
      </c>
      <c r="E20" s="36"/>
      <c r="F20" s="33">
        <v>136344656.41373527</v>
      </c>
      <c r="G20" s="33"/>
      <c r="H20" s="125"/>
    </row>
    <row r="21" spans="2:9">
      <c r="B21" s="166" t="s">
        <v>250</v>
      </c>
      <c r="C21" s="36">
        <v>8</v>
      </c>
      <c r="D21" s="37">
        <v>228052596.88941258</v>
      </c>
      <c r="E21" s="36"/>
      <c r="F21" s="33">
        <v>235105769.48590741</v>
      </c>
      <c r="G21" s="33"/>
      <c r="H21" s="125"/>
    </row>
    <row r="22" spans="2:9">
      <c r="B22" s="166" t="s">
        <v>91</v>
      </c>
      <c r="C22" s="36">
        <v>8</v>
      </c>
      <c r="D22" s="37">
        <v>310362487.35716254</v>
      </c>
      <c r="E22" s="36"/>
      <c r="F22" s="33">
        <v>312249856.17606294</v>
      </c>
      <c r="G22" s="33"/>
      <c r="H22" s="125"/>
    </row>
    <row r="23" spans="2:9">
      <c r="B23" s="166" t="s">
        <v>189</v>
      </c>
      <c r="C23" s="36">
        <v>8</v>
      </c>
      <c r="D23" s="37">
        <v>22727347.350000001</v>
      </c>
      <c r="E23" s="36"/>
      <c r="F23" s="33">
        <v>23430255.399999999</v>
      </c>
      <c r="G23" s="33"/>
      <c r="H23" s="125"/>
    </row>
    <row r="24" spans="2:9">
      <c r="B24" s="166" t="s">
        <v>190</v>
      </c>
      <c r="C24" s="36">
        <v>8</v>
      </c>
      <c r="D24" s="37">
        <v>3282590.0615612497</v>
      </c>
      <c r="E24" s="36"/>
      <c r="F24" s="33">
        <v>3361777.9768742183</v>
      </c>
      <c r="G24" s="33"/>
      <c r="H24" s="125"/>
    </row>
    <row r="25" spans="2:9" ht="13.5" thickBot="1">
      <c r="B25" s="164"/>
      <c r="C25" s="36"/>
      <c r="D25" s="33"/>
      <c r="E25" s="36"/>
      <c r="F25" s="33"/>
      <c r="G25" s="33"/>
      <c r="H25" s="125"/>
    </row>
    <row r="26" spans="2:9" ht="13.5" thickBot="1">
      <c r="B26" s="164" t="s">
        <v>92</v>
      </c>
      <c r="C26" s="36"/>
      <c r="D26" s="41">
        <v>728724509.08083653</v>
      </c>
      <c r="E26" s="36"/>
      <c r="F26" s="41">
        <v>740492315.45257986</v>
      </c>
      <c r="G26" s="52"/>
      <c r="H26" s="125"/>
    </row>
    <row r="27" spans="2:9" ht="13.5" thickBot="1">
      <c r="B27" s="164"/>
      <c r="C27" s="36"/>
      <c r="D27" s="33"/>
      <c r="E27" s="36"/>
      <c r="F27" s="33"/>
      <c r="G27" s="33"/>
      <c r="H27" s="125"/>
    </row>
    <row r="28" spans="2:9" ht="13.5" thickBot="1">
      <c r="B28" s="164" t="s">
        <v>93</v>
      </c>
      <c r="C28" s="36"/>
      <c r="D28" s="41">
        <v>986013425.71520138</v>
      </c>
      <c r="E28" s="36"/>
      <c r="F28" s="41">
        <v>1018698135.1322005</v>
      </c>
      <c r="G28" s="52"/>
      <c r="H28" s="125"/>
    </row>
    <row r="29" spans="2:9">
      <c r="B29" s="165" t="s">
        <v>94</v>
      </c>
      <c r="C29" s="36"/>
      <c r="D29" s="33"/>
      <c r="E29" s="36"/>
      <c r="F29" s="33"/>
      <c r="G29" s="33"/>
      <c r="H29" s="125"/>
    </row>
    <row r="30" spans="2:9">
      <c r="B30" s="164" t="s">
        <v>95</v>
      </c>
      <c r="C30" s="36"/>
      <c r="D30" s="33"/>
      <c r="E30" s="36"/>
      <c r="F30" s="33"/>
      <c r="G30" s="33"/>
      <c r="H30" s="125"/>
    </row>
    <row r="31" spans="2:9">
      <c r="B31" s="166" t="s">
        <v>96</v>
      </c>
      <c r="C31" s="36">
        <v>9</v>
      </c>
      <c r="D31" s="37">
        <v>111272944.76760033</v>
      </c>
      <c r="E31" s="36"/>
      <c r="F31" s="33">
        <v>124220244.27</v>
      </c>
      <c r="G31" s="33"/>
      <c r="H31" s="125"/>
    </row>
    <row r="32" spans="2:9">
      <c r="B32" s="166" t="s">
        <v>97</v>
      </c>
      <c r="C32" s="36">
        <v>9</v>
      </c>
      <c r="D32" s="37">
        <v>1189651</v>
      </c>
      <c r="E32" s="36"/>
      <c r="F32" s="33">
        <v>28577</v>
      </c>
      <c r="G32" s="33"/>
      <c r="H32" s="125"/>
    </row>
    <row r="33" spans="2:8">
      <c r="B33" s="166" t="s">
        <v>98</v>
      </c>
      <c r="C33" s="36">
        <v>10</v>
      </c>
      <c r="D33" s="37">
        <v>811665</v>
      </c>
      <c r="E33" s="36"/>
      <c r="F33" s="33">
        <v>1854225</v>
      </c>
      <c r="G33" s="328"/>
      <c r="H33" s="125"/>
    </row>
    <row r="34" spans="2:8">
      <c r="B34" s="166" t="s">
        <v>256</v>
      </c>
      <c r="C34" s="36">
        <v>10</v>
      </c>
      <c r="D34" s="37">
        <v>1092372</v>
      </c>
      <c r="E34" s="36"/>
      <c r="F34" s="33"/>
      <c r="G34" s="33"/>
      <c r="H34" s="125"/>
    </row>
    <row r="35" spans="2:8">
      <c r="B35" s="166" t="s">
        <v>99</v>
      </c>
      <c r="C35" s="36">
        <v>10</v>
      </c>
      <c r="D35" s="37">
        <v>331586.66000000131</v>
      </c>
      <c r="E35" s="36"/>
      <c r="F35" s="33">
        <v>0</v>
      </c>
      <c r="G35" s="33"/>
      <c r="H35" s="125"/>
    </row>
    <row r="36" spans="2:8" ht="13.5" thickBot="1">
      <c r="B36" s="166" t="s">
        <v>100</v>
      </c>
      <c r="C36" s="36">
        <v>10</v>
      </c>
      <c r="D36" s="37">
        <v>4971632.9099999946</v>
      </c>
      <c r="E36" s="36"/>
      <c r="F36" s="33">
        <v>29911533.770000003</v>
      </c>
      <c r="G36" s="37"/>
      <c r="H36" s="125"/>
    </row>
    <row r="37" spans="2:8" ht="13.5" thickBot="1">
      <c r="B37" s="164" t="s">
        <v>101</v>
      </c>
      <c r="C37" s="36"/>
      <c r="D37" s="41">
        <v>119669852.33760032</v>
      </c>
      <c r="E37" s="36"/>
      <c r="F37" s="41">
        <v>156014580.03999999</v>
      </c>
      <c r="G37" s="331"/>
      <c r="H37" s="125"/>
    </row>
    <row r="38" spans="2:8" ht="13.5" thickBot="1">
      <c r="B38" s="164" t="s">
        <v>102</v>
      </c>
      <c r="C38" s="36"/>
      <c r="D38" s="42"/>
      <c r="E38" s="36"/>
      <c r="F38" s="42"/>
      <c r="G38" s="37"/>
      <c r="H38" s="125"/>
    </row>
    <row r="39" spans="2:8">
      <c r="B39" s="166" t="s">
        <v>188</v>
      </c>
      <c r="C39" s="36">
        <v>11</v>
      </c>
      <c r="D39" s="37">
        <v>582164467.48500001</v>
      </c>
      <c r="E39" s="36"/>
      <c r="F39" s="33">
        <v>536618285.62</v>
      </c>
      <c r="G39" s="37"/>
      <c r="H39" s="125"/>
    </row>
    <row r="40" spans="2:8">
      <c r="B40" s="295" t="s">
        <v>103</v>
      </c>
      <c r="C40" s="296">
        <v>12</v>
      </c>
      <c r="D40" s="297">
        <v>66463110.860000022</v>
      </c>
      <c r="E40" s="296"/>
      <c r="F40" s="298">
        <v>89503397.990000039</v>
      </c>
      <c r="G40" s="297"/>
      <c r="H40" s="125"/>
    </row>
    <row r="41" spans="2:8" ht="13.5" thickBot="1">
      <c r="B41" s="164" t="s">
        <v>104</v>
      </c>
      <c r="C41" s="36"/>
      <c r="D41" s="43">
        <v>648627578.34500003</v>
      </c>
      <c r="E41" s="36"/>
      <c r="F41" s="43">
        <v>626121683.61000001</v>
      </c>
      <c r="G41" s="331"/>
      <c r="H41" s="125"/>
    </row>
    <row r="42" spans="2:8" ht="13.5" thickBot="1">
      <c r="B42" s="164" t="s">
        <v>105</v>
      </c>
      <c r="C42" s="44"/>
      <c r="D42" s="45">
        <v>768297430.68260038</v>
      </c>
      <c r="E42" s="44"/>
      <c r="F42" s="45">
        <v>782136263.64999998</v>
      </c>
      <c r="G42" s="331"/>
      <c r="H42" s="125"/>
    </row>
    <row r="43" spans="2:8">
      <c r="B43" s="164" t="s">
        <v>106</v>
      </c>
      <c r="C43" s="36"/>
      <c r="D43" s="33"/>
      <c r="E43" s="36"/>
      <c r="F43" s="33"/>
      <c r="G43" s="37"/>
      <c r="H43" s="125"/>
    </row>
    <row r="44" spans="2:8">
      <c r="B44" s="166" t="s">
        <v>107</v>
      </c>
      <c r="C44" s="36">
        <v>13</v>
      </c>
      <c r="D44" s="37">
        <v>550000000</v>
      </c>
      <c r="E44" s="36"/>
      <c r="F44" s="33">
        <v>550000000</v>
      </c>
      <c r="G44" s="37"/>
      <c r="H44" s="125"/>
    </row>
    <row r="45" spans="2:8">
      <c r="B45" s="166" t="s">
        <v>108</v>
      </c>
      <c r="C45" s="36">
        <v>13</v>
      </c>
      <c r="D45" s="37">
        <v>-313438128.29000002</v>
      </c>
      <c r="E45" s="36"/>
      <c r="F45" s="33">
        <v>-315127172.24000001</v>
      </c>
      <c r="G45" s="37"/>
      <c r="H45" s="125"/>
    </row>
    <row r="46" spans="2:8" ht="13.5" thickBot="1">
      <c r="B46" s="166" t="s">
        <v>199</v>
      </c>
      <c r="C46" s="36">
        <v>13</v>
      </c>
      <c r="D46" s="46">
        <v>-18845877.305946499</v>
      </c>
      <c r="E46" s="36"/>
      <c r="F46" s="194">
        <v>1689044</v>
      </c>
      <c r="G46" s="37"/>
      <c r="H46" s="125"/>
    </row>
    <row r="47" spans="2:8" ht="14.25" thickTop="1" thickBot="1">
      <c r="B47" s="164" t="s">
        <v>109</v>
      </c>
      <c r="C47" s="44"/>
      <c r="D47" s="45">
        <v>217715994.40405348</v>
      </c>
      <c r="E47" s="44"/>
      <c r="F47" s="45">
        <v>236561871.75999999</v>
      </c>
      <c r="G47" s="331"/>
      <c r="H47" s="125"/>
    </row>
    <row r="48" spans="2:8" ht="26.25" thickBot="1">
      <c r="B48" s="164" t="s">
        <v>110</v>
      </c>
      <c r="C48" s="47"/>
      <c r="D48" s="40">
        <v>986013425.71665382</v>
      </c>
      <c r="E48" s="47"/>
      <c r="F48" s="40">
        <v>1018698135.41</v>
      </c>
      <c r="G48" s="331"/>
      <c r="H48" s="125"/>
    </row>
    <row r="49" spans="2:8">
      <c r="B49" s="162"/>
      <c r="C49" s="34"/>
      <c r="D49" s="158"/>
      <c r="E49" s="34"/>
      <c r="F49" s="76"/>
      <c r="G49" s="34"/>
      <c r="H49" s="125"/>
    </row>
    <row r="50" spans="2:8">
      <c r="B50" s="162"/>
      <c r="C50" s="34"/>
      <c r="D50" s="73"/>
      <c r="E50" s="64"/>
      <c r="F50" s="73"/>
      <c r="G50" s="48"/>
      <c r="H50" s="125"/>
    </row>
    <row r="51" spans="2:8">
      <c r="B51" s="162"/>
      <c r="C51" s="34"/>
      <c r="D51" s="292"/>
      <c r="E51" s="64"/>
      <c r="F51" s="76"/>
      <c r="G51" s="38"/>
      <c r="H51" s="125"/>
    </row>
    <row r="52" spans="2:8">
      <c r="B52" s="162"/>
      <c r="C52" s="34"/>
      <c r="D52" s="76"/>
      <c r="E52" s="64"/>
      <c r="F52" s="292"/>
      <c r="G52" s="34"/>
      <c r="H52" s="125"/>
    </row>
    <row r="53" spans="2:8">
      <c r="B53" s="162"/>
      <c r="C53" s="34"/>
      <c r="D53" s="292"/>
      <c r="E53" s="292">
        <f>E48-E28</f>
        <v>0</v>
      </c>
      <c r="F53" s="292"/>
      <c r="G53" s="34"/>
      <c r="H53" s="125"/>
    </row>
    <row r="54" spans="2:8">
      <c r="D54" s="159"/>
      <c r="F54" s="161"/>
      <c r="G54" s="125"/>
      <c r="H54" s="125"/>
    </row>
    <row r="55" spans="2:8">
      <c r="H55" s="125"/>
    </row>
    <row r="56" spans="2:8">
      <c r="D56" s="291"/>
      <c r="H56" s="125"/>
    </row>
    <row r="57" spans="2:8">
      <c r="H57" s="125"/>
    </row>
    <row r="58" spans="2:8">
      <c r="F58" s="161"/>
      <c r="H58" s="125"/>
    </row>
    <row r="59" spans="2:8">
      <c r="H59" s="125"/>
    </row>
    <row r="60" spans="2:8">
      <c r="H60" s="125"/>
    </row>
    <row r="61" spans="2:8">
      <c r="H61" s="125"/>
    </row>
    <row r="62" spans="2:8">
      <c r="H62" s="125"/>
    </row>
    <row r="63" spans="2:8">
      <c r="H63" s="125"/>
    </row>
    <row r="64" spans="2:8">
      <c r="H64" s="125"/>
    </row>
    <row r="65" spans="8:8">
      <c r="H65" s="125"/>
    </row>
    <row r="66" spans="8:8">
      <c r="H66" s="125"/>
    </row>
    <row r="67" spans="8:8">
      <c r="H67" s="125"/>
    </row>
    <row r="68" spans="8:8">
      <c r="H68" s="125"/>
    </row>
    <row r="69" spans="8:8">
      <c r="H69" s="125"/>
    </row>
    <row r="70" spans="8:8">
      <c r="H70" s="125"/>
    </row>
    <row r="71" spans="8:8">
      <c r="H71" s="125"/>
    </row>
    <row r="72" spans="8:8">
      <c r="H72" s="125"/>
    </row>
    <row r="73" spans="8:8">
      <c r="H73" s="125"/>
    </row>
    <row r="74" spans="8:8">
      <c r="H74" s="125"/>
    </row>
    <row r="75" spans="8:8">
      <c r="H75" s="125"/>
    </row>
    <row r="76" spans="8:8">
      <c r="H76" s="125"/>
    </row>
    <row r="77" spans="8:8">
      <c r="H77" s="125"/>
    </row>
    <row r="78" spans="8:8">
      <c r="H78" s="125"/>
    </row>
    <row r="79" spans="8:8">
      <c r="H79" s="125"/>
    </row>
    <row r="80" spans="8:8">
      <c r="H80" s="125"/>
    </row>
    <row r="81" spans="8:8">
      <c r="H81" s="125"/>
    </row>
    <row r="82" spans="8:8">
      <c r="H82" s="125"/>
    </row>
    <row r="83" spans="8:8">
      <c r="H83" s="125"/>
    </row>
    <row r="84" spans="8:8">
      <c r="H84" s="125"/>
    </row>
    <row r="85" spans="8:8">
      <c r="H85" s="125"/>
    </row>
    <row r="86" spans="8:8">
      <c r="H86" s="125"/>
    </row>
    <row r="87" spans="8:8">
      <c r="H87" s="125"/>
    </row>
    <row r="88" spans="8:8">
      <c r="H88" s="125"/>
    </row>
    <row r="89" spans="8:8">
      <c r="H89" s="125"/>
    </row>
    <row r="90" spans="8:8">
      <c r="H90" s="125"/>
    </row>
    <row r="91" spans="8:8">
      <c r="H91" s="125"/>
    </row>
    <row r="92" spans="8:8">
      <c r="H92" s="125"/>
    </row>
    <row r="93" spans="8:8">
      <c r="H93" s="125"/>
    </row>
    <row r="94" spans="8:8">
      <c r="H94" s="125"/>
    </row>
    <row r="95" spans="8:8">
      <c r="H95" s="125"/>
    </row>
    <row r="96" spans="8:8">
      <c r="H96" s="125"/>
    </row>
    <row r="97" spans="8:8">
      <c r="H97" s="125"/>
    </row>
    <row r="98" spans="8:8">
      <c r="H98" s="125"/>
    </row>
    <row r="99" spans="8:8">
      <c r="H99" s="125"/>
    </row>
    <row r="100" spans="8:8">
      <c r="H100" s="125">
        <f t="shared" ref="H100:H107" si="0">F100-G100</f>
        <v>0</v>
      </c>
    </row>
    <row r="101" spans="8:8">
      <c r="H101" s="125">
        <f t="shared" si="0"/>
        <v>0</v>
      </c>
    </row>
    <row r="102" spans="8:8">
      <c r="H102" s="125">
        <f t="shared" si="0"/>
        <v>0</v>
      </c>
    </row>
    <row r="103" spans="8:8">
      <c r="H103" s="125">
        <f t="shared" si="0"/>
        <v>0</v>
      </c>
    </row>
    <row r="104" spans="8:8">
      <c r="H104" s="125">
        <f t="shared" si="0"/>
        <v>0</v>
      </c>
    </row>
    <row r="105" spans="8:8">
      <c r="H105" s="125">
        <f t="shared" si="0"/>
        <v>0</v>
      </c>
    </row>
    <row r="106" spans="8:8">
      <c r="H106" s="125">
        <f t="shared" si="0"/>
        <v>0</v>
      </c>
    </row>
    <row r="107" spans="8:8">
      <c r="H107" s="125">
        <f t="shared" si="0"/>
        <v>0</v>
      </c>
    </row>
    <row r="130" spans="6:6">
      <c r="F130" s="160" t="e">
        <f>BILANCI!D5D131-#REF!</f>
        <v>#NAME?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activeCell="G62" sqref="G62"/>
    </sheetView>
  </sheetViews>
  <sheetFormatPr defaultRowHeight="15"/>
  <cols>
    <col min="1" max="1" width="52.5703125" style="253" bestFit="1" customWidth="1"/>
    <col min="2" max="2" width="23.5703125" style="253" customWidth="1"/>
    <col min="3" max="3" width="20.5703125" style="253" customWidth="1"/>
    <col min="4" max="4" width="23.28515625" style="253" customWidth="1"/>
    <col min="5" max="5" width="20.5703125" style="253" customWidth="1"/>
    <col min="6" max="6" width="9.85546875" style="253" customWidth="1"/>
    <col min="7" max="11" width="20.5703125" style="253" customWidth="1"/>
    <col min="12" max="16384" width="9.140625" style="253"/>
  </cols>
  <sheetData>
    <row r="1" spans="1:14" ht="20.25">
      <c r="A1" s="154"/>
      <c r="B1" s="254"/>
      <c r="C1" s="254"/>
      <c r="D1" s="254"/>
      <c r="E1" s="254"/>
      <c r="F1" s="254"/>
      <c r="G1" s="254"/>
      <c r="H1" s="255"/>
      <c r="I1" s="256"/>
      <c r="J1" s="255"/>
      <c r="K1" s="256"/>
      <c r="L1" s="1"/>
      <c r="M1" s="1"/>
      <c r="N1" s="1"/>
    </row>
    <row r="2" spans="1:14" ht="20.25">
      <c r="A2" s="131"/>
      <c r="B2" s="257"/>
      <c r="C2" s="257" t="s">
        <v>251</v>
      </c>
      <c r="D2" s="257"/>
      <c r="E2" s="257"/>
      <c r="F2" s="257"/>
      <c r="G2" s="257"/>
      <c r="H2" s="255"/>
      <c r="I2" s="255"/>
      <c r="J2" s="255"/>
      <c r="K2" s="255"/>
      <c r="L2" s="1"/>
      <c r="M2" s="1"/>
      <c r="N2" s="1"/>
    </row>
    <row r="3" spans="1:14" ht="21" thickBot="1">
      <c r="A3" s="154"/>
      <c r="B3" s="254"/>
      <c r="C3" s="254"/>
      <c r="D3" s="254"/>
      <c r="E3" s="254"/>
      <c r="F3" s="254"/>
      <c r="G3" s="254"/>
      <c r="H3" s="255"/>
      <c r="I3" s="256"/>
      <c r="J3" s="255"/>
      <c r="K3" s="256"/>
      <c r="L3" s="1"/>
      <c r="M3" s="1"/>
      <c r="N3" s="1"/>
    </row>
    <row r="4" spans="1:14" ht="21" thickBot="1">
      <c r="A4" s="132"/>
      <c r="B4" s="133" t="s">
        <v>0</v>
      </c>
      <c r="C4" s="133" t="s">
        <v>1</v>
      </c>
      <c r="D4" s="133" t="s">
        <v>0</v>
      </c>
      <c r="E4" s="134" t="s">
        <v>2</v>
      </c>
      <c r="F4" s="135" t="s">
        <v>3</v>
      </c>
      <c r="G4" s="134" t="s">
        <v>4</v>
      </c>
      <c r="H4" s="136" t="s">
        <v>6</v>
      </c>
      <c r="I4" s="137" t="s">
        <v>7</v>
      </c>
      <c r="J4" s="138" t="s">
        <v>8</v>
      </c>
      <c r="K4" s="138" t="s">
        <v>7</v>
      </c>
      <c r="L4" s="1"/>
      <c r="M4" s="1"/>
      <c r="N4" s="1"/>
    </row>
    <row r="5" spans="1:14" ht="21" thickBot="1">
      <c r="A5" s="139" t="s">
        <v>9</v>
      </c>
      <c r="B5" s="140" t="s">
        <v>10</v>
      </c>
      <c r="C5" s="140" t="s">
        <v>11</v>
      </c>
      <c r="D5" s="140" t="s">
        <v>10</v>
      </c>
      <c r="E5" s="141" t="s">
        <v>12</v>
      </c>
      <c r="F5" s="142" t="s">
        <v>5</v>
      </c>
      <c r="G5" s="141" t="s">
        <v>13</v>
      </c>
      <c r="H5" s="143" t="s">
        <v>14</v>
      </c>
      <c r="I5" s="137" t="s">
        <v>15</v>
      </c>
      <c r="J5" s="138" t="s">
        <v>16</v>
      </c>
      <c r="K5" s="138" t="s">
        <v>15</v>
      </c>
      <c r="L5" s="1"/>
      <c r="M5" s="1"/>
      <c r="N5" s="1"/>
    </row>
    <row r="6" spans="1:14" ht="21" thickBot="1">
      <c r="A6" s="144"/>
      <c r="B6" s="145" t="s">
        <v>17</v>
      </c>
      <c r="C6" s="145" t="s">
        <v>252</v>
      </c>
      <c r="D6" s="145" t="s">
        <v>253</v>
      </c>
      <c r="E6" s="146">
        <v>42369</v>
      </c>
      <c r="F6" s="147"/>
      <c r="G6" s="148" t="s">
        <v>254</v>
      </c>
      <c r="H6" s="149">
        <v>2016</v>
      </c>
      <c r="I6" s="150"/>
      <c r="J6" s="138" t="s">
        <v>18</v>
      </c>
      <c r="K6" s="151">
        <v>2016</v>
      </c>
      <c r="L6" s="1"/>
      <c r="M6" s="1"/>
      <c r="N6" s="1"/>
    </row>
    <row r="7" spans="1:14" ht="20.25">
      <c r="A7" s="258" t="s">
        <v>19</v>
      </c>
      <c r="B7" s="259">
        <v>30000000</v>
      </c>
      <c r="C7" s="259"/>
      <c r="D7" s="259">
        <v>30000000</v>
      </c>
      <c r="E7" s="259"/>
      <c r="F7" s="260">
        <v>0</v>
      </c>
      <c r="G7" s="259"/>
      <c r="H7" s="261"/>
      <c r="I7" s="262">
        <f>D7-H7</f>
        <v>30000000</v>
      </c>
      <c r="J7" s="261"/>
      <c r="K7" s="263">
        <f>I7</f>
        <v>30000000</v>
      </c>
      <c r="L7" s="1"/>
      <c r="M7" s="1"/>
      <c r="N7" s="1"/>
    </row>
    <row r="8" spans="1:14" ht="20.25">
      <c r="A8" s="155"/>
      <c r="B8" s="264"/>
      <c r="C8" s="264"/>
      <c r="D8" s="264"/>
      <c r="E8" s="264"/>
      <c r="F8" s="265"/>
      <c r="G8" s="264"/>
      <c r="H8" s="266"/>
      <c r="I8" s="267"/>
      <c r="J8" s="266"/>
      <c r="K8" s="262"/>
      <c r="L8" s="1"/>
      <c r="M8" s="1"/>
      <c r="N8" s="1"/>
    </row>
    <row r="9" spans="1:14" ht="20.25">
      <c r="A9" s="152" t="s">
        <v>20</v>
      </c>
      <c r="B9" s="264"/>
      <c r="C9" s="264"/>
      <c r="D9" s="264"/>
      <c r="E9" s="264"/>
      <c r="F9" s="265"/>
      <c r="G9" s="264"/>
      <c r="H9" s="266"/>
      <c r="I9" s="267"/>
      <c r="J9" s="266"/>
      <c r="K9" s="262"/>
      <c r="L9" s="1"/>
      <c r="M9" s="1"/>
      <c r="N9" s="1"/>
    </row>
    <row r="10" spans="1:14" ht="20.25">
      <c r="A10" s="155" t="s">
        <v>21</v>
      </c>
      <c r="B10" s="264">
        <v>5769223</v>
      </c>
      <c r="C10" s="264"/>
      <c r="D10" s="268">
        <f t="shared" ref="D10:D19" si="0">B10+C10</f>
        <v>5769223</v>
      </c>
      <c r="E10" s="268">
        <v>1235099.0256227213</v>
      </c>
      <c r="F10" s="269">
        <v>1.4999999999999999E-2</v>
      </c>
      <c r="G10" s="264">
        <f t="shared" ref="G10:G15" si="1">(B10-E10)*F10</f>
        <v>68011.859615659167</v>
      </c>
      <c r="H10" s="266">
        <f t="shared" ref="H10:H15" si="2">E10+G10</f>
        <v>1303110.8852383804</v>
      </c>
      <c r="I10" s="262">
        <f t="shared" ref="I10:I15" si="3">D10-H10</f>
        <v>4466112.1147616198</v>
      </c>
      <c r="J10" s="266"/>
      <c r="K10" s="262">
        <f t="shared" ref="K10:K15" si="4">I10</f>
        <v>4466112.1147616198</v>
      </c>
      <c r="L10" s="1"/>
      <c r="M10" s="1"/>
      <c r="N10" s="1"/>
    </row>
    <row r="11" spans="1:14" ht="20.25">
      <c r="A11" s="155" t="s">
        <v>22</v>
      </c>
      <c r="B11" s="264">
        <v>130898624</v>
      </c>
      <c r="C11" s="264"/>
      <c r="D11" s="268">
        <f t="shared" si="0"/>
        <v>130898624</v>
      </c>
      <c r="E11" s="268">
        <v>27443979.052156247</v>
      </c>
      <c r="F11" s="269">
        <v>1.4999999999999999E-2</v>
      </c>
      <c r="G11" s="264">
        <f t="shared" si="1"/>
        <v>1551819.6742176563</v>
      </c>
      <c r="H11" s="266">
        <f t="shared" si="2"/>
        <v>28995798.726373903</v>
      </c>
      <c r="I11" s="262">
        <f t="shared" si="3"/>
        <v>101902825.27362609</v>
      </c>
      <c r="J11" s="266"/>
      <c r="K11" s="262">
        <f t="shared" si="4"/>
        <v>101902825.27362609</v>
      </c>
      <c r="L11" s="1"/>
      <c r="M11" s="1"/>
      <c r="N11" s="1"/>
    </row>
    <row r="12" spans="1:14" ht="20.25">
      <c r="A12" s="155" t="s">
        <v>23</v>
      </c>
      <c r="B12" s="264">
        <v>22758047</v>
      </c>
      <c r="C12" s="264"/>
      <c r="D12" s="268">
        <f t="shared" si="0"/>
        <v>22758047</v>
      </c>
      <c r="E12" s="268">
        <v>4724883.7417214187</v>
      </c>
      <c r="F12" s="269">
        <v>1.4999999999999999E-2</v>
      </c>
      <c r="G12" s="264">
        <f t="shared" si="1"/>
        <v>270497.44887417875</v>
      </c>
      <c r="H12" s="266">
        <f t="shared" si="2"/>
        <v>4995381.190595597</v>
      </c>
      <c r="I12" s="262">
        <f t="shared" si="3"/>
        <v>17762665.809404403</v>
      </c>
      <c r="J12" s="266"/>
      <c r="K12" s="262">
        <f t="shared" si="4"/>
        <v>17762665.809404403</v>
      </c>
      <c r="L12" s="1"/>
      <c r="M12" s="1"/>
      <c r="N12" s="1"/>
    </row>
    <row r="13" spans="1:14" ht="20.25">
      <c r="A13" s="155" t="s">
        <v>24</v>
      </c>
      <c r="B13" s="264">
        <v>1552619</v>
      </c>
      <c r="C13" s="264"/>
      <c r="D13" s="268">
        <f t="shared" si="0"/>
        <v>1552619</v>
      </c>
      <c r="E13" s="268">
        <v>329588.30956796877</v>
      </c>
      <c r="F13" s="269">
        <v>1.4999999999999999E-2</v>
      </c>
      <c r="G13" s="264">
        <f t="shared" si="1"/>
        <v>18345.460356480467</v>
      </c>
      <c r="H13" s="266">
        <f t="shared" si="2"/>
        <v>347933.76992444921</v>
      </c>
      <c r="I13" s="262">
        <f t="shared" si="3"/>
        <v>1204685.2300755507</v>
      </c>
      <c r="J13" s="266"/>
      <c r="K13" s="262">
        <f t="shared" si="4"/>
        <v>1204685.2300755507</v>
      </c>
      <c r="L13" s="1"/>
      <c r="M13" s="1"/>
      <c r="N13" s="1"/>
    </row>
    <row r="14" spans="1:14" ht="20.25">
      <c r="A14" s="155" t="s">
        <v>25</v>
      </c>
      <c r="B14" s="264">
        <v>11440700</v>
      </c>
      <c r="C14" s="264"/>
      <c r="D14" s="268">
        <f t="shared" si="0"/>
        <v>11440700</v>
      </c>
      <c r="E14" s="268">
        <v>2801734.5890026041</v>
      </c>
      <c r="F14" s="269">
        <v>1.4999999999999999E-2</v>
      </c>
      <c r="G14" s="264">
        <f t="shared" si="1"/>
        <v>129584.48116496095</v>
      </c>
      <c r="H14" s="266">
        <f t="shared" si="2"/>
        <v>2931319.0701675653</v>
      </c>
      <c r="I14" s="262">
        <f t="shared" si="3"/>
        <v>8509380.9298324343</v>
      </c>
      <c r="J14" s="266"/>
      <c r="K14" s="262">
        <f t="shared" si="4"/>
        <v>8509380.9298324343</v>
      </c>
      <c r="L14" s="1"/>
      <c r="M14" s="1"/>
      <c r="N14" s="1"/>
    </row>
    <row r="15" spans="1:14" ht="20.25">
      <c r="A15" s="155" t="s">
        <v>26</v>
      </c>
      <c r="B15" s="264">
        <v>630365</v>
      </c>
      <c r="C15" s="264"/>
      <c r="D15" s="268">
        <f t="shared" si="0"/>
        <v>630365</v>
      </c>
      <c r="E15" s="268">
        <v>169636</v>
      </c>
      <c r="F15" s="269">
        <v>1.4999999999999999E-2</v>
      </c>
      <c r="G15" s="264">
        <f t="shared" si="1"/>
        <v>6910.9349999999995</v>
      </c>
      <c r="H15" s="266">
        <f t="shared" si="2"/>
        <v>176546.935</v>
      </c>
      <c r="I15" s="262">
        <f t="shared" si="3"/>
        <v>453818.065</v>
      </c>
      <c r="J15" s="266"/>
      <c r="K15" s="262">
        <f t="shared" si="4"/>
        <v>453818.065</v>
      </c>
      <c r="L15" s="1"/>
      <c r="M15" s="1"/>
      <c r="N15" s="1"/>
    </row>
    <row r="16" spans="1:14" ht="20.25">
      <c r="A16" s="153" t="s">
        <v>37</v>
      </c>
      <c r="B16" s="270">
        <f>SUM(B10:B15)</f>
        <v>173049578</v>
      </c>
      <c r="C16" s="270">
        <f>SUM(C10:C15)</f>
        <v>0</v>
      </c>
      <c r="D16" s="270">
        <f t="shared" ref="D16:K16" si="5">SUM(D10:D15)</f>
        <v>173049578</v>
      </c>
      <c r="E16" s="270">
        <v>36704921.586264707</v>
      </c>
      <c r="F16" s="270"/>
      <c r="G16" s="270">
        <f t="shared" si="5"/>
        <v>2045169.8592289356</v>
      </c>
      <c r="H16" s="270">
        <f t="shared" si="5"/>
        <v>38750090.577299893</v>
      </c>
      <c r="I16" s="270">
        <f t="shared" si="5"/>
        <v>134299487.42270011</v>
      </c>
      <c r="J16" s="270">
        <f t="shared" si="5"/>
        <v>0</v>
      </c>
      <c r="K16" s="270">
        <f t="shared" si="5"/>
        <v>134299487.42270011</v>
      </c>
      <c r="L16" s="1"/>
      <c r="M16" s="1"/>
      <c r="N16" s="1"/>
    </row>
    <row r="17" spans="1:14" ht="20.25">
      <c r="A17" s="152" t="s">
        <v>193</v>
      </c>
      <c r="B17" s="264"/>
      <c r="C17" s="264"/>
      <c r="D17" s="268"/>
      <c r="E17" s="268"/>
      <c r="F17" s="269"/>
      <c r="G17" s="264"/>
      <c r="H17" s="266"/>
      <c r="I17" s="262"/>
      <c r="J17" s="266"/>
      <c r="K17" s="262"/>
      <c r="L17" s="1"/>
      <c r="M17" s="1"/>
      <c r="N17" s="1"/>
    </row>
    <row r="18" spans="1:14" ht="20.25">
      <c r="A18" s="155" t="s">
        <v>27</v>
      </c>
      <c r="B18" s="264">
        <v>159214418</v>
      </c>
      <c r="C18" s="264"/>
      <c r="D18" s="268">
        <f t="shared" si="0"/>
        <v>159214418</v>
      </c>
      <c r="E18" s="268">
        <v>47540869</v>
      </c>
      <c r="F18" s="269">
        <v>0.03</v>
      </c>
      <c r="G18" s="264">
        <f t="shared" ref="G18:G27" si="6">(B18-E18)*F18</f>
        <v>3350206.4699999997</v>
      </c>
      <c r="H18" s="266">
        <f t="shared" ref="H18:H27" si="7">E18+G18</f>
        <v>50891075.469999999</v>
      </c>
      <c r="I18" s="262">
        <f t="shared" ref="I18:I27" si="8">D18-H18</f>
        <v>108323342.53</v>
      </c>
      <c r="J18" s="266"/>
      <c r="K18" s="262">
        <f t="shared" ref="K18:K27" si="9">I18</f>
        <v>108323342.53</v>
      </c>
      <c r="L18" s="1"/>
      <c r="M18" s="1"/>
      <c r="N18" s="1"/>
    </row>
    <row r="19" spans="1:14" ht="20.25">
      <c r="A19" s="155" t="s">
        <v>28</v>
      </c>
      <c r="B19" s="264">
        <v>45447117</v>
      </c>
      <c r="C19" s="264"/>
      <c r="D19" s="268">
        <f t="shared" si="0"/>
        <v>45447117</v>
      </c>
      <c r="E19" s="268">
        <v>13250414.310000001</v>
      </c>
      <c r="F19" s="269">
        <v>0.03</v>
      </c>
      <c r="G19" s="264">
        <f t="shared" si="6"/>
        <v>965901.08069999993</v>
      </c>
      <c r="H19" s="266">
        <f t="shared" si="7"/>
        <v>14216315.390700001</v>
      </c>
      <c r="I19" s="262">
        <f t="shared" si="8"/>
        <v>31230801.609299999</v>
      </c>
      <c r="J19" s="266"/>
      <c r="K19" s="262">
        <f t="shared" si="9"/>
        <v>31230801.609299999</v>
      </c>
      <c r="L19" s="1"/>
      <c r="M19" s="1"/>
      <c r="N19" s="1"/>
    </row>
    <row r="20" spans="1:14" ht="20.25">
      <c r="A20" s="155" t="s">
        <v>29</v>
      </c>
      <c r="B20" s="264">
        <v>9934026</v>
      </c>
      <c r="C20" s="264"/>
      <c r="D20" s="268">
        <v>9934026</v>
      </c>
      <c r="E20" s="268">
        <v>2899648.917420703</v>
      </c>
      <c r="F20" s="269">
        <v>0.03</v>
      </c>
      <c r="G20" s="264">
        <f t="shared" si="6"/>
        <v>211031.3124773789</v>
      </c>
      <c r="H20" s="266">
        <f t="shared" si="7"/>
        <v>3110680.2298980821</v>
      </c>
      <c r="I20" s="262">
        <f t="shared" si="8"/>
        <v>6823345.7701019179</v>
      </c>
      <c r="J20" s="266"/>
      <c r="K20" s="262">
        <f t="shared" si="9"/>
        <v>6823345.7701019179</v>
      </c>
      <c r="L20" s="1"/>
      <c r="M20" s="1"/>
      <c r="N20" s="1"/>
    </row>
    <row r="21" spans="1:14" ht="20.25">
      <c r="A21" s="155" t="s">
        <v>30</v>
      </c>
      <c r="B21" s="264">
        <v>4057314</v>
      </c>
      <c r="C21" s="264"/>
      <c r="D21" s="268">
        <f t="shared" ref="D21:D27" si="10">B21+C21</f>
        <v>4057314</v>
      </c>
      <c r="E21" s="268">
        <v>1229102</v>
      </c>
      <c r="F21" s="269">
        <v>0.03</v>
      </c>
      <c r="G21" s="264">
        <f t="shared" si="6"/>
        <v>84846.36</v>
      </c>
      <c r="H21" s="266">
        <f t="shared" si="7"/>
        <v>1313948.3600000001</v>
      </c>
      <c r="I21" s="262">
        <f t="shared" si="8"/>
        <v>2743365.6399999997</v>
      </c>
      <c r="J21" s="266"/>
      <c r="K21" s="262">
        <f t="shared" si="9"/>
        <v>2743365.6399999997</v>
      </c>
      <c r="L21" s="1"/>
      <c r="M21" s="1"/>
      <c r="N21" s="1"/>
    </row>
    <row r="22" spans="1:14" ht="20.25">
      <c r="A22" s="155" t="s">
        <v>31</v>
      </c>
      <c r="B22" s="264">
        <v>100911560</v>
      </c>
      <c r="C22" s="264"/>
      <c r="D22" s="268">
        <f t="shared" si="10"/>
        <v>100911560</v>
      </c>
      <c r="E22" s="268">
        <v>23934892.632374607</v>
      </c>
      <c r="F22" s="269">
        <v>0.03</v>
      </c>
      <c r="G22" s="264">
        <f t="shared" si="6"/>
        <v>2309300.0210287613</v>
      </c>
      <c r="H22" s="266">
        <f t="shared" si="7"/>
        <v>26244192.653403368</v>
      </c>
      <c r="I22" s="262">
        <f t="shared" si="8"/>
        <v>74667367.346596628</v>
      </c>
      <c r="J22" s="266"/>
      <c r="K22" s="262">
        <f t="shared" si="9"/>
        <v>74667367.346596628</v>
      </c>
      <c r="L22" s="1"/>
      <c r="M22" s="1"/>
      <c r="N22" s="1"/>
    </row>
    <row r="23" spans="1:14" ht="20.25">
      <c r="A23" s="155" t="s">
        <v>32</v>
      </c>
      <c r="B23" s="264">
        <v>543379</v>
      </c>
      <c r="C23" s="264"/>
      <c r="D23" s="268">
        <f t="shared" si="10"/>
        <v>543379</v>
      </c>
      <c r="E23" s="268">
        <v>155973</v>
      </c>
      <c r="F23" s="269">
        <v>0.03</v>
      </c>
      <c r="G23" s="264">
        <f t="shared" si="6"/>
        <v>11622.18</v>
      </c>
      <c r="H23" s="266">
        <f t="shared" si="7"/>
        <v>167595.18</v>
      </c>
      <c r="I23" s="262">
        <f t="shared" si="8"/>
        <v>375783.82</v>
      </c>
      <c r="J23" s="266"/>
      <c r="K23" s="262">
        <f t="shared" si="9"/>
        <v>375783.82</v>
      </c>
      <c r="L23" s="1"/>
      <c r="M23" s="1"/>
      <c r="N23" s="1"/>
    </row>
    <row r="24" spans="1:14" ht="20.25">
      <c r="A24" s="155" t="s">
        <v>33</v>
      </c>
      <c r="B24" s="264">
        <v>3321362</v>
      </c>
      <c r="C24" s="264"/>
      <c r="D24" s="268">
        <f t="shared" si="10"/>
        <v>3321362</v>
      </c>
      <c r="E24" s="268">
        <v>842041</v>
      </c>
      <c r="F24" s="269">
        <v>0.03</v>
      </c>
      <c r="G24" s="264">
        <f t="shared" si="6"/>
        <v>74379.62999999999</v>
      </c>
      <c r="H24" s="266">
        <f t="shared" si="7"/>
        <v>916420.63</v>
      </c>
      <c r="I24" s="262">
        <f t="shared" si="8"/>
        <v>2404941.37</v>
      </c>
      <c r="J24" s="266"/>
      <c r="K24" s="262">
        <f t="shared" si="9"/>
        <v>2404941.37</v>
      </c>
      <c r="L24" s="1"/>
      <c r="M24" s="1"/>
      <c r="N24" s="1"/>
    </row>
    <row r="25" spans="1:14" ht="20.25">
      <c r="A25" s="155" t="s">
        <v>34</v>
      </c>
      <c r="B25" s="264">
        <v>289359</v>
      </c>
      <c r="C25" s="264"/>
      <c r="D25" s="268">
        <f t="shared" si="10"/>
        <v>289359</v>
      </c>
      <c r="E25" s="268">
        <v>87832.632002343758</v>
      </c>
      <c r="F25" s="269">
        <v>0.03</v>
      </c>
      <c r="G25" s="264">
        <f t="shared" si="6"/>
        <v>6045.791039929687</v>
      </c>
      <c r="H25" s="266">
        <f t="shared" si="7"/>
        <v>93878.42304227344</v>
      </c>
      <c r="I25" s="262">
        <f t="shared" si="8"/>
        <v>195480.57695772656</v>
      </c>
      <c r="J25" s="266"/>
      <c r="K25" s="262">
        <f t="shared" si="9"/>
        <v>195480.57695772656</v>
      </c>
      <c r="L25" s="1"/>
      <c r="M25" s="1"/>
      <c r="N25" s="1"/>
    </row>
    <row r="26" spans="1:14" ht="20.25">
      <c r="A26" s="155" t="s">
        <v>35</v>
      </c>
      <c r="B26" s="264">
        <v>1321000</v>
      </c>
      <c r="C26" s="264"/>
      <c r="D26" s="268">
        <f t="shared" si="10"/>
        <v>1321000</v>
      </c>
      <c r="E26" s="268">
        <v>228814.5191171875</v>
      </c>
      <c r="F26" s="269">
        <v>0.03</v>
      </c>
      <c r="G26" s="264">
        <f t="shared" si="6"/>
        <v>32765.564426484376</v>
      </c>
      <c r="H26" s="266">
        <f t="shared" si="7"/>
        <v>261580.08354367188</v>
      </c>
      <c r="I26" s="262">
        <f t="shared" si="8"/>
        <v>1059419.9164563282</v>
      </c>
      <c r="J26" s="266"/>
      <c r="K26" s="262">
        <f t="shared" si="9"/>
        <v>1059419.9164563282</v>
      </c>
      <c r="L26" s="1"/>
      <c r="M26" s="1"/>
      <c r="N26" s="1"/>
    </row>
    <row r="27" spans="1:14" ht="20.25">
      <c r="A27" s="155" t="s">
        <v>36</v>
      </c>
      <c r="B27" s="264">
        <v>339192</v>
      </c>
      <c r="C27" s="264"/>
      <c r="D27" s="268">
        <f t="shared" si="10"/>
        <v>339192</v>
      </c>
      <c r="E27" s="268">
        <v>103369</v>
      </c>
      <c r="F27" s="269">
        <v>0.03</v>
      </c>
      <c r="G27" s="264">
        <f t="shared" si="6"/>
        <v>7074.69</v>
      </c>
      <c r="H27" s="266">
        <f t="shared" si="7"/>
        <v>110443.69</v>
      </c>
      <c r="I27" s="262">
        <f t="shared" si="8"/>
        <v>228748.31</v>
      </c>
      <c r="J27" s="266"/>
      <c r="K27" s="262">
        <f t="shared" si="9"/>
        <v>228748.31</v>
      </c>
      <c r="L27" s="1"/>
      <c r="M27" s="1"/>
      <c r="N27" s="1"/>
    </row>
    <row r="28" spans="1:14" ht="20.25">
      <c r="A28" s="153" t="s">
        <v>37</v>
      </c>
      <c r="B28" s="270">
        <f>SUM(B18:B27)</f>
        <v>325378727</v>
      </c>
      <c r="C28" s="270">
        <f>SUM(C18:C27)</f>
        <v>0</v>
      </c>
      <c r="D28" s="270">
        <f>SUM(D18:D27)</f>
        <v>325378727</v>
      </c>
      <c r="E28" s="270">
        <f t="shared" ref="E28:K28" si="11">SUM(E18:E27)</f>
        <v>90272957.010914832</v>
      </c>
      <c r="F28" s="270">
        <f t="shared" si="11"/>
        <v>0.30000000000000004</v>
      </c>
      <c r="G28" s="270">
        <f t="shared" si="11"/>
        <v>7053173.0996725541</v>
      </c>
      <c r="H28" s="270">
        <f t="shared" si="11"/>
        <v>97326130.110587388</v>
      </c>
      <c r="I28" s="270">
        <f t="shared" si="11"/>
        <v>228052596.88941258</v>
      </c>
      <c r="J28" s="270">
        <f t="shared" si="11"/>
        <v>0</v>
      </c>
      <c r="K28" s="270">
        <f t="shared" si="11"/>
        <v>228052596.88941258</v>
      </c>
      <c r="L28" s="1"/>
      <c r="M28" s="1"/>
      <c r="N28" s="1"/>
    </row>
    <row r="29" spans="1:14" ht="20.25">
      <c r="A29" s="152"/>
      <c r="B29" s="270"/>
      <c r="C29" s="270"/>
      <c r="D29" s="270"/>
      <c r="E29" s="270"/>
      <c r="F29" s="265"/>
      <c r="G29" s="270"/>
      <c r="H29" s="266"/>
      <c r="I29" s="267"/>
      <c r="J29" s="266"/>
      <c r="K29" s="262"/>
      <c r="L29" s="1"/>
      <c r="M29" s="1"/>
      <c r="N29" s="1"/>
    </row>
    <row r="30" spans="1:14" ht="20.25">
      <c r="A30" s="152"/>
      <c r="B30" s="270"/>
      <c r="C30" s="270"/>
      <c r="D30" s="270"/>
      <c r="E30" s="270"/>
      <c r="F30" s="265"/>
      <c r="G30" s="270"/>
      <c r="H30" s="266"/>
      <c r="I30" s="267"/>
      <c r="J30" s="266"/>
      <c r="K30" s="262"/>
      <c r="L30" s="1"/>
      <c r="M30" s="1"/>
      <c r="N30" s="1"/>
    </row>
    <row r="31" spans="1:14" ht="20.25">
      <c r="A31" s="155" t="s">
        <v>38</v>
      </c>
      <c r="B31" s="264">
        <v>36284182</v>
      </c>
      <c r="C31" s="264"/>
      <c r="D31" s="268">
        <f>B31+C31</f>
        <v>36284182</v>
      </c>
      <c r="E31" s="268">
        <v>12853927</v>
      </c>
      <c r="F31" s="269">
        <v>0.03</v>
      </c>
      <c r="G31" s="264">
        <f>(B31-E31)*F31</f>
        <v>702907.65</v>
      </c>
      <c r="H31" s="266">
        <f>E31+G31</f>
        <v>13556834.65</v>
      </c>
      <c r="I31" s="262">
        <f>D31-H31</f>
        <v>22727347.350000001</v>
      </c>
      <c r="J31" s="266"/>
      <c r="K31" s="262">
        <f>I31</f>
        <v>22727347.350000001</v>
      </c>
      <c r="L31" s="1"/>
      <c r="M31" s="1"/>
      <c r="N31" s="1"/>
    </row>
    <row r="32" spans="1:14" ht="20.25">
      <c r="A32" s="153" t="s">
        <v>37</v>
      </c>
      <c r="B32" s="271">
        <f>B31</f>
        <v>36284182</v>
      </c>
      <c r="C32" s="271">
        <f>C31</f>
        <v>0</v>
      </c>
      <c r="D32" s="271">
        <f>D31</f>
        <v>36284182</v>
      </c>
      <c r="E32" s="271">
        <f>E31</f>
        <v>12853927</v>
      </c>
      <c r="F32" s="271"/>
      <c r="G32" s="271">
        <f>G31</f>
        <v>702907.65</v>
      </c>
      <c r="H32" s="271">
        <f>H31</f>
        <v>13556834.65</v>
      </c>
      <c r="I32" s="271">
        <f>I31</f>
        <v>22727347.350000001</v>
      </c>
      <c r="J32" s="271">
        <f>J31</f>
        <v>0</v>
      </c>
      <c r="K32" s="271">
        <f>K31</f>
        <v>22727347.350000001</v>
      </c>
      <c r="L32" s="1"/>
      <c r="M32" s="1"/>
      <c r="N32" s="1"/>
    </row>
    <row r="33" spans="1:14" ht="20.25">
      <c r="A33" s="152"/>
      <c r="B33" s="271"/>
      <c r="C33" s="272"/>
      <c r="D33" s="271"/>
      <c r="E33" s="271"/>
      <c r="F33" s="272"/>
      <c r="G33" s="271"/>
      <c r="H33" s="266"/>
      <c r="I33" s="267"/>
      <c r="J33" s="266"/>
      <c r="K33" s="267"/>
      <c r="L33" s="1"/>
      <c r="M33" s="1"/>
      <c r="N33" s="1"/>
    </row>
    <row r="34" spans="1:14" ht="20.25">
      <c r="A34" s="131"/>
      <c r="B34" s="257"/>
      <c r="C34" s="257" t="s">
        <v>251</v>
      </c>
      <c r="D34" s="257"/>
      <c r="E34" s="257"/>
      <c r="F34" s="257"/>
      <c r="G34" s="257"/>
      <c r="H34" s="255"/>
      <c r="I34" s="255"/>
      <c r="J34" s="255"/>
      <c r="K34" s="255"/>
      <c r="L34" s="1"/>
      <c r="M34" s="1"/>
      <c r="N34" s="1"/>
    </row>
    <row r="35" spans="1:14" ht="21" thickBot="1">
      <c r="A35" s="154"/>
      <c r="B35" s="254"/>
      <c r="C35" s="254"/>
      <c r="D35" s="254"/>
      <c r="E35" s="254"/>
      <c r="F35" s="254"/>
      <c r="G35" s="254"/>
      <c r="H35" s="255"/>
      <c r="I35" s="256"/>
      <c r="J35" s="255"/>
      <c r="K35" s="256"/>
      <c r="L35" s="1"/>
      <c r="M35" s="1"/>
      <c r="N35" s="1"/>
    </row>
    <row r="36" spans="1:14" ht="21" thickBot="1">
      <c r="A36" s="132"/>
      <c r="B36" s="133" t="s">
        <v>0</v>
      </c>
      <c r="C36" s="133" t="s">
        <v>1</v>
      </c>
      <c r="D36" s="133" t="s">
        <v>0</v>
      </c>
      <c r="E36" s="134" t="s">
        <v>2</v>
      </c>
      <c r="F36" s="135" t="s">
        <v>3</v>
      </c>
      <c r="G36" s="134" t="s">
        <v>4</v>
      </c>
      <c r="H36" s="136" t="s">
        <v>6</v>
      </c>
      <c r="I36" s="137" t="s">
        <v>7</v>
      </c>
      <c r="J36" s="138" t="s">
        <v>8</v>
      </c>
      <c r="K36" s="138" t="s">
        <v>7</v>
      </c>
      <c r="L36" s="1"/>
      <c r="M36" s="1"/>
      <c r="N36" s="1"/>
    </row>
    <row r="37" spans="1:14" ht="21" thickBot="1">
      <c r="A37" s="139" t="s">
        <v>9</v>
      </c>
      <c r="B37" s="140" t="s">
        <v>10</v>
      </c>
      <c r="C37" s="140" t="s">
        <v>11</v>
      </c>
      <c r="D37" s="140" t="s">
        <v>10</v>
      </c>
      <c r="E37" s="141" t="s">
        <v>12</v>
      </c>
      <c r="F37" s="142" t="s">
        <v>5</v>
      </c>
      <c r="G37" s="141" t="s">
        <v>13</v>
      </c>
      <c r="H37" s="143" t="s">
        <v>14</v>
      </c>
      <c r="I37" s="137" t="s">
        <v>15</v>
      </c>
      <c r="J37" s="138" t="s">
        <v>16</v>
      </c>
      <c r="K37" s="138" t="s">
        <v>15</v>
      </c>
      <c r="L37" s="1"/>
      <c r="M37" s="1"/>
      <c r="N37" s="1"/>
    </row>
    <row r="38" spans="1:14" ht="21" thickBot="1">
      <c r="A38" s="144"/>
      <c r="B38" s="145" t="s">
        <v>17</v>
      </c>
      <c r="C38" s="145" t="s">
        <v>252</v>
      </c>
      <c r="D38" s="145" t="s">
        <v>253</v>
      </c>
      <c r="E38" s="146">
        <v>42369</v>
      </c>
      <c r="F38" s="147"/>
      <c r="G38" s="148" t="s">
        <v>254</v>
      </c>
      <c r="H38" s="149">
        <v>2016</v>
      </c>
      <c r="I38" s="150"/>
      <c r="J38" s="138" t="s">
        <v>18</v>
      </c>
      <c r="K38" s="151">
        <v>2016</v>
      </c>
      <c r="L38" s="1"/>
      <c r="M38" s="1"/>
      <c r="N38" s="1"/>
    </row>
    <row r="39" spans="1:14" ht="20.25">
      <c r="A39" s="152"/>
      <c r="B39" s="271"/>
      <c r="C39" s="272"/>
      <c r="D39" s="271"/>
      <c r="E39" s="271"/>
      <c r="F39" s="272"/>
      <c r="G39" s="271"/>
      <c r="H39" s="266"/>
      <c r="I39" s="267"/>
      <c r="J39" s="266"/>
      <c r="K39" s="267"/>
      <c r="L39" s="1"/>
      <c r="M39" s="1"/>
      <c r="N39" s="1"/>
    </row>
    <row r="40" spans="1:14" ht="20.25">
      <c r="A40" s="152" t="s">
        <v>39</v>
      </c>
      <c r="B40" s="272"/>
      <c r="C40" s="272"/>
      <c r="D40" s="272"/>
      <c r="E40" s="272"/>
      <c r="F40" s="272"/>
      <c r="G40" s="272"/>
      <c r="H40" s="266"/>
      <c r="I40" s="267"/>
      <c r="J40" s="266"/>
      <c r="K40" s="267"/>
      <c r="L40" s="1"/>
      <c r="M40" s="1"/>
      <c r="N40" s="1"/>
    </row>
    <row r="41" spans="1:14" ht="20.25">
      <c r="A41" s="155" t="s">
        <v>40</v>
      </c>
      <c r="B41" s="264">
        <v>145321901</v>
      </c>
      <c r="C41" s="264">
        <v>41688</v>
      </c>
      <c r="D41" s="268">
        <f t="shared" ref="D41:D52" si="12">B41+C41</f>
        <v>145363589</v>
      </c>
      <c r="E41" s="268">
        <v>69672974.519999996</v>
      </c>
      <c r="F41" s="269">
        <v>0.03</v>
      </c>
      <c r="G41" s="264">
        <f t="shared" ref="G41:G52" si="13">(B41-E41)*F41</f>
        <v>2269467.7944</v>
      </c>
      <c r="H41" s="266">
        <f t="shared" ref="H41:H52" si="14">E41+G41</f>
        <v>71942442.314400002</v>
      </c>
      <c r="I41" s="262">
        <f t="shared" ref="I41:I52" si="15">D41-H41</f>
        <v>73421146.685599998</v>
      </c>
      <c r="J41" s="266"/>
      <c r="K41" s="262">
        <f t="shared" ref="K41:K52" si="16">I41</f>
        <v>73421146.685599998</v>
      </c>
      <c r="L41" s="1"/>
      <c r="M41" s="1"/>
      <c r="N41" s="1"/>
    </row>
    <row r="42" spans="1:14" ht="20.25">
      <c r="A42" s="155" t="s">
        <v>41</v>
      </c>
      <c r="B42" s="264">
        <v>185174473</v>
      </c>
      <c r="C42" s="264">
        <v>79333</v>
      </c>
      <c r="D42" s="268">
        <f t="shared" si="12"/>
        <v>185253806</v>
      </c>
      <c r="E42" s="268">
        <v>95592764</v>
      </c>
      <c r="F42" s="269">
        <v>0.03</v>
      </c>
      <c r="G42" s="264">
        <f t="shared" si="13"/>
        <v>2687451.27</v>
      </c>
      <c r="H42" s="266">
        <f t="shared" si="14"/>
        <v>98280215.269999996</v>
      </c>
      <c r="I42" s="262">
        <f t="shared" si="15"/>
        <v>86973590.730000004</v>
      </c>
      <c r="J42" s="266"/>
      <c r="K42" s="262">
        <f t="shared" si="16"/>
        <v>86973590.730000004</v>
      </c>
      <c r="L42" s="1"/>
      <c r="M42" s="1"/>
      <c r="N42" s="1"/>
    </row>
    <row r="43" spans="1:14" ht="20.25">
      <c r="A43" s="155" t="s">
        <v>42</v>
      </c>
      <c r="B43" s="264">
        <v>45388090</v>
      </c>
      <c r="C43" s="264">
        <v>7359104</v>
      </c>
      <c r="D43" s="268">
        <f t="shared" si="12"/>
        <v>52747194</v>
      </c>
      <c r="E43" s="268">
        <v>6274778</v>
      </c>
      <c r="F43" s="269">
        <v>0.03</v>
      </c>
      <c r="G43" s="264">
        <f t="shared" si="13"/>
        <v>1173399.3599999999</v>
      </c>
      <c r="H43" s="266">
        <f t="shared" si="14"/>
        <v>7448177.3599999994</v>
      </c>
      <c r="I43" s="262">
        <f t="shared" si="15"/>
        <v>45299016.640000001</v>
      </c>
      <c r="J43" s="266"/>
      <c r="K43" s="262">
        <f t="shared" si="16"/>
        <v>45299016.640000001</v>
      </c>
      <c r="L43" s="1"/>
      <c r="M43" s="1"/>
      <c r="N43" s="1"/>
    </row>
    <row r="44" spans="1:14" ht="20.25">
      <c r="A44" s="155" t="s">
        <v>43</v>
      </c>
      <c r="B44" s="264">
        <v>192066341</v>
      </c>
      <c r="C44" s="264"/>
      <c r="D44" s="268">
        <f t="shared" si="12"/>
        <v>192066341</v>
      </c>
      <c r="E44" s="268">
        <v>102269441.20734923</v>
      </c>
      <c r="F44" s="269">
        <v>0.03</v>
      </c>
      <c r="G44" s="264">
        <f t="shared" si="13"/>
        <v>2693906.9937795233</v>
      </c>
      <c r="H44" s="266">
        <f t="shared" si="14"/>
        <v>104963348.20112875</v>
      </c>
      <c r="I44" s="262">
        <f t="shared" si="15"/>
        <v>87102992.798871249</v>
      </c>
      <c r="J44" s="266"/>
      <c r="K44" s="262">
        <f t="shared" si="16"/>
        <v>87102992.798871249</v>
      </c>
      <c r="L44" s="1"/>
      <c r="M44" s="1"/>
      <c r="N44" s="1"/>
    </row>
    <row r="45" spans="1:14" ht="20.25">
      <c r="A45" s="155" t="s">
        <v>44</v>
      </c>
      <c r="B45" s="264">
        <v>15401665</v>
      </c>
      <c r="C45" s="264"/>
      <c r="D45" s="268">
        <f t="shared" si="12"/>
        <v>15401665</v>
      </c>
      <c r="E45" s="268">
        <v>8006661</v>
      </c>
      <c r="F45" s="269">
        <v>0.03</v>
      </c>
      <c r="G45" s="264">
        <f t="shared" si="13"/>
        <v>221850.12</v>
      </c>
      <c r="H45" s="266">
        <f t="shared" si="14"/>
        <v>8228511.1200000001</v>
      </c>
      <c r="I45" s="262">
        <f t="shared" si="15"/>
        <v>7173153.8799999999</v>
      </c>
      <c r="J45" s="266"/>
      <c r="K45" s="262">
        <f t="shared" si="16"/>
        <v>7173153.8799999999</v>
      </c>
      <c r="L45" s="1"/>
      <c r="M45" s="1"/>
      <c r="N45" s="1"/>
    </row>
    <row r="46" spans="1:14" ht="20.25">
      <c r="A46" s="155" t="s">
        <v>45</v>
      </c>
      <c r="B46" s="264">
        <v>7930208</v>
      </c>
      <c r="C46" s="264"/>
      <c r="D46" s="268">
        <f t="shared" si="12"/>
        <v>7930208</v>
      </c>
      <c r="E46" s="268">
        <v>3743352.2592804688</v>
      </c>
      <c r="F46" s="269">
        <v>0.03</v>
      </c>
      <c r="G46" s="264">
        <f t="shared" si="13"/>
        <v>125605.67222158593</v>
      </c>
      <c r="H46" s="266">
        <f t="shared" si="14"/>
        <v>3868957.9315020549</v>
      </c>
      <c r="I46" s="262">
        <f t="shared" si="15"/>
        <v>4061250.0684979451</v>
      </c>
      <c r="J46" s="266"/>
      <c r="K46" s="262">
        <f t="shared" si="16"/>
        <v>4061250.0684979451</v>
      </c>
      <c r="L46" s="1"/>
      <c r="M46" s="1"/>
      <c r="N46" s="1"/>
    </row>
    <row r="47" spans="1:14" ht="20.25">
      <c r="A47" s="155" t="s">
        <v>46</v>
      </c>
      <c r="B47" s="264">
        <v>161496</v>
      </c>
      <c r="C47" s="264"/>
      <c r="D47" s="268">
        <f t="shared" si="12"/>
        <v>161496</v>
      </c>
      <c r="E47" s="268">
        <v>90679</v>
      </c>
      <c r="F47" s="269">
        <v>0.03</v>
      </c>
      <c r="G47" s="264">
        <f t="shared" si="13"/>
        <v>2124.5099999999998</v>
      </c>
      <c r="H47" s="266">
        <f t="shared" si="14"/>
        <v>92803.51</v>
      </c>
      <c r="I47" s="262">
        <f t="shared" si="15"/>
        <v>68692.490000000005</v>
      </c>
      <c r="J47" s="266"/>
      <c r="K47" s="262">
        <f t="shared" si="16"/>
        <v>68692.490000000005</v>
      </c>
      <c r="L47" s="1"/>
      <c r="M47" s="1"/>
      <c r="N47" s="1"/>
    </row>
    <row r="48" spans="1:14" ht="20.25">
      <c r="A48" s="155" t="s">
        <v>47</v>
      </c>
      <c r="B48" s="264">
        <v>6824220</v>
      </c>
      <c r="C48" s="264"/>
      <c r="D48" s="268">
        <f t="shared" si="12"/>
        <v>6824220</v>
      </c>
      <c r="E48" s="268">
        <v>3812280.825096094</v>
      </c>
      <c r="F48" s="269">
        <v>0.03</v>
      </c>
      <c r="G48" s="264">
        <f t="shared" si="13"/>
        <v>90358.175247117179</v>
      </c>
      <c r="H48" s="266">
        <f t="shared" si="14"/>
        <v>3902639.000343211</v>
      </c>
      <c r="I48" s="262">
        <f t="shared" si="15"/>
        <v>2921580.999656789</v>
      </c>
      <c r="J48" s="266"/>
      <c r="K48" s="262">
        <f t="shared" si="16"/>
        <v>2921580.999656789</v>
      </c>
      <c r="L48" s="1"/>
      <c r="M48" s="1"/>
      <c r="N48" s="1"/>
    </row>
    <row r="49" spans="1:14" ht="20.25">
      <c r="A49" s="155" t="s">
        <v>48</v>
      </c>
      <c r="B49" s="264">
        <v>1625855</v>
      </c>
      <c r="C49" s="264"/>
      <c r="D49" s="268">
        <f t="shared" si="12"/>
        <v>1625855</v>
      </c>
      <c r="E49" s="268">
        <v>791019</v>
      </c>
      <c r="F49" s="269">
        <v>0.03</v>
      </c>
      <c r="G49" s="264">
        <f t="shared" si="13"/>
        <v>25045.079999999998</v>
      </c>
      <c r="H49" s="266">
        <f t="shared" si="14"/>
        <v>816064.08</v>
      </c>
      <c r="I49" s="262">
        <f t="shared" si="15"/>
        <v>809790.92</v>
      </c>
      <c r="J49" s="266"/>
      <c r="K49" s="262">
        <f t="shared" si="16"/>
        <v>809790.92</v>
      </c>
      <c r="L49" s="1"/>
      <c r="M49" s="1"/>
      <c r="N49" s="1"/>
    </row>
    <row r="50" spans="1:14" ht="20.25">
      <c r="A50" s="155" t="s">
        <v>49</v>
      </c>
      <c r="B50" s="264">
        <v>330359</v>
      </c>
      <c r="C50" s="264"/>
      <c r="D50" s="268">
        <f t="shared" si="12"/>
        <v>330359</v>
      </c>
      <c r="E50" s="268">
        <v>66115.48</v>
      </c>
      <c r="F50" s="269">
        <v>0.03</v>
      </c>
      <c r="G50" s="264">
        <f t="shared" si="13"/>
        <v>7927.3056000000006</v>
      </c>
      <c r="H50" s="266">
        <f t="shared" si="14"/>
        <v>74042.785600000003</v>
      </c>
      <c r="I50" s="262">
        <f t="shared" si="15"/>
        <v>256316.2144</v>
      </c>
      <c r="J50" s="266"/>
      <c r="K50" s="262">
        <f t="shared" si="16"/>
        <v>256316.2144</v>
      </c>
      <c r="L50" s="1"/>
      <c r="M50" s="1"/>
      <c r="N50" s="1"/>
    </row>
    <row r="51" spans="1:14" ht="20.25">
      <c r="A51" s="155" t="s">
        <v>50</v>
      </c>
      <c r="B51" s="264">
        <v>84167</v>
      </c>
      <c r="C51" s="264"/>
      <c r="D51" s="268">
        <f t="shared" si="12"/>
        <v>84167</v>
      </c>
      <c r="E51" s="268">
        <v>40032.608106640626</v>
      </c>
      <c r="F51" s="269">
        <v>0.03</v>
      </c>
      <c r="G51" s="264">
        <f t="shared" si="13"/>
        <v>1324.0317568007811</v>
      </c>
      <c r="H51" s="266">
        <f t="shared" si="14"/>
        <v>41356.639863441407</v>
      </c>
      <c r="I51" s="262">
        <f t="shared" si="15"/>
        <v>42810.360136558593</v>
      </c>
      <c r="J51" s="266"/>
      <c r="K51" s="262">
        <f t="shared" si="16"/>
        <v>42810.360136558593</v>
      </c>
      <c r="L51" s="1"/>
      <c r="M51" s="1"/>
      <c r="N51" s="1"/>
    </row>
    <row r="52" spans="1:14" ht="20.25">
      <c r="A52" s="155" t="s">
        <v>51</v>
      </c>
      <c r="B52" s="264">
        <v>2732200</v>
      </c>
      <c r="C52" s="264"/>
      <c r="D52" s="268">
        <f t="shared" si="12"/>
        <v>2732200</v>
      </c>
      <c r="E52" s="268">
        <v>431019</v>
      </c>
      <c r="F52" s="269">
        <v>0.03</v>
      </c>
      <c r="G52" s="264">
        <f t="shared" si="13"/>
        <v>69035.429999999993</v>
      </c>
      <c r="H52" s="266">
        <f t="shared" si="14"/>
        <v>500054.43</v>
      </c>
      <c r="I52" s="262">
        <f t="shared" si="15"/>
        <v>2232145.5699999998</v>
      </c>
      <c r="J52" s="266"/>
      <c r="K52" s="262">
        <f t="shared" si="16"/>
        <v>2232145.5699999998</v>
      </c>
      <c r="L52" s="1"/>
      <c r="M52" s="1"/>
      <c r="N52" s="1"/>
    </row>
    <row r="53" spans="1:14" ht="20.25">
      <c r="A53" s="153" t="s">
        <v>37</v>
      </c>
      <c r="B53" s="266">
        <f>SUM(B41:B52)</f>
        <v>603040975</v>
      </c>
      <c r="C53" s="266">
        <f>SUM(C41:C52)</f>
        <v>7480125</v>
      </c>
      <c r="D53" s="266">
        <f>SUM(D41:D52)</f>
        <v>610521100</v>
      </c>
      <c r="E53" s="266">
        <f>SUM(E41:E52)</f>
        <v>290791116.89983237</v>
      </c>
      <c r="F53" s="266"/>
      <c r="G53" s="266">
        <f>SUM(G41:G52)</f>
        <v>9367495.743005028</v>
      </c>
      <c r="H53" s="266">
        <f>SUM(H41:H52)</f>
        <v>300158612.64283746</v>
      </c>
      <c r="I53" s="266">
        <f>SUM(I41:I52)</f>
        <v>310362487.35716254</v>
      </c>
      <c r="J53" s="266">
        <f>SUM(J41:J52)</f>
        <v>0</v>
      </c>
      <c r="K53" s="266">
        <f>SUM(K41:K52)</f>
        <v>310362487.35716254</v>
      </c>
      <c r="L53" s="1"/>
      <c r="M53" s="1"/>
      <c r="N53" s="1"/>
    </row>
    <row r="54" spans="1:14" ht="20.25">
      <c r="A54" s="153"/>
      <c r="B54" s="266"/>
      <c r="C54" s="266"/>
      <c r="D54" s="266"/>
      <c r="E54" s="266"/>
      <c r="F54" s="271"/>
      <c r="G54" s="266"/>
      <c r="H54" s="266"/>
      <c r="I54" s="266"/>
      <c r="J54" s="266"/>
      <c r="K54" s="266"/>
      <c r="L54" s="1"/>
      <c r="M54" s="1"/>
      <c r="N54" s="1"/>
    </row>
    <row r="55" spans="1:14" ht="22.5" customHeight="1">
      <c r="A55" s="155" t="s">
        <v>52</v>
      </c>
      <c r="B55" s="264">
        <v>2629483</v>
      </c>
      <c r="C55" s="264"/>
      <c r="D55" s="268">
        <f>B55+C55</f>
        <v>2629483</v>
      </c>
      <c r="E55" s="268">
        <v>1483832</v>
      </c>
      <c r="F55" s="269">
        <v>0.03</v>
      </c>
      <c r="G55" s="264">
        <f>(B55-E55)*F55</f>
        <v>34369.53</v>
      </c>
      <c r="H55" s="266">
        <f>E55+G55</f>
        <v>1518201.53</v>
      </c>
      <c r="I55" s="262">
        <f>D55-H55</f>
        <v>1111281.47</v>
      </c>
      <c r="J55" s="266"/>
      <c r="K55" s="262">
        <f>I55</f>
        <v>1111281.47</v>
      </c>
      <c r="L55" s="1"/>
      <c r="M55" s="1"/>
      <c r="N55" s="1"/>
    </row>
    <row r="56" spans="1:14" ht="20.25">
      <c r="A56" s="155" t="s">
        <v>53</v>
      </c>
      <c r="B56" s="264">
        <v>1337442</v>
      </c>
      <c r="C56" s="264">
        <v>21667</v>
      </c>
      <c r="D56" s="268">
        <f>B56+C56</f>
        <v>1359109</v>
      </c>
      <c r="E56" s="268">
        <v>218796</v>
      </c>
      <c r="F56" s="269">
        <v>0.03</v>
      </c>
      <c r="G56" s="264">
        <f>(B56-E56)*F56</f>
        <v>33559.379999999997</v>
      </c>
      <c r="H56" s="266">
        <f>E56+G56</f>
        <v>252355.38</v>
      </c>
      <c r="I56" s="262">
        <f>D56-H56</f>
        <v>1106753.6200000001</v>
      </c>
      <c r="J56" s="266"/>
      <c r="K56" s="262">
        <f>I56</f>
        <v>1106753.6200000001</v>
      </c>
      <c r="L56" s="1"/>
      <c r="M56" s="1"/>
      <c r="N56" s="1"/>
    </row>
    <row r="57" spans="1:14" ht="20.25">
      <c r="A57" s="155" t="s">
        <v>54</v>
      </c>
      <c r="B57" s="264">
        <v>1523313</v>
      </c>
      <c r="C57" s="264"/>
      <c r="D57" s="268">
        <f>B57+C57</f>
        <v>1523313</v>
      </c>
      <c r="E57" s="268">
        <v>564999.56000000006</v>
      </c>
      <c r="F57" s="269">
        <v>0.03</v>
      </c>
      <c r="G57" s="264">
        <f>(B57-E57)*F57</f>
        <v>28749.403199999997</v>
      </c>
      <c r="H57" s="266">
        <f>E57+G57</f>
        <v>593748.9632</v>
      </c>
      <c r="I57" s="262">
        <f>D57-H57</f>
        <v>929564.0368</v>
      </c>
      <c r="J57" s="266"/>
      <c r="K57" s="262">
        <f>I57</f>
        <v>929564.0368</v>
      </c>
      <c r="L57" s="1"/>
      <c r="M57" s="1"/>
      <c r="N57" s="1"/>
    </row>
    <row r="58" spans="1:14" ht="20.25">
      <c r="A58" s="155" t="s">
        <v>55</v>
      </c>
      <c r="B58" s="264">
        <v>183617</v>
      </c>
      <c r="C58" s="264"/>
      <c r="D58" s="268">
        <f>B58+C58</f>
        <v>183617</v>
      </c>
      <c r="E58" s="268">
        <v>44451.087875000005</v>
      </c>
      <c r="F58" s="269">
        <v>0.03</v>
      </c>
      <c r="G58" s="264">
        <f>(B58-E58)*F58</f>
        <v>4174.9773637500002</v>
      </c>
      <c r="H58" s="266">
        <f>E58+G58</f>
        <v>48626.065238750001</v>
      </c>
      <c r="I58" s="262">
        <f>D58-H58</f>
        <v>134990.93476124998</v>
      </c>
      <c r="J58" s="266"/>
      <c r="K58" s="262">
        <f>I58</f>
        <v>134990.93476124998</v>
      </c>
      <c r="L58" s="1"/>
      <c r="M58" s="1"/>
      <c r="N58" s="1"/>
    </row>
    <row r="59" spans="1:14" ht="20.25">
      <c r="A59" s="153" t="s">
        <v>37</v>
      </c>
      <c r="B59" s="273">
        <f>B55+B56+B57+B58</f>
        <v>5673855</v>
      </c>
      <c r="C59" s="273">
        <f>C55+C56+C57+C58</f>
        <v>21667</v>
      </c>
      <c r="D59" s="273">
        <f>D55+D56+D57+D58</f>
        <v>5695522</v>
      </c>
      <c r="E59" s="273">
        <f>E55+E56+E57+E58</f>
        <v>2312078.6478750003</v>
      </c>
      <c r="F59" s="273"/>
      <c r="G59" s="273">
        <f>G55+G56+G57+G58</f>
        <v>100853.29056375001</v>
      </c>
      <c r="H59" s="273">
        <f>H55+H56+H57+H58</f>
        <v>2412931.9384387503</v>
      </c>
      <c r="I59" s="273">
        <f>I55+I56+I57+I58</f>
        <v>3282590.0615612497</v>
      </c>
      <c r="J59" s="273">
        <f>J55+J56+J57+J58</f>
        <v>0</v>
      </c>
      <c r="K59" s="273">
        <f>K55+K56+K57+K58</f>
        <v>3282590.0615612497</v>
      </c>
      <c r="L59" s="1"/>
      <c r="M59" s="1"/>
      <c r="N59" s="1"/>
    </row>
    <row r="60" spans="1:14" ht="20.25">
      <c r="A60" s="152"/>
      <c r="B60" s="270"/>
      <c r="C60" s="270"/>
      <c r="D60" s="270"/>
      <c r="E60" s="270"/>
      <c r="F60" s="270"/>
      <c r="G60" s="270"/>
      <c r="H60" s="266"/>
      <c r="I60" s="267"/>
      <c r="J60" s="266"/>
      <c r="K60" s="267"/>
      <c r="L60" s="1"/>
      <c r="M60" s="1"/>
      <c r="N60" s="1"/>
    </row>
    <row r="61" spans="1:14" ht="20.25">
      <c r="A61" s="152"/>
      <c r="B61" s="270"/>
      <c r="C61" s="270"/>
      <c r="D61" s="270"/>
      <c r="E61" s="270"/>
      <c r="F61" s="270"/>
      <c r="G61" s="270"/>
      <c r="H61" s="266"/>
      <c r="I61" s="267"/>
      <c r="J61" s="266"/>
      <c r="K61" s="267"/>
      <c r="L61" s="1"/>
      <c r="M61" s="1"/>
      <c r="N61" s="1"/>
    </row>
    <row r="62" spans="1:14" ht="20.25">
      <c r="A62" s="153" t="s">
        <v>56</v>
      </c>
      <c r="B62" s="273">
        <f>B59+B53+B32+B28+B16+B7</f>
        <v>1173427317</v>
      </c>
      <c r="C62" s="273">
        <f t="shared" ref="C62:K62" si="17">C59+C53+C32+C28+C16+C7</f>
        <v>7501792</v>
      </c>
      <c r="D62" s="273">
        <f t="shared" si="17"/>
        <v>1180929109</v>
      </c>
      <c r="E62" s="273">
        <f t="shared" si="17"/>
        <v>432935001.14488697</v>
      </c>
      <c r="F62" s="273">
        <f t="shared" si="17"/>
        <v>0.30000000000000004</v>
      </c>
      <c r="G62" s="273">
        <f t="shared" si="17"/>
        <v>19269599.642470267</v>
      </c>
      <c r="H62" s="273">
        <f t="shared" si="17"/>
        <v>452204599.91916353</v>
      </c>
      <c r="I62" s="273">
        <f t="shared" si="17"/>
        <v>728724509.08083653</v>
      </c>
      <c r="J62" s="273">
        <f t="shared" si="17"/>
        <v>0</v>
      </c>
      <c r="K62" s="273">
        <f t="shared" si="17"/>
        <v>728724509.08083653</v>
      </c>
      <c r="L62" s="1"/>
      <c r="M62" s="1"/>
      <c r="N62" s="1"/>
    </row>
    <row r="63" spans="1:14" ht="20.25">
      <c r="A63" s="156"/>
      <c r="B63" s="274"/>
      <c r="C63" s="274"/>
      <c r="D63" s="274"/>
      <c r="E63" s="274"/>
      <c r="F63" s="275"/>
      <c r="G63" s="274"/>
      <c r="H63" s="276"/>
      <c r="I63" s="256"/>
      <c r="J63" s="276"/>
      <c r="K63" s="256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I65" s="1"/>
      <c r="J65" s="1"/>
      <c r="K65" s="314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>
      <c r="A68" s="1"/>
      <c r="B68" s="1"/>
      <c r="C68" s="31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H36"/>
  <sheetViews>
    <sheetView showGridLines="0" tabSelected="1" workbookViewId="0">
      <selection activeCell="F8" sqref="F8"/>
    </sheetView>
  </sheetViews>
  <sheetFormatPr defaultRowHeight="12.75"/>
  <cols>
    <col min="1" max="1" width="9.140625" style="124"/>
    <col min="2" max="2" width="27.5703125" style="124" bestFit="1" customWidth="1"/>
    <col min="3" max="3" width="8.7109375" style="235" customWidth="1"/>
    <col min="4" max="4" width="16.42578125" style="126" customWidth="1"/>
    <col min="5" max="5" width="5.42578125" style="124" customWidth="1"/>
    <col min="6" max="6" width="15.42578125" style="126" customWidth="1"/>
    <col min="7" max="7" width="14" style="124" customWidth="1"/>
    <col min="8" max="8" width="9.7109375" style="124" bestFit="1" customWidth="1"/>
    <col min="9" max="16384" width="9.140625" style="124"/>
  </cols>
  <sheetData>
    <row r="1" spans="2:8">
      <c r="B1" s="3" t="s">
        <v>57</v>
      </c>
      <c r="C1" s="230"/>
      <c r="D1" s="4"/>
      <c r="E1" s="3"/>
      <c r="F1" s="4"/>
    </row>
    <row r="2" spans="2:8">
      <c r="B2" s="5" t="s">
        <v>57</v>
      </c>
      <c r="C2" s="231"/>
      <c r="D2" s="4" t="s">
        <v>255</v>
      </c>
      <c r="E2" s="6"/>
      <c r="F2" s="4" t="s">
        <v>198</v>
      </c>
    </row>
    <row r="3" spans="2:8">
      <c r="B3" s="7" t="s">
        <v>60</v>
      </c>
      <c r="C3" s="231" t="s">
        <v>238</v>
      </c>
      <c r="D3" s="8"/>
      <c r="E3" s="5"/>
      <c r="F3" s="8"/>
    </row>
    <row r="4" spans="2:8">
      <c r="B4" s="5" t="s">
        <v>61</v>
      </c>
      <c r="C4" s="9">
        <v>14</v>
      </c>
      <c r="D4" s="10">
        <v>129034760.69900008</v>
      </c>
      <c r="E4" s="9"/>
      <c r="F4" s="10">
        <v>185528715.89990011</v>
      </c>
      <c r="G4" s="130"/>
      <c r="H4" s="125"/>
    </row>
    <row r="5" spans="2:8" ht="13.5" thickBot="1">
      <c r="B5" s="5" t="s">
        <v>277</v>
      </c>
      <c r="C5" s="9">
        <v>15</v>
      </c>
      <c r="D5" s="10">
        <v>5487712.8499999996</v>
      </c>
      <c r="E5" s="9"/>
      <c r="F5" s="10">
        <v>12959566</v>
      </c>
      <c r="G5" s="130"/>
      <c r="H5" s="125"/>
    </row>
    <row r="6" spans="2:8" ht="13.5" thickBot="1">
      <c r="B6" s="5"/>
      <c r="C6" s="9"/>
      <c r="D6" s="11">
        <v>134522473.54900008</v>
      </c>
      <c r="E6" s="9"/>
      <c r="F6" s="11">
        <v>198488281.89990011</v>
      </c>
      <c r="G6" s="130"/>
      <c r="H6" s="125"/>
    </row>
    <row r="7" spans="2:8">
      <c r="B7" s="7" t="s">
        <v>62</v>
      </c>
      <c r="C7" s="232"/>
      <c r="D7" s="10"/>
      <c r="E7" s="9"/>
      <c r="F7" s="10"/>
      <c r="G7" s="130"/>
      <c r="H7" s="125"/>
    </row>
    <row r="8" spans="2:8">
      <c r="B8" s="5" t="s">
        <v>63</v>
      </c>
      <c r="C8" s="9">
        <v>16</v>
      </c>
      <c r="D8" s="10">
        <v>-44009093.094146341</v>
      </c>
      <c r="E8" s="9"/>
      <c r="F8" s="10">
        <v>-98049506.783000022</v>
      </c>
      <c r="G8" s="130"/>
      <c r="H8" s="125"/>
    </row>
    <row r="9" spans="2:8">
      <c r="B9" s="5" t="s">
        <v>191</v>
      </c>
      <c r="C9" s="9">
        <v>16</v>
      </c>
      <c r="D9" s="10">
        <v>-6673945.4919999335</v>
      </c>
      <c r="E9" s="9"/>
      <c r="F9" s="10">
        <v>7087925.317000025</v>
      </c>
      <c r="G9" s="130"/>
      <c r="H9" s="125"/>
    </row>
    <row r="10" spans="2:8">
      <c r="B10" s="5" t="s">
        <v>64</v>
      </c>
      <c r="C10" s="9"/>
      <c r="D10" s="12"/>
      <c r="E10" s="9"/>
      <c r="F10" s="12"/>
      <c r="G10" s="309"/>
      <c r="H10" s="125"/>
    </row>
    <row r="11" spans="2:8">
      <c r="B11" s="13" t="s">
        <v>65</v>
      </c>
      <c r="C11" s="9">
        <v>17</v>
      </c>
      <c r="D11" s="10">
        <v>-21582433</v>
      </c>
      <c r="E11" s="9"/>
      <c r="F11" s="10">
        <v>-21658360</v>
      </c>
      <c r="G11" s="130"/>
      <c r="H11" s="125"/>
    </row>
    <row r="12" spans="2:8" ht="25.5">
      <c r="B12" s="13" t="s">
        <v>66</v>
      </c>
      <c r="C12" s="9">
        <v>17</v>
      </c>
      <c r="D12" s="10">
        <v>-2933991</v>
      </c>
      <c r="E12" s="9"/>
      <c r="F12" s="10">
        <v>-2749265</v>
      </c>
      <c r="G12" s="130"/>
      <c r="H12" s="125"/>
    </row>
    <row r="13" spans="2:8">
      <c r="B13" s="13" t="s">
        <v>67</v>
      </c>
      <c r="C13" s="9"/>
      <c r="D13" s="14">
        <v>-19269598</v>
      </c>
      <c r="E13" s="9"/>
      <c r="F13" s="14">
        <v>-19652626</v>
      </c>
      <c r="G13" s="130"/>
      <c r="H13" s="125"/>
    </row>
    <row r="14" spans="2:8">
      <c r="B14" s="13" t="s">
        <v>68</v>
      </c>
      <c r="C14" s="9"/>
      <c r="D14" s="14">
        <v>0</v>
      </c>
      <c r="E14" s="9"/>
      <c r="F14" s="14">
        <v>0</v>
      </c>
      <c r="G14" s="130"/>
      <c r="H14" s="125"/>
    </row>
    <row r="15" spans="2:8">
      <c r="B15" s="5" t="s">
        <v>69</v>
      </c>
      <c r="C15" s="9">
        <v>18</v>
      </c>
      <c r="D15" s="294">
        <v>-54522611.093999997</v>
      </c>
      <c r="E15" s="9"/>
      <c r="F15" s="10">
        <v>-57578328.535200007</v>
      </c>
      <c r="G15" s="130"/>
      <c r="H15" s="125"/>
    </row>
    <row r="16" spans="2:8" ht="13.5" thickBot="1">
      <c r="B16" s="5"/>
      <c r="C16" s="9"/>
      <c r="D16" s="15"/>
      <c r="E16" s="9"/>
      <c r="F16" s="15"/>
      <c r="G16" s="130"/>
      <c r="H16" s="125"/>
    </row>
    <row r="17" spans="2:8" ht="13.5" thickBot="1">
      <c r="B17" s="7" t="s">
        <v>70</v>
      </c>
      <c r="C17" s="232"/>
      <c r="D17" s="16">
        <v>-148991671.68014628</v>
      </c>
      <c r="E17" s="9"/>
      <c r="F17" s="16">
        <v>-192600161.00119999</v>
      </c>
      <c r="G17" s="130"/>
      <c r="H17" s="125"/>
    </row>
    <row r="18" spans="2:8" ht="13.5" thickBot="1">
      <c r="B18" s="7" t="s">
        <v>71</v>
      </c>
      <c r="C18" s="232"/>
      <c r="D18" s="16">
        <v>-14469198.131146193</v>
      </c>
      <c r="E18" s="9"/>
      <c r="F18" s="16">
        <v>5888120.8987001181</v>
      </c>
      <c r="G18" s="130"/>
      <c r="H18" s="125"/>
    </row>
    <row r="19" spans="2:8">
      <c r="B19" s="5"/>
      <c r="C19" s="9"/>
      <c r="D19" s="10"/>
      <c r="E19" s="17"/>
      <c r="F19" s="10"/>
      <c r="G19" s="130"/>
      <c r="H19" s="125"/>
    </row>
    <row r="20" spans="2:8" ht="25.5">
      <c r="B20" s="5" t="s">
        <v>72</v>
      </c>
      <c r="C20" s="9">
        <v>19</v>
      </c>
      <c r="D20" s="10">
        <v>-6848189.6099999994</v>
      </c>
      <c r="E20" s="17"/>
      <c r="F20" s="10">
        <v>-6485627.1363999993</v>
      </c>
      <c r="G20" s="130"/>
      <c r="H20" s="125"/>
    </row>
    <row r="21" spans="2:8" ht="26.25" thickBot="1">
      <c r="B21" s="5" t="s">
        <v>73</v>
      </c>
      <c r="C21" s="9">
        <v>19</v>
      </c>
      <c r="D21" s="15">
        <v>2471594.81</v>
      </c>
      <c r="E21" s="9"/>
      <c r="F21" s="15">
        <v>2409012.8000000003</v>
      </c>
      <c r="G21" s="130"/>
      <c r="H21" s="125"/>
    </row>
    <row r="22" spans="2:8" ht="26.25" thickBot="1">
      <c r="B22" s="7" t="s">
        <v>74</v>
      </c>
      <c r="C22" s="232"/>
      <c r="D22" s="16">
        <v>-4376594.7999999989</v>
      </c>
      <c r="E22" s="9"/>
      <c r="F22" s="16">
        <v>-4076614.336399999</v>
      </c>
      <c r="G22" s="130"/>
      <c r="H22" s="125"/>
    </row>
    <row r="23" spans="2:8">
      <c r="B23" s="7"/>
      <c r="C23" s="232"/>
      <c r="D23" s="12"/>
      <c r="E23" s="9"/>
      <c r="F23" s="12"/>
      <c r="G23" s="130"/>
      <c r="H23" s="125"/>
    </row>
    <row r="24" spans="2:8">
      <c r="B24" s="7" t="s">
        <v>75</v>
      </c>
      <c r="C24" s="232"/>
      <c r="D24" s="18">
        <v>-18845792.93114619</v>
      </c>
      <c r="E24" s="9"/>
      <c r="F24" s="18">
        <v>1811506.5623001191</v>
      </c>
      <c r="G24" s="130"/>
      <c r="H24" s="125"/>
    </row>
    <row r="25" spans="2:8">
      <c r="B25" s="5" t="s">
        <v>76</v>
      </c>
      <c r="C25" s="9">
        <v>20</v>
      </c>
      <c r="D25" s="10"/>
      <c r="E25" s="9"/>
      <c r="F25" s="10">
        <v>-122462.44984501787</v>
      </c>
      <c r="G25" s="130"/>
      <c r="H25" s="125"/>
    </row>
    <row r="26" spans="2:8" ht="13.5" thickBot="1">
      <c r="B26" s="196" t="s">
        <v>77</v>
      </c>
      <c r="C26" s="233"/>
      <c r="D26" s="19">
        <v>-18845792.93114619</v>
      </c>
      <c r="E26" s="197"/>
      <c r="F26" s="19">
        <v>1689044.1124551012</v>
      </c>
      <c r="G26" s="195"/>
      <c r="H26" s="125"/>
    </row>
    <row r="27" spans="2:8">
      <c r="B27" s="198"/>
      <c r="C27" s="199"/>
      <c r="D27" s="20"/>
      <c r="E27" s="199"/>
      <c r="F27" s="20"/>
      <c r="G27" s="195"/>
      <c r="H27" s="125"/>
    </row>
    <row r="28" spans="2:8">
      <c r="B28" s="198"/>
      <c r="C28" s="199"/>
      <c r="D28" s="20"/>
      <c r="E28" s="20"/>
      <c r="F28" s="20"/>
      <c r="G28" s="20"/>
      <c r="H28" s="20"/>
    </row>
    <row r="29" spans="2:8">
      <c r="B29" s="200"/>
      <c r="C29" s="234"/>
      <c r="D29" s="21"/>
      <c r="E29" s="201"/>
      <c r="F29" s="21"/>
      <c r="G29" s="126"/>
      <c r="H29" s="126"/>
    </row>
    <row r="30" spans="2:8">
      <c r="B30" s="198"/>
      <c r="C30" s="199"/>
      <c r="D30" s="22"/>
      <c r="E30" s="198"/>
      <c r="F30" s="22"/>
      <c r="G30" s="126"/>
      <c r="H30" s="126"/>
    </row>
    <row r="31" spans="2:8">
      <c r="B31" s="3"/>
      <c r="C31" s="230"/>
      <c r="D31" s="22"/>
      <c r="E31" s="23"/>
      <c r="F31" s="22"/>
    </row>
    <row r="32" spans="2:8">
      <c r="B32" s="3"/>
      <c r="C32" s="230"/>
      <c r="D32" s="22"/>
      <c r="E32" s="3"/>
      <c r="F32" s="22"/>
      <c r="G32" s="125"/>
    </row>
    <row r="33" spans="4:7">
      <c r="D33" s="22"/>
      <c r="F33" s="22"/>
      <c r="G33" s="313"/>
    </row>
    <row r="34" spans="4:7">
      <c r="D34" s="123"/>
      <c r="F34" s="63"/>
      <c r="G34" s="127"/>
    </row>
    <row r="35" spans="4:7">
      <c r="D35" s="195"/>
      <c r="F35" s="195"/>
      <c r="G35" s="127"/>
    </row>
    <row r="36" spans="4:7">
      <c r="F36" s="195"/>
      <c r="G36" s="12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E85"/>
  <sheetViews>
    <sheetView showGridLines="0" workbookViewId="0">
      <selection activeCell="C17" sqref="C17"/>
    </sheetView>
  </sheetViews>
  <sheetFormatPr defaultRowHeight="15"/>
  <cols>
    <col min="2" max="2" width="35" style="53" bestFit="1" customWidth="1"/>
    <col min="3" max="3" width="16.5703125" style="54" customWidth="1"/>
    <col min="4" max="4" width="27" style="54" customWidth="1"/>
    <col min="5" max="5" width="14.5703125" customWidth="1"/>
  </cols>
  <sheetData>
    <row r="2" spans="2:5">
      <c r="B2" s="90" t="s">
        <v>146</v>
      </c>
    </row>
    <row r="3" spans="2:5">
      <c r="B3" s="57"/>
      <c r="C3" s="86" t="s">
        <v>255</v>
      </c>
      <c r="D3" s="86" t="s">
        <v>198</v>
      </c>
      <c r="E3" t="s">
        <v>57</v>
      </c>
    </row>
    <row r="4" spans="2:5">
      <c r="B4" s="120" t="s">
        <v>61</v>
      </c>
      <c r="C4" s="121">
        <v>129034760.69900008</v>
      </c>
      <c r="D4" s="122">
        <v>185528715.89990011</v>
      </c>
    </row>
    <row r="5" spans="2:5">
      <c r="B5" s="68" t="s">
        <v>58</v>
      </c>
      <c r="C5" s="88">
        <v>129034760.69900008</v>
      </c>
      <c r="D5" s="88">
        <v>185528715.89990011</v>
      </c>
    </row>
    <row r="6" spans="2:5">
      <c r="B6" s="70" t="s">
        <v>113</v>
      </c>
      <c r="C6" s="71">
        <v>0</v>
      </c>
      <c r="D6" s="71">
        <v>0</v>
      </c>
    </row>
    <row r="7" spans="2:5">
      <c r="B7" s="72"/>
      <c r="C7" s="71"/>
      <c r="D7" s="65"/>
    </row>
    <row r="8" spans="2:5">
      <c r="B8" s="90" t="s">
        <v>144</v>
      </c>
    </row>
    <row r="9" spans="2:5">
      <c r="B9" s="57"/>
      <c r="C9" s="86" t="s">
        <v>255</v>
      </c>
      <c r="D9" s="86" t="s">
        <v>198</v>
      </c>
    </row>
    <row r="10" spans="2:5">
      <c r="B10" s="53" t="s">
        <v>147</v>
      </c>
      <c r="C10" s="65">
        <v>1149218</v>
      </c>
      <c r="D10" s="65">
        <v>12819393</v>
      </c>
    </row>
    <row r="11" spans="2:5">
      <c r="B11" s="57" t="s">
        <v>148</v>
      </c>
      <c r="C11" s="87">
        <v>4338494.8499999996</v>
      </c>
      <c r="D11" s="87">
        <v>140173</v>
      </c>
    </row>
    <row r="12" spans="2:5">
      <c r="B12" s="68" t="s">
        <v>58</v>
      </c>
      <c r="C12" s="88">
        <v>5487712.8499999996</v>
      </c>
      <c r="D12" s="88">
        <v>12959566</v>
      </c>
    </row>
    <row r="13" spans="2:5">
      <c r="B13" s="70" t="s">
        <v>113</v>
      </c>
      <c r="C13" s="71">
        <v>0</v>
      </c>
      <c r="D13" s="71">
        <v>0</v>
      </c>
    </row>
    <row r="14" spans="2:5">
      <c r="B14" s="72"/>
      <c r="D14" s="65"/>
    </row>
    <row r="15" spans="2:5">
      <c r="B15" s="90" t="s">
        <v>63</v>
      </c>
    </row>
    <row r="16" spans="2:5">
      <c r="B16" s="57"/>
      <c r="C16" s="86" t="s">
        <v>255</v>
      </c>
      <c r="D16" s="86" t="s">
        <v>198</v>
      </c>
    </row>
    <row r="17" spans="2:4">
      <c r="B17" s="60" t="s">
        <v>63</v>
      </c>
      <c r="C17" s="59">
        <v>44009093.094146341</v>
      </c>
      <c r="D17" s="59">
        <v>98049506.783000022</v>
      </c>
    </row>
    <row r="18" spans="2:4">
      <c r="B18" s="57" t="s">
        <v>149</v>
      </c>
      <c r="C18" s="87">
        <v>6673945.4919999335</v>
      </c>
      <c r="D18" s="87">
        <v>-7087925.317000025</v>
      </c>
    </row>
    <row r="19" spans="2:4">
      <c r="B19" s="68" t="s">
        <v>58</v>
      </c>
      <c r="C19" s="88">
        <v>50683038.586146273</v>
      </c>
      <c r="D19" s="88">
        <v>90961581.465999991</v>
      </c>
    </row>
    <row r="20" spans="2:4">
      <c r="B20" s="70" t="s">
        <v>113</v>
      </c>
      <c r="C20" s="71">
        <v>0</v>
      </c>
      <c r="D20" s="71">
        <v>0</v>
      </c>
    </row>
    <row r="21" spans="2:4">
      <c r="D21" s="65"/>
    </row>
    <row r="22" spans="2:4">
      <c r="B22" s="90"/>
    </row>
    <row r="23" spans="2:4">
      <c r="B23" s="90" t="s">
        <v>64</v>
      </c>
    </row>
    <row r="24" spans="2:4">
      <c r="B24" s="57"/>
      <c r="C24" s="86" t="s">
        <v>255</v>
      </c>
      <c r="D24" s="86" t="s">
        <v>198</v>
      </c>
    </row>
    <row r="25" spans="2:4" hidden="1">
      <c r="B25" s="60"/>
      <c r="C25" s="65"/>
    </row>
    <row r="26" spans="2:4">
      <c r="B26" s="53" t="s">
        <v>119</v>
      </c>
      <c r="C26" s="65">
        <v>21582433</v>
      </c>
      <c r="D26" s="65">
        <v>21658360</v>
      </c>
    </row>
    <row r="27" spans="2:4">
      <c r="B27" s="57" t="s">
        <v>120</v>
      </c>
      <c r="C27" s="87">
        <v>2933991</v>
      </c>
      <c r="D27" s="87">
        <v>2749265</v>
      </c>
    </row>
    <row r="28" spans="2:4">
      <c r="B28" s="68" t="s">
        <v>58</v>
      </c>
      <c r="C28" s="88">
        <v>24516424</v>
      </c>
      <c r="D28" s="88">
        <v>24407625</v>
      </c>
    </row>
    <row r="29" spans="2:4">
      <c r="B29" s="70" t="s">
        <v>113</v>
      </c>
      <c r="C29" s="65">
        <v>0</v>
      </c>
      <c r="D29" s="71">
        <v>0</v>
      </c>
    </row>
    <row r="30" spans="2:4">
      <c r="B30" s="94"/>
      <c r="C30" s="95"/>
      <c r="D30" s="88"/>
    </row>
    <row r="31" spans="2:4">
      <c r="B31" s="90" t="s">
        <v>145</v>
      </c>
    </row>
    <row r="32" spans="2:4">
      <c r="B32" s="57"/>
      <c r="C32" s="86" t="s">
        <v>255</v>
      </c>
      <c r="D32" s="86" t="s">
        <v>198</v>
      </c>
    </row>
    <row r="33" spans="2:4">
      <c r="B33" s="60" t="s">
        <v>121</v>
      </c>
      <c r="C33" s="59">
        <v>0</v>
      </c>
      <c r="D33" s="59">
        <v>2095.5</v>
      </c>
    </row>
    <row r="34" spans="2:4">
      <c r="B34" s="57" t="s">
        <v>122</v>
      </c>
      <c r="C34" s="87">
        <v>-6848189.6099999994</v>
      </c>
      <c r="D34" s="87">
        <v>-6487722.6363999993</v>
      </c>
    </row>
    <row r="35" spans="2:4" hidden="1">
      <c r="B35" s="57"/>
      <c r="C35" s="87"/>
      <c r="D35" s="87"/>
    </row>
    <row r="36" spans="2:4">
      <c r="B36" s="68" t="s">
        <v>58</v>
      </c>
      <c r="C36" s="88">
        <v>-6848189.6099999994</v>
      </c>
      <c r="D36" s="88">
        <v>-6485627.1363999993</v>
      </c>
    </row>
    <row r="37" spans="2:4">
      <c r="B37" s="70" t="s">
        <v>113</v>
      </c>
      <c r="C37" s="71">
        <v>0</v>
      </c>
      <c r="D37" s="65">
        <v>0</v>
      </c>
    </row>
    <row r="38" spans="2:4">
      <c r="B38" s="72"/>
      <c r="C38" s="97"/>
      <c r="D38" s="71"/>
    </row>
    <row r="39" spans="2:4" hidden="1">
      <c r="B39" s="92"/>
      <c r="D39" s="54" t="s">
        <v>57</v>
      </c>
    </row>
    <row r="41" spans="2:4">
      <c r="B41" s="90" t="s">
        <v>123</v>
      </c>
      <c r="C41" s="98"/>
      <c r="D41" s="98"/>
    </row>
    <row r="42" spans="2:4">
      <c r="B42" s="99"/>
      <c r="C42" s="86" t="s">
        <v>255</v>
      </c>
      <c r="D42" s="86" t="s">
        <v>198</v>
      </c>
    </row>
    <row r="43" spans="2:4">
      <c r="B43" s="100" t="s">
        <v>151</v>
      </c>
      <c r="C43" s="96">
        <v>2549619.96</v>
      </c>
      <c r="D43" s="96">
        <v>2614934.58</v>
      </c>
    </row>
    <row r="44" spans="2:4">
      <c r="B44" s="252" t="s">
        <v>150</v>
      </c>
      <c r="C44" s="96">
        <v>-78025.149999999994</v>
      </c>
      <c r="D44" s="96">
        <v>-205921.77999999997</v>
      </c>
    </row>
    <row r="45" spans="2:4">
      <c r="B45" s="68" t="s">
        <v>58</v>
      </c>
      <c r="C45" s="101">
        <v>2471594.81</v>
      </c>
      <c r="D45" s="101">
        <v>2409012.8000000003</v>
      </c>
    </row>
    <row r="46" spans="2:4">
      <c r="B46" s="70" t="s">
        <v>113</v>
      </c>
      <c r="C46" s="102">
        <v>0</v>
      </c>
      <c r="D46" s="103">
        <v>0</v>
      </c>
    </row>
    <row r="47" spans="2:4">
      <c r="C47" s="65"/>
      <c r="D47" s="65"/>
    </row>
    <row r="48" spans="2:4" hidden="1">
      <c r="C48" s="54" t="s">
        <v>57</v>
      </c>
    </row>
    <row r="50" spans="2:5">
      <c r="B50" s="104"/>
      <c r="C50" s="105"/>
      <c r="D50" s="105"/>
    </row>
    <row r="51" spans="2:5">
      <c r="B51" s="90" t="s">
        <v>69</v>
      </c>
    </row>
    <row r="52" spans="2:5">
      <c r="B52" s="57"/>
      <c r="C52" s="86" t="s">
        <v>255</v>
      </c>
      <c r="D52" s="86" t="s">
        <v>198</v>
      </c>
    </row>
    <row r="53" spans="2:5">
      <c r="B53" s="60" t="s">
        <v>278</v>
      </c>
      <c r="C53" s="74">
        <v>1569600</v>
      </c>
      <c r="D53" s="59">
        <v>1677201</v>
      </c>
    </row>
    <row r="54" spans="2:5">
      <c r="B54" s="53" t="s">
        <v>152</v>
      </c>
      <c r="C54" s="76">
        <v>684967.23</v>
      </c>
      <c r="D54" s="65">
        <v>265649.82</v>
      </c>
      <c r="E54" s="2"/>
    </row>
    <row r="55" spans="2:5">
      <c r="B55" s="53" t="s">
        <v>154</v>
      </c>
      <c r="C55" s="76">
        <v>5312288</v>
      </c>
      <c r="D55" s="65">
        <v>2924372</v>
      </c>
      <c r="E55" s="2"/>
    </row>
    <row r="56" spans="2:5">
      <c r="B56" s="53" t="s">
        <v>155</v>
      </c>
      <c r="C56" s="76">
        <v>1059125.27</v>
      </c>
      <c r="D56" s="65">
        <v>1953543.57</v>
      </c>
      <c r="E56" s="290"/>
    </row>
    <row r="57" spans="2:5">
      <c r="B57" s="53" t="s">
        <v>156</v>
      </c>
      <c r="C57" s="76">
        <v>31794736.23520001</v>
      </c>
      <c r="D57" s="65">
        <v>31600484.395199999</v>
      </c>
      <c r="E57" s="290"/>
    </row>
    <row r="58" spans="2:5">
      <c r="B58" s="53" t="s">
        <v>157</v>
      </c>
      <c r="C58" s="76">
        <v>40819.800000000003</v>
      </c>
      <c r="D58" s="65">
        <v>146562.024</v>
      </c>
      <c r="E58" s="290"/>
    </row>
    <row r="59" spans="2:5">
      <c r="B59" s="53" t="s">
        <v>158</v>
      </c>
      <c r="C59" s="76">
        <v>67017.640000000014</v>
      </c>
      <c r="D59" s="65">
        <v>500</v>
      </c>
      <c r="E59" s="2"/>
    </row>
    <row r="60" spans="2:5">
      <c r="B60" s="53" t="s">
        <v>159</v>
      </c>
      <c r="C60" s="76">
        <v>497545.07880000002</v>
      </c>
      <c r="D60" s="65">
        <v>535252.946</v>
      </c>
      <c r="E60" s="288"/>
    </row>
    <row r="61" spans="2:5">
      <c r="B61" s="53" t="s">
        <v>160</v>
      </c>
      <c r="C61" s="76">
        <v>334278.43000000011</v>
      </c>
      <c r="D61" s="65">
        <v>9064.0700000000015</v>
      </c>
      <c r="E61" s="288"/>
    </row>
    <row r="62" spans="2:5">
      <c r="B62" s="53" t="s">
        <v>161</v>
      </c>
      <c r="C62" s="76">
        <v>124517</v>
      </c>
      <c r="D62" s="65">
        <v>168079.64</v>
      </c>
      <c r="E62" s="288"/>
    </row>
    <row r="63" spans="2:5">
      <c r="B63" s="53" t="s">
        <v>162</v>
      </c>
      <c r="C63" s="76">
        <v>3037921.32</v>
      </c>
      <c r="D63" s="65">
        <v>7531722</v>
      </c>
      <c r="E63" s="289"/>
    </row>
    <row r="64" spans="2:5">
      <c r="B64" s="53" t="s">
        <v>163</v>
      </c>
      <c r="C64" s="76">
        <v>588841.40999999992</v>
      </c>
      <c r="D64" s="65">
        <v>846760.74999999988</v>
      </c>
      <c r="E64" s="289"/>
    </row>
    <row r="65" spans="2:5">
      <c r="B65" s="53" t="s">
        <v>164</v>
      </c>
      <c r="C65" s="65">
        <v>10850</v>
      </c>
      <c r="D65" s="65">
        <v>1330</v>
      </c>
      <c r="E65" s="289"/>
    </row>
    <row r="66" spans="2:5">
      <c r="B66" s="53" t="s">
        <v>165</v>
      </c>
      <c r="C66" s="65">
        <v>572627.80000000005</v>
      </c>
      <c r="D66" s="65">
        <v>653030</v>
      </c>
      <c r="E66" s="289"/>
    </row>
    <row r="67" spans="2:5">
      <c r="B67" s="53" t="s">
        <v>166</v>
      </c>
      <c r="C67" s="65">
        <v>12830</v>
      </c>
      <c r="D67" s="65">
        <v>251298.2</v>
      </c>
      <c r="E67" s="289"/>
    </row>
    <row r="68" spans="2:5">
      <c r="B68" s="53" t="s">
        <v>167</v>
      </c>
      <c r="C68" s="65">
        <v>214982.6</v>
      </c>
      <c r="D68" s="65">
        <v>117657</v>
      </c>
      <c r="E68" s="288"/>
    </row>
    <row r="69" spans="2:5">
      <c r="B69" s="53" t="s">
        <v>168</v>
      </c>
      <c r="C69" s="65">
        <v>427367.33</v>
      </c>
      <c r="D69" s="65">
        <v>865839</v>
      </c>
      <c r="E69" s="288"/>
    </row>
    <row r="70" spans="2:5">
      <c r="B70" s="53" t="s">
        <v>169</v>
      </c>
      <c r="C70" s="65">
        <v>754005</v>
      </c>
      <c r="D70" s="65">
        <v>3038303.04</v>
      </c>
      <c r="E70" s="288"/>
    </row>
    <row r="71" spans="2:5">
      <c r="B71" s="53" t="s">
        <v>170</v>
      </c>
      <c r="C71" s="65">
        <v>2502529</v>
      </c>
      <c r="D71" s="65">
        <v>2366820</v>
      </c>
      <c r="E71" s="288"/>
    </row>
    <row r="72" spans="2:5">
      <c r="B72" s="53" t="s">
        <v>171</v>
      </c>
      <c r="C72" s="65">
        <v>276070.86</v>
      </c>
      <c r="D72" s="65">
        <v>151235</v>
      </c>
      <c r="E72" s="288"/>
    </row>
    <row r="73" spans="2:5">
      <c r="B73" s="55" t="s">
        <v>172</v>
      </c>
      <c r="C73" s="76">
        <v>510422</v>
      </c>
      <c r="D73" s="76">
        <v>0</v>
      </c>
      <c r="E73" s="290"/>
    </row>
    <row r="74" spans="2:5">
      <c r="B74" s="53" t="s">
        <v>173</v>
      </c>
      <c r="C74" s="65">
        <v>10220</v>
      </c>
      <c r="D74" s="65">
        <v>11890</v>
      </c>
      <c r="E74" s="288"/>
    </row>
    <row r="75" spans="2:5">
      <c r="B75" s="53" t="s">
        <v>174</v>
      </c>
      <c r="C75" s="65">
        <v>3139242</v>
      </c>
      <c r="D75" s="65">
        <v>2016857</v>
      </c>
      <c r="E75" s="288"/>
    </row>
    <row r="76" spans="2:5">
      <c r="B76" s="53" t="s">
        <v>175</v>
      </c>
      <c r="C76" s="65">
        <v>34392</v>
      </c>
      <c r="D76" s="65">
        <v>3105</v>
      </c>
      <c r="E76" s="288"/>
    </row>
    <row r="77" spans="2:5">
      <c r="B77" s="53" t="s">
        <v>176</v>
      </c>
      <c r="C77" s="65">
        <v>274295</v>
      </c>
      <c r="D77" s="65">
        <v>56201</v>
      </c>
      <c r="E77" s="2"/>
    </row>
    <row r="78" spans="2:5">
      <c r="B78" s="53" t="s">
        <v>177</v>
      </c>
      <c r="C78" s="65">
        <v>255400</v>
      </c>
      <c r="D78" s="65">
        <v>225806</v>
      </c>
      <c r="E78" s="2"/>
    </row>
    <row r="79" spans="2:5">
      <c r="B79" s="53" t="s">
        <v>178</v>
      </c>
      <c r="C79" s="65">
        <v>203289.09999999998</v>
      </c>
      <c r="D79" s="65">
        <v>135255.35</v>
      </c>
      <c r="E79" s="2"/>
    </row>
    <row r="80" spans="2:5">
      <c r="B80" s="57" t="s">
        <v>153</v>
      </c>
      <c r="C80" s="87">
        <v>212430.99000000002</v>
      </c>
      <c r="D80" s="87">
        <v>24509.730000000003</v>
      </c>
      <c r="E80" s="2"/>
    </row>
    <row r="81" spans="2:5">
      <c r="B81" s="68" t="s">
        <v>58</v>
      </c>
      <c r="C81" s="88">
        <v>54522611.094000004</v>
      </c>
      <c r="D81" s="88">
        <v>57578328.5352</v>
      </c>
      <c r="E81" s="2"/>
    </row>
    <row r="82" spans="2:5">
      <c r="B82" s="70" t="s">
        <v>113</v>
      </c>
      <c r="C82" s="65">
        <v>0</v>
      </c>
      <c r="D82" s="88">
        <v>0</v>
      </c>
      <c r="E82" s="2"/>
    </row>
    <row r="83" spans="2:5">
      <c r="C83" s="65"/>
      <c r="D83" s="88"/>
      <c r="E83" s="287"/>
    </row>
    <row r="84" spans="2:5">
      <c r="C84" s="277"/>
      <c r="E84" s="287"/>
    </row>
    <row r="85" spans="2:5">
      <c r="E85" s="287"/>
    </row>
  </sheetData>
  <autoFilter ref="E2:E85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J276"/>
  <sheetViews>
    <sheetView showGridLines="0" workbookViewId="0">
      <selection activeCell="D4" sqref="D4:E216"/>
    </sheetView>
  </sheetViews>
  <sheetFormatPr defaultRowHeight="12.75"/>
  <cols>
    <col min="1" max="2" width="9.140625" style="124"/>
    <col min="3" max="3" width="30.42578125" style="55" bestFit="1" customWidth="1"/>
    <col min="4" max="4" width="21.140625" style="81" bestFit="1" customWidth="1"/>
    <col min="5" max="5" width="26.5703125" style="81" customWidth="1"/>
    <col min="6" max="6" width="16.42578125" style="55" customWidth="1"/>
    <col min="7" max="7" width="15.85546875" style="55" customWidth="1"/>
    <col min="8" max="8" width="9.140625" style="124"/>
    <col min="9" max="9" width="10.42578125" style="124" bestFit="1" customWidth="1"/>
    <col min="10" max="10" width="13.5703125" style="124" bestFit="1" customWidth="1"/>
    <col min="11" max="16384" width="9.140625" style="124"/>
  </cols>
  <sheetData>
    <row r="1" spans="3:7">
      <c r="C1" s="53"/>
      <c r="D1" s="54"/>
      <c r="E1" s="54"/>
    </row>
    <row r="2" spans="3:7" ht="13.5">
      <c r="C2" s="56"/>
      <c r="D2" s="54"/>
      <c r="E2" s="54"/>
      <c r="G2" s="65"/>
    </row>
    <row r="3" spans="3:7" ht="13.5">
      <c r="C3" s="56" t="s">
        <v>80</v>
      </c>
      <c r="D3" s="86" t="s">
        <v>255</v>
      </c>
      <c r="E3" s="86" t="s">
        <v>198</v>
      </c>
      <c r="G3" s="89"/>
    </row>
    <row r="4" spans="3:7">
      <c r="C4" s="58" t="s">
        <v>124</v>
      </c>
      <c r="D4" s="59">
        <v>470965.86000000546</v>
      </c>
      <c r="E4" s="59">
        <v>18562.020000006072</v>
      </c>
      <c r="F4" s="81"/>
      <c r="G4" s="63"/>
    </row>
    <row r="5" spans="3:7">
      <c r="C5" s="61" t="s">
        <v>125</v>
      </c>
      <c r="D5" s="62">
        <v>19248.342210004455</v>
      </c>
      <c r="E5" s="62">
        <v>293508.32242000359</v>
      </c>
      <c r="F5" s="81"/>
      <c r="G5" s="315"/>
    </row>
    <row r="6" spans="3:7">
      <c r="C6" s="66" t="s">
        <v>126</v>
      </c>
      <c r="D6" s="67">
        <v>1348449.4399999995</v>
      </c>
      <c r="E6" s="67">
        <v>139685</v>
      </c>
      <c r="F6" s="81"/>
      <c r="G6" s="316"/>
    </row>
    <row r="7" spans="3:7">
      <c r="C7" s="68" t="s">
        <v>58</v>
      </c>
      <c r="D7" s="88">
        <v>1838663.6422100095</v>
      </c>
      <c r="E7" s="69">
        <v>451755.34242000966</v>
      </c>
      <c r="F7" s="81"/>
      <c r="G7" s="93"/>
    </row>
    <row r="8" spans="3:7" ht="13.5">
      <c r="C8" s="70" t="s">
        <v>113</v>
      </c>
      <c r="D8" s="71">
        <v>0</v>
      </c>
      <c r="E8" s="71">
        <v>0</v>
      </c>
      <c r="F8" s="81"/>
      <c r="G8" s="317"/>
    </row>
    <row r="9" spans="3:7">
      <c r="C9" s="53"/>
      <c r="D9" s="54"/>
      <c r="E9" s="73"/>
      <c r="F9" s="81"/>
      <c r="G9" s="63"/>
    </row>
    <row r="10" spans="3:7" ht="13.5">
      <c r="C10" s="56"/>
      <c r="D10" s="54"/>
      <c r="E10" s="54"/>
      <c r="F10" s="81"/>
      <c r="G10" s="63"/>
    </row>
    <row r="11" spans="3:7" ht="13.5">
      <c r="C11" s="106" t="s">
        <v>114</v>
      </c>
      <c r="D11" s="86" t="s">
        <v>255</v>
      </c>
      <c r="E11" s="86" t="s">
        <v>198</v>
      </c>
      <c r="F11" s="81"/>
      <c r="G11" s="318"/>
    </row>
    <row r="12" spans="3:7">
      <c r="C12" s="107" t="s">
        <v>127</v>
      </c>
      <c r="D12" s="108">
        <v>61605398.721299119</v>
      </c>
      <c r="E12" s="108">
        <v>86629262.59719871</v>
      </c>
      <c r="F12" s="81"/>
      <c r="G12" s="64"/>
    </row>
    <row r="13" spans="3:7">
      <c r="C13" s="79" t="s">
        <v>58</v>
      </c>
      <c r="D13" s="89">
        <v>61605398.721299119</v>
      </c>
      <c r="E13" s="89">
        <v>86629262.59719871</v>
      </c>
      <c r="F13" s="81"/>
      <c r="G13" s="318"/>
    </row>
    <row r="14" spans="3:7" ht="13.5">
      <c r="C14" s="70" t="s">
        <v>113</v>
      </c>
      <c r="D14" s="80">
        <v>0</v>
      </c>
      <c r="E14" s="80">
        <v>0</v>
      </c>
      <c r="F14" s="81"/>
      <c r="G14" s="319"/>
    </row>
    <row r="15" spans="3:7">
      <c r="D15" s="75"/>
      <c r="E15" s="73"/>
      <c r="F15" s="81"/>
      <c r="G15" s="63"/>
    </row>
    <row r="16" spans="3:7" ht="13.5">
      <c r="C16" s="56"/>
      <c r="F16" s="81"/>
      <c r="G16" s="64"/>
    </row>
    <row r="17" spans="2:8">
      <c r="F17" s="81"/>
      <c r="G17" s="64"/>
    </row>
    <row r="18" spans="2:8" ht="13.5">
      <c r="C18" s="106" t="s">
        <v>134</v>
      </c>
      <c r="D18" s="86" t="s">
        <v>255</v>
      </c>
      <c r="E18" s="86" t="s">
        <v>198</v>
      </c>
      <c r="F18" s="280"/>
      <c r="G18" s="318"/>
    </row>
    <row r="19" spans="2:8">
      <c r="C19" s="35" t="s">
        <v>82</v>
      </c>
      <c r="D19" s="74">
        <v>1867423</v>
      </c>
      <c r="E19" s="74">
        <v>0</v>
      </c>
      <c r="F19" s="280"/>
      <c r="G19" s="64"/>
    </row>
    <row r="20" spans="2:8">
      <c r="C20" s="35" t="s">
        <v>84</v>
      </c>
      <c r="D20" s="76">
        <v>1596850</v>
      </c>
      <c r="E20" s="76">
        <v>1596850</v>
      </c>
      <c r="F20" s="280"/>
      <c r="G20" s="320"/>
    </row>
    <row r="21" spans="2:8">
      <c r="C21" s="35" t="s">
        <v>111</v>
      </c>
      <c r="D21" s="77">
        <v>7177527</v>
      </c>
      <c r="E21" s="77">
        <v>10255237</v>
      </c>
      <c r="F21" s="280"/>
      <c r="G21" s="320"/>
    </row>
    <row r="22" spans="2:8">
      <c r="C22" s="35" t="s">
        <v>83</v>
      </c>
      <c r="D22" s="77">
        <v>6239461</v>
      </c>
      <c r="E22" s="77">
        <v>6239461</v>
      </c>
      <c r="F22" s="280"/>
      <c r="G22" s="320"/>
    </row>
    <row r="23" spans="2:8">
      <c r="C23" s="35" t="s">
        <v>85</v>
      </c>
      <c r="D23" s="77">
        <v>2653234</v>
      </c>
      <c r="E23" s="77">
        <v>2653234</v>
      </c>
      <c r="F23" s="81"/>
      <c r="G23" s="321"/>
    </row>
    <row r="24" spans="2:8">
      <c r="C24" s="35" t="s">
        <v>258</v>
      </c>
      <c r="D24" s="77">
        <v>85978</v>
      </c>
      <c r="E24" s="77">
        <v>0</v>
      </c>
      <c r="F24" s="81"/>
      <c r="G24" s="318"/>
    </row>
    <row r="25" spans="2:8" ht="13.5">
      <c r="B25" s="281"/>
      <c r="C25" s="282" t="s">
        <v>128</v>
      </c>
      <c r="D25" s="283">
        <v>0</v>
      </c>
      <c r="E25" s="283">
        <v>140001</v>
      </c>
      <c r="F25" s="81"/>
      <c r="G25" s="319"/>
    </row>
    <row r="26" spans="2:8">
      <c r="B26" s="281"/>
      <c r="C26" s="338" t="s">
        <v>129</v>
      </c>
      <c r="D26" s="284">
        <v>100000</v>
      </c>
      <c r="E26" s="284">
        <v>100000</v>
      </c>
      <c r="F26" s="81"/>
      <c r="G26" s="64"/>
    </row>
    <row r="27" spans="2:8">
      <c r="B27" s="281"/>
      <c r="C27" s="68" t="s">
        <v>58</v>
      </c>
      <c r="D27" s="82">
        <v>19720473</v>
      </c>
      <c r="E27" s="82">
        <v>20984783</v>
      </c>
      <c r="F27" s="81"/>
      <c r="G27" s="64"/>
    </row>
    <row r="28" spans="2:8" ht="13.5">
      <c r="B28" s="281"/>
      <c r="C28" s="70" t="s">
        <v>113</v>
      </c>
      <c r="D28" s="83">
        <v>0</v>
      </c>
      <c r="E28" s="83">
        <v>0</v>
      </c>
      <c r="F28" s="81"/>
      <c r="G28" s="64"/>
    </row>
    <row r="29" spans="2:8">
      <c r="B29" s="281"/>
      <c r="C29" s="282"/>
      <c r="D29" s="284"/>
      <c r="E29" s="284"/>
      <c r="F29" s="81"/>
      <c r="G29" s="64"/>
    </row>
    <row r="30" spans="2:8">
      <c r="B30" s="281"/>
      <c r="C30" s="282"/>
      <c r="D30" s="284"/>
      <c r="E30" s="284"/>
      <c r="F30" s="81"/>
      <c r="G30" s="64"/>
    </row>
    <row r="31" spans="2:8">
      <c r="B31" s="281"/>
      <c r="C31" s="68"/>
      <c r="D31" s="89"/>
      <c r="E31" s="89"/>
      <c r="F31" s="81"/>
      <c r="G31" s="64"/>
    </row>
    <row r="32" spans="2:8" ht="13.5">
      <c r="B32" s="281"/>
      <c r="C32" s="70"/>
      <c r="D32" s="83"/>
      <c r="E32" s="80"/>
      <c r="F32" s="81"/>
      <c r="G32" s="318"/>
      <c r="H32" s="326"/>
    </row>
    <row r="33" spans="2:9">
      <c r="B33" s="281"/>
      <c r="D33" s="75"/>
      <c r="E33" s="76"/>
      <c r="F33" s="81"/>
      <c r="G33" s="63"/>
      <c r="H33" s="326"/>
    </row>
    <row r="34" spans="2:9">
      <c r="B34" s="281"/>
      <c r="F34" s="81"/>
      <c r="G34" s="63"/>
      <c r="H34" s="326"/>
    </row>
    <row r="35" spans="2:9" ht="13.5">
      <c r="C35" s="106" t="s">
        <v>115</v>
      </c>
      <c r="D35" s="86" t="s">
        <v>255</v>
      </c>
      <c r="E35" s="86" t="s">
        <v>198</v>
      </c>
      <c r="F35" s="81"/>
      <c r="G35" s="93"/>
      <c r="H35" s="326"/>
    </row>
    <row r="36" spans="2:9">
      <c r="C36" s="35" t="s">
        <v>89</v>
      </c>
      <c r="D36" s="157">
        <v>30000000</v>
      </c>
      <c r="E36" s="84">
        <v>30000000</v>
      </c>
      <c r="F36" s="81"/>
      <c r="G36" s="93"/>
      <c r="H36" s="326"/>
    </row>
    <row r="37" spans="2:9">
      <c r="C37" s="35" t="s">
        <v>90</v>
      </c>
      <c r="D37" s="157">
        <v>173049578</v>
      </c>
      <c r="E37" s="84">
        <v>173049578</v>
      </c>
      <c r="F37" s="81"/>
      <c r="G37" s="63"/>
      <c r="H37" s="326"/>
    </row>
    <row r="38" spans="2:9">
      <c r="C38" s="35" t="s">
        <v>91</v>
      </c>
      <c r="D38" s="157">
        <v>610521100</v>
      </c>
      <c r="E38" s="84">
        <v>603040974</v>
      </c>
      <c r="F38" s="81"/>
      <c r="G38" s="318"/>
      <c r="H38" s="326"/>
    </row>
    <row r="39" spans="2:9">
      <c r="C39" s="35" t="s">
        <v>194</v>
      </c>
      <c r="D39" s="157">
        <v>36284182</v>
      </c>
      <c r="E39" s="84">
        <v>36284182</v>
      </c>
      <c r="F39" s="81"/>
      <c r="G39" s="64"/>
      <c r="H39" s="326"/>
    </row>
    <row r="40" spans="2:9">
      <c r="C40" s="35" t="str">
        <f>BILANCI!B21</f>
        <v>Instalime</v>
      </c>
      <c r="D40" s="157">
        <v>325378727</v>
      </c>
      <c r="E40" s="84">
        <v>325378728</v>
      </c>
      <c r="F40" s="81"/>
      <c r="G40" s="318"/>
      <c r="H40" s="326"/>
    </row>
    <row r="41" spans="2:9" ht="13.5">
      <c r="C41" s="35" t="s">
        <v>195</v>
      </c>
      <c r="D41" s="157">
        <v>5695522</v>
      </c>
      <c r="E41" s="84">
        <v>5673855</v>
      </c>
      <c r="F41" s="81"/>
      <c r="G41" s="319"/>
    </row>
    <row r="42" spans="2:9">
      <c r="C42" s="55" t="s">
        <v>130</v>
      </c>
      <c r="D42" s="65">
        <v>-38750090.577299893</v>
      </c>
      <c r="E42" s="76">
        <v>-36704921</v>
      </c>
      <c r="F42" s="280"/>
      <c r="G42" s="64"/>
    </row>
    <row r="43" spans="2:9">
      <c r="C43" s="35" t="s">
        <v>131</v>
      </c>
      <c r="D43" s="65">
        <v>-300158612.64283746</v>
      </c>
      <c r="E43" s="76">
        <v>-290791117.82393706</v>
      </c>
      <c r="F43" s="81"/>
      <c r="G43" s="64"/>
    </row>
    <row r="44" spans="2:9">
      <c r="C44" s="35" t="s">
        <v>196</v>
      </c>
      <c r="D44" s="65">
        <v>-13556834.65</v>
      </c>
      <c r="E44" s="76">
        <v>-12853926.6</v>
      </c>
      <c r="F44" s="81"/>
      <c r="G44" s="318"/>
    </row>
    <row r="45" spans="2:9" ht="12.75" customHeight="1">
      <c r="C45" s="35" t="s">
        <v>257</v>
      </c>
      <c r="D45" s="332">
        <v>-97326130.110587388</v>
      </c>
      <c r="E45" s="333">
        <v>-90272959</v>
      </c>
      <c r="F45" s="280"/>
      <c r="G45" s="322"/>
    </row>
    <row r="46" spans="2:9" ht="15.75" customHeight="1">
      <c r="C46" s="109" t="s">
        <v>197</v>
      </c>
      <c r="D46" s="334">
        <v>-2412931.9384387503</v>
      </c>
      <c r="E46" s="312">
        <v>-2312077.0231257812</v>
      </c>
      <c r="F46" s="81"/>
      <c r="G46" s="322"/>
      <c r="I46" s="278"/>
    </row>
    <row r="47" spans="2:9">
      <c r="C47" s="68" t="s">
        <v>58</v>
      </c>
      <c r="D47" s="69">
        <v>728724509.08083653</v>
      </c>
      <c r="E47" s="89">
        <v>740492315.55293715</v>
      </c>
      <c r="F47" s="76"/>
      <c r="G47" s="322"/>
    </row>
    <row r="48" spans="2:9" ht="13.5">
      <c r="C48" s="70" t="s">
        <v>113</v>
      </c>
      <c r="D48" s="80">
        <v>0</v>
      </c>
      <c r="E48" s="85">
        <v>-0.1003572940826416</v>
      </c>
      <c r="F48" s="81"/>
      <c r="G48" s="322"/>
    </row>
    <row r="49" spans="3:9">
      <c r="D49" s="76"/>
      <c r="E49" s="110"/>
      <c r="F49" s="81"/>
      <c r="G49" s="322"/>
    </row>
    <row r="50" spans="3:9" ht="13.5">
      <c r="C50" s="106" t="s">
        <v>133</v>
      </c>
      <c r="D50" s="86" t="s">
        <v>255</v>
      </c>
      <c r="E50" s="86" t="s">
        <v>198</v>
      </c>
      <c r="F50" s="81"/>
      <c r="G50" s="322"/>
    </row>
    <row r="51" spans="3:9" ht="17.25" customHeight="1">
      <c r="C51" s="310" t="s">
        <v>132</v>
      </c>
      <c r="D51" s="311">
        <v>111272944.76760033</v>
      </c>
      <c r="E51" s="312">
        <v>124220244.27</v>
      </c>
      <c r="F51" s="81"/>
      <c r="G51" s="327"/>
      <c r="H51" s="326"/>
      <c r="I51" s="125"/>
    </row>
    <row r="52" spans="3:9">
      <c r="C52" s="68" t="s">
        <v>58</v>
      </c>
      <c r="D52" s="88">
        <v>111272944.76760033</v>
      </c>
      <c r="E52" s="88">
        <v>124248820.27</v>
      </c>
      <c r="F52" s="81"/>
      <c r="G52" s="63"/>
      <c r="H52" s="326"/>
    </row>
    <row r="53" spans="3:9" ht="13.5">
      <c r="C53" s="70" t="s">
        <v>113</v>
      </c>
      <c r="D53" s="71">
        <v>0</v>
      </c>
      <c r="E53" s="89">
        <v>0</v>
      </c>
      <c r="F53" s="81"/>
      <c r="G53" s="63"/>
      <c r="H53" s="326"/>
    </row>
    <row r="54" spans="3:9" ht="13.5">
      <c r="C54" s="70"/>
      <c r="D54" s="71"/>
      <c r="E54" s="89"/>
      <c r="F54" s="81"/>
      <c r="G54" s="63"/>
      <c r="H54" s="326"/>
    </row>
    <row r="55" spans="3:9" ht="13.5">
      <c r="C55" s="106" t="s">
        <v>279</v>
      </c>
      <c r="D55" s="86" t="s">
        <v>255</v>
      </c>
      <c r="E55" s="86" t="s">
        <v>198</v>
      </c>
      <c r="F55" s="81"/>
      <c r="G55" s="63"/>
    </row>
    <row r="56" spans="3:9">
      <c r="C56" s="109" t="s">
        <v>97</v>
      </c>
      <c r="D56" s="87">
        <v>1189651</v>
      </c>
      <c r="E56" s="111">
        <v>28576</v>
      </c>
      <c r="F56" s="81"/>
      <c r="G56" s="63"/>
    </row>
    <row r="57" spans="3:9">
      <c r="C57" s="68" t="s">
        <v>58</v>
      </c>
      <c r="D57" s="88">
        <v>1189651</v>
      </c>
      <c r="E57" s="88">
        <v>28576</v>
      </c>
      <c r="F57" s="81"/>
      <c r="G57" s="93"/>
      <c r="H57" s="326"/>
    </row>
    <row r="58" spans="3:9" ht="13.5">
      <c r="C58" s="70" t="s">
        <v>113</v>
      </c>
      <c r="D58" s="71">
        <v>0</v>
      </c>
      <c r="E58" s="89">
        <v>-1</v>
      </c>
      <c r="F58" s="81"/>
      <c r="G58" s="93"/>
      <c r="H58" s="326"/>
    </row>
    <row r="59" spans="3:9" ht="13.5">
      <c r="C59" s="70"/>
      <c r="D59" s="71"/>
      <c r="E59" s="89"/>
      <c r="F59" s="81"/>
      <c r="G59" s="318"/>
    </row>
    <row r="60" spans="3:9" ht="13.5">
      <c r="C60" s="56"/>
      <c r="F60" s="81"/>
      <c r="G60" s="323"/>
    </row>
    <row r="61" spans="3:9" ht="13.5">
      <c r="C61" s="106" t="s">
        <v>98</v>
      </c>
      <c r="D61" s="86" t="s">
        <v>255</v>
      </c>
      <c r="E61" s="86" t="s">
        <v>198</v>
      </c>
      <c r="F61" s="81"/>
      <c r="G61" s="318"/>
      <c r="H61" s="326"/>
    </row>
    <row r="62" spans="3:9">
      <c r="C62" s="35" t="s">
        <v>120</v>
      </c>
      <c r="D62" s="279">
        <v>605706</v>
      </c>
      <c r="E62" s="76">
        <v>276331</v>
      </c>
      <c r="F62" s="76"/>
      <c r="G62" s="64"/>
      <c r="H62" s="326"/>
    </row>
    <row r="63" spans="3:9">
      <c r="C63" s="35" t="s">
        <v>59</v>
      </c>
      <c r="D63" s="76">
        <v>0</v>
      </c>
      <c r="E63" s="76">
        <v>3105</v>
      </c>
      <c r="F63" s="76"/>
      <c r="G63" s="324"/>
      <c r="H63" s="326"/>
    </row>
    <row r="64" spans="3:9">
      <c r="C64" s="124" t="s">
        <v>185</v>
      </c>
      <c r="D64" s="76">
        <v>2685</v>
      </c>
      <c r="E64" s="76">
        <v>244076</v>
      </c>
      <c r="F64" s="76"/>
      <c r="G64" s="93"/>
      <c r="H64" s="326"/>
    </row>
    <row r="65" spans="3:8">
      <c r="C65" s="35" t="s">
        <v>239</v>
      </c>
      <c r="D65" s="76">
        <v>0</v>
      </c>
      <c r="E65" s="76">
        <v>1200361</v>
      </c>
      <c r="F65" s="76"/>
      <c r="G65" s="318"/>
      <c r="H65" s="326"/>
    </row>
    <row r="66" spans="3:8">
      <c r="C66" s="109" t="s">
        <v>135</v>
      </c>
      <c r="D66" s="78">
        <v>203274</v>
      </c>
      <c r="E66" s="78">
        <v>130352</v>
      </c>
      <c r="F66" s="76"/>
      <c r="G66" s="318"/>
      <c r="H66" s="326"/>
    </row>
    <row r="67" spans="3:8">
      <c r="C67" s="68" t="s">
        <v>58</v>
      </c>
      <c r="D67" s="89">
        <v>811665</v>
      </c>
      <c r="E67" s="89">
        <v>1854225</v>
      </c>
      <c r="F67" s="76"/>
      <c r="G67" s="64"/>
    </row>
    <row r="68" spans="3:8" ht="13.5">
      <c r="C68" s="70" t="s">
        <v>113</v>
      </c>
      <c r="D68" s="80">
        <v>0</v>
      </c>
      <c r="E68" s="80">
        <v>0</v>
      </c>
      <c r="F68" s="76"/>
      <c r="G68" s="64"/>
    </row>
    <row r="69" spans="3:8" ht="13.5">
      <c r="C69" s="70"/>
      <c r="D69" s="76"/>
      <c r="E69" s="76"/>
      <c r="F69" s="76"/>
      <c r="G69" s="64"/>
    </row>
    <row r="70" spans="3:8" ht="13.5">
      <c r="C70" s="56"/>
      <c r="F70" s="81"/>
      <c r="G70" s="64"/>
    </row>
    <row r="71" spans="3:8" ht="13.5">
      <c r="C71" s="106" t="s">
        <v>116</v>
      </c>
      <c r="D71" s="86" t="s">
        <v>255</v>
      </c>
      <c r="E71" s="86" t="s">
        <v>198</v>
      </c>
      <c r="F71" s="81"/>
      <c r="G71" s="64"/>
    </row>
    <row r="72" spans="3:8">
      <c r="C72" s="55" t="s">
        <v>136</v>
      </c>
      <c r="D72" s="76">
        <v>4845999</v>
      </c>
      <c r="E72" s="76">
        <v>4845999</v>
      </c>
      <c r="F72" s="81"/>
      <c r="G72" s="64"/>
    </row>
    <row r="73" spans="3:8">
      <c r="C73" s="55" t="s">
        <v>137</v>
      </c>
      <c r="D73" s="76">
        <v>340608978</v>
      </c>
      <c r="E73" s="76">
        <v>340608978</v>
      </c>
      <c r="F73" s="81"/>
      <c r="G73" s="64"/>
    </row>
    <row r="74" spans="3:8">
      <c r="C74" s="55" t="s">
        <v>138</v>
      </c>
      <c r="D74" s="76">
        <v>80614565</v>
      </c>
      <c r="E74" s="76">
        <v>80614565</v>
      </c>
      <c r="F74" s="81"/>
      <c r="G74" s="64"/>
    </row>
    <row r="75" spans="3:8">
      <c r="C75" s="55" t="s">
        <v>139</v>
      </c>
      <c r="D75" s="76">
        <v>75622702</v>
      </c>
      <c r="E75" s="76">
        <v>75622702</v>
      </c>
      <c r="F75" s="81"/>
      <c r="G75" s="64"/>
    </row>
    <row r="76" spans="3:8">
      <c r="C76" s="55" t="s">
        <v>140</v>
      </c>
      <c r="D76" s="76">
        <v>60956517.484999999</v>
      </c>
      <c r="E76" s="76">
        <v>15410335.619999999</v>
      </c>
      <c r="F76" s="81"/>
      <c r="G76" s="318"/>
    </row>
    <row r="77" spans="3:8">
      <c r="C77" s="325" t="s">
        <v>141</v>
      </c>
      <c r="D77" s="76">
        <v>19515706</v>
      </c>
      <c r="E77" s="76">
        <v>19515706</v>
      </c>
      <c r="F77" s="81"/>
      <c r="G77" s="64"/>
    </row>
    <row r="78" spans="3:8">
      <c r="C78" s="68" t="s">
        <v>58</v>
      </c>
      <c r="D78" s="82">
        <v>582164467.48500001</v>
      </c>
      <c r="E78" s="82">
        <v>536618285.62</v>
      </c>
      <c r="F78" s="81"/>
      <c r="G78" s="64"/>
    </row>
    <row r="79" spans="3:8" ht="13.5">
      <c r="C79" s="70" t="s">
        <v>113</v>
      </c>
      <c r="D79" s="80">
        <v>0</v>
      </c>
      <c r="E79" s="80">
        <v>0</v>
      </c>
      <c r="F79" s="81"/>
      <c r="G79" s="64"/>
    </row>
    <row r="80" spans="3:8" ht="13.5">
      <c r="C80" s="70"/>
      <c r="E80" s="76"/>
      <c r="F80" s="81"/>
      <c r="G80" s="64"/>
    </row>
    <row r="81" spans="3:10" ht="13.5">
      <c r="C81" s="56"/>
      <c r="F81" s="81"/>
      <c r="G81" s="318"/>
    </row>
    <row r="82" spans="3:10" ht="13.5">
      <c r="C82" s="106" t="s">
        <v>117</v>
      </c>
      <c r="D82" s="86" t="s">
        <v>255</v>
      </c>
      <c r="E82" s="86" t="s">
        <v>198</v>
      </c>
      <c r="F82" s="81"/>
      <c r="G82" s="319"/>
    </row>
    <row r="83" spans="3:10" ht="13.5">
      <c r="C83" s="329" t="s">
        <v>142</v>
      </c>
      <c r="D83" s="76">
        <v>66463110.860000022</v>
      </c>
      <c r="E83" s="76">
        <v>89503397.990000039</v>
      </c>
      <c r="F83" s="81"/>
      <c r="G83" s="319"/>
    </row>
    <row r="84" spans="3:10" ht="13.5">
      <c r="C84" s="68" t="s">
        <v>58</v>
      </c>
      <c r="D84" s="82">
        <v>66463110.860000022</v>
      </c>
      <c r="E84" s="82">
        <v>89503397.990000039</v>
      </c>
      <c r="F84" s="81"/>
      <c r="G84" s="319"/>
    </row>
    <row r="85" spans="3:10" ht="13.5">
      <c r="C85" s="70" t="s">
        <v>113</v>
      </c>
      <c r="D85" s="76">
        <v>0</v>
      </c>
      <c r="E85" s="280">
        <v>0</v>
      </c>
      <c r="F85" s="81"/>
      <c r="G85" s="319"/>
    </row>
    <row r="86" spans="3:10" ht="13.5">
      <c r="C86" s="112"/>
      <c r="D86" s="65"/>
      <c r="E86" s="65"/>
      <c r="F86" s="81"/>
      <c r="G86" s="319"/>
    </row>
    <row r="87" spans="3:10" ht="13.5">
      <c r="C87" s="113" t="s">
        <v>118</v>
      </c>
      <c r="D87" s="86" t="s">
        <v>255</v>
      </c>
      <c r="E87" s="86" t="s">
        <v>198</v>
      </c>
      <c r="F87" s="81"/>
      <c r="G87" s="319"/>
      <c r="J87" s="130"/>
    </row>
    <row r="88" spans="3:10">
      <c r="C88" s="63" t="str">
        <f>+BILANCI!B44</f>
        <v>Kapitali i shoqerise</v>
      </c>
      <c r="D88" s="65">
        <v>550000000</v>
      </c>
      <c r="E88" s="65">
        <v>550000000</v>
      </c>
      <c r="F88" s="81"/>
      <c r="G88" s="64"/>
      <c r="J88" s="130"/>
    </row>
    <row r="89" spans="3:10">
      <c r="C89" s="63" t="str">
        <f>+BILANCI!B45</f>
        <v>Humbje te mbartura</v>
      </c>
      <c r="D89" s="65">
        <v>-313438128.29000002</v>
      </c>
      <c r="E89" s="65">
        <v>-315127172.24000001</v>
      </c>
      <c r="F89" s="81"/>
      <c r="G89" s="64"/>
      <c r="J89" s="130"/>
    </row>
    <row r="90" spans="3:10">
      <c r="C90" s="91" t="str">
        <f>+BILANCI!B46</f>
        <v>Fitim/ Humbje periudhe</v>
      </c>
      <c r="D90" s="87">
        <v>-18845877.305946499</v>
      </c>
      <c r="E90" s="87">
        <v>1689044</v>
      </c>
      <c r="F90" s="81"/>
      <c r="G90" s="64"/>
    </row>
    <row r="91" spans="3:10">
      <c r="C91" s="68" t="s">
        <v>58</v>
      </c>
      <c r="D91" s="88">
        <v>217715994.40405348</v>
      </c>
      <c r="E91" s="88">
        <v>236561871.75999999</v>
      </c>
      <c r="F91" s="81"/>
      <c r="G91" s="318"/>
      <c r="H91" s="326"/>
    </row>
    <row r="92" spans="3:10" ht="13.5">
      <c r="C92" s="70" t="s">
        <v>113</v>
      </c>
      <c r="D92" s="71">
        <v>0</v>
      </c>
      <c r="E92" s="71">
        <v>0</v>
      </c>
      <c r="F92" s="81"/>
      <c r="G92" s="64"/>
      <c r="H92" s="326"/>
    </row>
    <row r="93" spans="3:10" ht="13.5">
      <c r="C93" s="70"/>
      <c r="E93" s="76"/>
      <c r="F93" s="81"/>
      <c r="G93" s="64"/>
      <c r="H93" s="326"/>
    </row>
    <row r="94" spans="3:10" s="126" customFormat="1" ht="13.5">
      <c r="C94" s="114"/>
      <c r="D94" s="65"/>
      <c r="E94" s="65"/>
      <c r="F94" s="285"/>
      <c r="G94" s="318"/>
      <c r="H94" s="330"/>
    </row>
    <row r="95" spans="3:10" s="126" customFormat="1" ht="13.5">
      <c r="C95" s="115" t="s">
        <v>143</v>
      </c>
      <c r="D95" s="116" t="s">
        <v>255</v>
      </c>
      <c r="E95" s="116" t="s">
        <v>198</v>
      </c>
      <c r="F95" s="285"/>
      <c r="G95" s="64"/>
    </row>
    <row r="96" spans="3:10" s="126" customFormat="1">
      <c r="C96" s="117" t="s">
        <v>143</v>
      </c>
      <c r="D96" s="286">
        <v>174124381.27085567</v>
      </c>
      <c r="E96" s="118">
        <v>170140018.74000195</v>
      </c>
      <c r="F96" s="285"/>
      <c r="G96" s="63"/>
    </row>
    <row r="97" spans="3:8" s="126" customFormat="1">
      <c r="C97" s="68" t="s">
        <v>58</v>
      </c>
      <c r="D97" s="119">
        <v>174124381.27085567</v>
      </c>
      <c r="E97" s="119">
        <v>170140018.74000195</v>
      </c>
      <c r="F97" s="285"/>
      <c r="G97" s="318"/>
      <c r="H97" s="330"/>
    </row>
    <row r="98" spans="3:8" s="126" customFormat="1" ht="13.5">
      <c r="C98" s="70" t="s">
        <v>113</v>
      </c>
      <c r="D98" s="65">
        <v>0</v>
      </c>
      <c r="E98" s="65">
        <v>0</v>
      </c>
      <c r="F98" s="285"/>
      <c r="G98" s="63"/>
      <c r="H98" s="330"/>
    </row>
    <row r="99" spans="3:8">
      <c r="C99" s="81"/>
      <c r="E99" s="76"/>
      <c r="F99" s="160"/>
      <c r="G99" s="63"/>
      <c r="H99" s="326"/>
    </row>
    <row r="100" spans="3:8">
      <c r="C100" s="81"/>
      <c r="F100" s="160"/>
      <c r="G100" s="63"/>
      <c r="H100" s="326"/>
    </row>
    <row r="101" spans="3:8">
      <c r="C101" s="81"/>
      <c r="F101" s="160"/>
      <c r="G101" s="63"/>
      <c r="H101" s="326"/>
    </row>
    <row r="102" spans="3:8">
      <c r="C102" s="81"/>
      <c r="F102" s="160"/>
      <c r="G102" s="93"/>
      <c r="H102" s="326"/>
    </row>
    <row r="103" spans="3:8" ht="13.5">
      <c r="C103" s="81"/>
      <c r="F103" s="160"/>
      <c r="G103" s="317"/>
      <c r="H103" s="326"/>
    </row>
    <row r="104" spans="3:8">
      <c r="C104" s="81"/>
      <c r="F104" s="160"/>
      <c r="G104" s="64"/>
      <c r="H104" s="326"/>
    </row>
    <row r="105" spans="3:8">
      <c r="C105" s="81"/>
      <c r="F105" s="160"/>
      <c r="G105" s="63"/>
      <c r="H105" s="326"/>
    </row>
    <row r="106" spans="3:8">
      <c r="C106" s="81"/>
      <c r="F106" s="160"/>
      <c r="G106" s="318"/>
      <c r="H106" s="326"/>
    </row>
    <row r="107" spans="3:8">
      <c r="C107" s="81"/>
      <c r="F107" s="160"/>
      <c r="G107" s="63"/>
      <c r="H107" s="326"/>
    </row>
    <row r="108" spans="3:8">
      <c r="C108" s="81"/>
      <c r="F108" s="160"/>
      <c r="G108" s="63"/>
      <c r="H108" s="326"/>
    </row>
    <row r="109" spans="3:8">
      <c r="C109" s="81"/>
      <c r="F109" s="160"/>
      <c r="G109" s="63"/>
      <c r="H109" s="326"/>
    </row>
    <row r="110" spans="3:8">
      <c r="C110" s="81"/>
      <c r="F110" s="160"/>
      <c r="G110" s="63"/>
      <c r="H110" s="326"/>
    </row>
    <row r="111" spans="3:8">
      <c r="C111" s="81"/>
      <c r="F111" s="160"/>
      <c r="G111" s="63"/>
      <c r="H111" s="326"/>
    </row>
    <row r="112" spans="3:8">
      <c r="C112" s="81"/>
      <c r="F112" s="160"/>
      <c r="G112" s="63"/>
      <c r="H112" s="326"/>
    </row>
    <row r="113" spans="3:8">
      <c r="C113" s="81"/>
      <c r="F113" s="160"/>
      <c r="G113" s="63"/>
      <c r="H113" s="326"/>
    </row>
    <row r="114" spans="3:8">
      <c r="C114" s="81"/>
      <c r="F114" s="160"/>
      <c r="G114" s="63"/>
      <c r="H114" s="326"/>
    </row>
    <row r="115" spans="3:8">
      <c r="C115" s="81"/>
      <c r="F115" s="160"/>
      <c r="G115" s="63"/>
      <c r="H115" s="326"/>
    </row>
    <row r="116" spans="3:8">
      <c r="C116" s="81"/>
      <c r="F116" s="160"/>
      <c r="G116" s="93"/>
      <c r="H116" s="326"/>
    </row>
    <row r="117" spans="3:8" ht="13.5">
      <c r="C117" s="81"/>
      <c r="F117" s="160"/>
      <c r="G117" s="317"/>
      <c r="H117" s="326"/>
    </row>
    <row r="118" spans="3:8">
      <c r="C118" s="81"/>
      <c r="F118" s="160"/>
      <c r="G118" s="64"/>
    </row>
    <row r="119" spans="3:8">
      <c r="C119" s="81"/>
      <c r="F119" s="160"/>
      <c r="G119" s="64"/>
    </row>
    <row r="120" spans="3:8">
      <c r="C120" s="81"/>
      <c r="F120" s="160"/>
      <c r="G120" s="64"/>
    </row>
    <row r="121" spans="3:8">
      <c r="C121" s="81"/>
      <c r="F121" s="160"/>
      <c r="G121" s="64"/>
    </row>
    <row r="122" spans="3:8">
      <c r="C122" s="81"/>
      <c r="F122" s="160"/>
      <c r="G122" s="64"/>
    </row>
    <row r="123" spans="3:8">
      <c r="C123" s="81"/>
      <c r="F123" s="160"/>
      <c r="G123" s="64"/>
    </row>
    <row r="124" spans="3:8">
      <c r="C124" s="81"/>
      <c r="F124" s="160"/>
      <c r="G124" s="64"/>
    </row>
    <row r="125" spans="3:8">
      <c r="C125" s="81"/>
      <c r="F125" s="160"/>
      <c r="G125" s="64"/>
    </row>
    <row r="126" spans="3:8">
      <c r="C126" s="81"/>
      <c r="F126" s="160"/>
      <c r="G126" s="64"/>
    </row>
    <row r="127" spans="3:8">
      <c r="C127" s="81"/>
      <c r="F127" s="160"/>
      <c r="G127" s="64"/>
    </row>
    <row r="128" spans="3:8">
      <c r="C128" s="81"/>
      <c r="F128" s="160"/>
      <c r="G128" s="64"/>
    </row>
    <row r="129" spans="3:7">
      <c r="C129" s="81"/>
      <c r="F129" s="160"/>
      <c r="G129" s="64"/>
    </row>
    <row r="130" spans="3:7">
      <c r="C130" s="81"/>
      <c r="F130" s="160"/>
      <c r="G130" s="64"/>
    </row>
    <row r="131" spans="3:7">
      <c r="C131" s="81"/>
      <c r="F131" s="160"/>
      <c r="G131" s="64"/>
    </row>
    <row r="132" spans="3:7">
      <c r="C132" s="81"/>
      <c r="F132" s="160"/>
      <c r="G132" s="64"/>
    </row>
    <row r="133" spans="3:7">
      <c r="C133" s="81"/>
      <c r="F133" s="160"/>
      <c r="G133" s="64"/>
    </row>
    <row r="134" spans="3:7">
      <c r="C134" s="81"/>
      <c r="F134" s="160"/>
      <c r="G134" s="64"/>
    </row>
    <row r="135" spans="3:7">
      <c r="C135" s="81"/>
      <c r="F135" s="160"/>
      <c r="G135" s="64"/>
    </row>
    <row r="136" spans="3:7">
      <c r="C136" s="81" t="s">
        <v>57</v>
      </c>
      <c r="F136" s="160"/>
      <c r="G136" s="64"/>
    </row>
    <row r="137" spans="3:7">
      <c r="C137" s="81"/>
      <c r="F137" s="160"/>
      <c r="G137" s="64"/>
    </row>
    <row r="138" spans="3:7">
      <c r="C138" s="81"/>
      <c r="D138" s="81">
        <v>9</v>
      </c>
      <c r="F138" s="160"/>
      <c r="G138" s="64"/>
    </row>
    <row r="139" spans="3:7">
      <c r="C139" s="81"/>
      <c r="D139" s="81" t="s">
        <v>57</v>
      </c>
      <c r="F139" s="160"/>
      <c r="G139" s="64"/>
    </row>
    <row r="140" spans="3:7">
      <c r="C140" s="81"/>
      <c r="F140" s="160"/>
      <c r="G140" s="64"/>
    </row>
    <row r="141" spans="3:7">
      <c r="C141" s="81"/>
      <c r="F141" s="160"/>
      <c r="G141" s="64"/>
    </row>
    <row r="142" spans="3:7">
      <c r="C142" s="81"/>
      <c r="F142" s="160"/>
      <c r="G142" s="64"/>
    </row>
    <row r="143" spans="3:7">
      <c r="C143" s="81"/>
      <c r="F143" s="160"/>
      <c r="G143" s="64"/>
    </row>
    <row r="144" spans="3:7">
      <c r="C144" s="81"/>
      <c r="F144" s="160"/>
      <c r="G144" s="64"/>
    </row>
    <row r="145" spans="3:7">
      <c r="C145" s="81"/>
      <c r="F145" s="160"/>
      <c r="G145" s="64"/>
    </row>
    <row r="146" spans="3:7">
      <c r="C146" s="81"/>
      <c r="F146" s="160"/>
      <c r="G146" s="64"/>
    </row>
    <row r="147" spans="3:7">
      <c r="C147" s="81"/>
      <c r="F147" s="160"/>
      <c r="G147" s="64"/>
    </row>
    <row r="148" spans="3:7">
      <c r="C148" s="81"/>
      <c r="F148" s="160"/>
      <c r="G148" s="64"/>
    </row>
    <row r="149" spans="3:7">
      <c r="C149" s="81"/>
      <c r="F149" s="160"/>
      <c r="G149" s="64"/>
    </row>
    <row r="150" spans="3:7">
      <c r="C150" s="81"/>
      <c r="F150" s="160"/>
      <c r="G150" s="64"/>
    </row>
    <row r="151" spans="3:7">
      <c r="C151" s="81"/>
      <c r="F151" s="160"/>
      <c r="G151" s="64"/>
    </row>
    <row r="152" spans="3:7">
      <c r="C152" s="81"/>
      <c r="F152" s="160"/>
      <c r="G152" s="64"/>
    </row>
    <row r="153" spans="3:7">
      <c r="C153" s="81"/>
      <c r="F153" s="160"/>
      <c r="G153" s="64"/>
    </row>
    <row r="154" spans="3:7">
      <c r="C154" s="81"/>
      <c r="F154" s="160"/>
      <c r="G154" s="64"/>
    </row>
    <row r="155" spans="3:7">
      <c r="C155" s="81"/>
      <c r="F155" s="160"/>
      <c r="G155" s="64"/>
    </row>
    <row r="156" spans="3:7">
      <c r="C156" s="81"/>
      <c r="F156" s="160"/>
      <c r="G156" s="64"/>
    </row>
    <row r="157" spans="3:7">
      <c r="C157" s="81"/>
      <c r="F157" s="160"/>
      <c r="G157" s="64"/>
    </row>
    <row r="158" spans="3:7">
      <c r="C158" s="81"/>
      <c r="F158" s="160"/>
      <c r="G158" s="64"/>
    </row>
    <row r="159" spans="3:7">
      <c r="C159" s="81"/>
      <c r="F159" s="160"/>
      <c r="G159" s="64"/>
    </row>
    <row r="160" spans="3:7">
      <c r="C160" s="81"/>
      <c r="F160" s="160"/>
      <c r="G160" s="64"/>
    </row>
    <row r="161" spans="3:7">
      <c r="C161" s="81"/>
      <c r="F161" s="160"/>
      <c r="G161" s="64"/>
    </row>
    <row r="162" spans="3:7">
      <c r="C162" s="81"/>
      <c r="F162" s="160"/>
      <c r="G162" s="64"/>
    </row>
    <row r="163" spans="3:7">
      <c r="C163" s="81"/>
      <c r="F163" s="160"/>
      <c r="G163" s="64"/>
    </row>
    <row r="164" spans="3:7">
      <c r="C164" s="81"/>
      <c r="F164" s="160"/>
      <c r="G164" s="64"/>
    </row>
    <row r="165" spans="3:7">
      <c r="C165" s="81"/>
      <c r="F165" s="160"/>
      <c r="G165" s="64"/>
    </row>
    <row r="166" spans="3:7">
      <c r="C166" s="81"/>
      <c r="F166" s="160"/>
      <c r="G166" s="64"/>
    </row>
    <row r="167" spans="3:7">
      <c r="C167" s="81"/>
      <c r="F167" s="160"/>
      <c r="G167" s="64"/>
    </row>
    <row r="168" spans="3:7">
      <c r="C168" s="81"/>
      <c r="F168" s="160"/>
      <c r="G168" s="64"/>
    </row>
    <row r="169" spans="3:7">
      <c r="C169" s="81"/>
      <c r="F169" s="160"/>
      <c r="G169" s="64"/>
    </row>
    <row r="170" spans="3:7">
      <c r="C170" s="81"/>
      <c r="F170" s="160"/>
      <c r="G170" s="64"/>
    </row>
    <row r="171" spans="3:7">
      <c r="C171" s="81"/>
      <c r="F171" s="160"/>
      <c r="G171" s="64"/>
    </row>
    <row r="172" spans="3:7">
      <c r="C172" s="81"/>
      <c r="F172" s="160"/>
      <c r="G172" s="64"/>
    </row>
    <row r="173" spans="3:7">
      <c r="C173" s="81"/>
      <c r="F173" s="160"/>
      <c r="G173" s="64"/>
    </row>
    <row r="174" spans="3:7">
      <c r="C174" s="81"/>
      <c r="F174" s="160"/>
      <c r="G174" s="64"/>
    </row>
    <row r="175" spans="3:7">
      <c r="C175" s="81"/>
      <c r="F175" s="160"/>
      <c r="G175" s="64"/>
    </row>
    <row r="176" spans="3:7">
      <c r="C176" s="81"/>
      <c r="F176" s="160"/>
      <c r="G176" s="64"/>
    </row>
    <row r="177" spans="3:7">
      <c r="C177" s="81"/>
      <c r="F177" s="160"/>
      <c r="G177" s="64"/>
    </row>
    <row r="178" spans="3:7">
      <c r="C178" s="81"/>
      <c r="F178" s="160"/>
      <c r="G178" s="64"/>
    </row>
    <row r="179" spans="3:7">
      <c r="C179" s="81"/>
      <c r="F179" s="160"/>
      <c r="G179" s="64"/>
    </row>
    <row r="180" spans="3:7">
      <c r="C180" s="81"/>
      <c r="F180" s="160"/>
      <c r="G180" s="64"/>
    </row>
    <row r="181" spans="3:7">
      <c r="C181" s="81"/>
      <c r="F181" s="160"/>
      <c r="G181" s="64"/>
    </row>
    <row r="182" spans="3:7">
      <c r="C182" s="81"/>
      <c r="F182" s="160"/>
      <c r="G182" s="64"/>
    </row>
    <row r="183" spans="3:7">
      <c r="C183" s="81"/>
      <c r="F183" s="160"/>
      <c r="G183" s="64"/>
    </row>
    <row r="184" spans="3:7">
      <c r="C184" s="81"/>
      <c r="F184" s="160"/>
    </row>
    <row r="185" spans="3:7">
      <c r="C185" s="81"/>
      <c r="F185" s="160"/>
    </row>
    <row r="186" spans="3:7">
      <c r="C186" s="81"/>
      <c r="F186" s="160"/>
    </row>
    <row r="187" spans="3:7">
      <c r="C187" s="81"/>
      <c r="F187" s="160"/>
    </row>
    <row r="188" spans="3:7">
      <c r="C188" s="81"/>
      <c r="F188" s="160"/>
    </row>
    <row r="189" spans="3:7">
      <c r="C189" s="81"/>
      <c r="F189" s="124"/>
    </row>
    <row r="190" spans="3:7">
      <c r="C190" s="81"/>
      <c r="F190" s="124"/>
    </row>
    <row r="191" spans="3:7">
      <c r="C191" s="81"/>
      <c r="F191" s="124"/>
    </row>
    <row r="192" spans="3:7">
      <c r="C192" s="81"/>
      <c r="F192" s="124"/>
    </row>
    <row r="193" spans="3:6">
      <c r="C193" s="81"/>
      <c r="F193" s="124"/>
    </row>
    <row r="194" spans="3:6">
      <c r="C194" s="81"/>
      <c r="F194" s="124"/>
    </row>
    <row r="195" spans="3:6">
      <c r="F195" s="124"/>
    </row>
    <row r="196" spans="3:6">
      <c r="F196" s="124"/>
    </row>
    <row r="197" spans="3:6">
      <c r="F197" s="124"/>
    </row>
    <row r="198" spans="3:6">
      <c r="F198" s="124"/>
    </row>
    <row r="199" spans="3:6">
      <c r="F199" s="124"/>
    </row>
    <row r="200" spans="3:6">
      <c r="F200" s="124"/>
    </row>
    <row r="201" spans="3:6">
      <c r="F201" s="124"/>
    </row>
    <row r="202" spans="3:6">
      <c r="F202" s="124"/>
    </row>
    <row r="203" spans="3:6">
      <c r="F203" s="124"/>
    </row>
    <row r="204" spans="3:6">
      <c r="F204" s="124"/>
    </row>
    <row r="205" spans="3:6">
      <c r="F205" s="124"/>
    </row>
    <row r="206" spans="3:6">
      <c r="F206" s="124"/>
    </row>
    <row r="207" spans="3:6">
      <c r="F207" s="124"/>
    </row>
    <row r="208" spans="3:6">
      <c r="F208" s="124"/>
    </row>
    <row r="209" spans="6:6">
      <c r="F209" s="124"/>
    </row>
    <row r="210" spans="6:6">
      <c r="F210" s="124"/>
    </row>
    <row r="211" spans="6:6">
      <c r="F211" s="124"/>
    </row>
    <row r="212" spans="6:6">
      <c r="F212" s="124"/>
    </row>
    <row r="213" spans="6:6">
      <c r="F213" s="124"/>
    </row>
    <row r="214" spans="6:6">
      <c r="F214" s="124"/>
    </row>
    <row r="215" spans="6:6">
      <c r="F215" s="124"/>
    </row>
    <row r="216" spans="6:6">
      <c r="F216" s="124"/>
    </row>
    <row r="217" spans="6:6">
      <c r="F217" s="124"/>
    </row>
    <row r="218" spans="6:6">
      <c r="F218" s="124"/>
    </row>
    <row r="219" spans="6:6">
      <c r="F219" s="124"/>
    </row>
    <row r="220" spans="6:6">
      <c r="F220" s="124"/>
    </row>
    <row r="221" spans="6:6">
      <c r="F221" s="124"/>
    </row>
    <row r="222" spans="6:6">
      <c r="F222" s="124"/>
    </row>
    <row r="223" spans="6:6">
      <c r="F223" s="124"/>
    </row>
    <row r="224" spans="6:6">
      <c r="F224" s="124"/>
    </row>
    <row r="225" spans="6:6">
      <c r="F225" s="124"/>
    </row>
    <row r="226" spans="6:6">
      <c r="F226" s="124"/>
    </row>
    <row r="227" spans="6:6">
      <c r="F227" s="124"/>
    </row>
    <row r="228" spans="6:6">
      <c r="F228" s="124"/>
    </row>
    <row r="229" spans="6:6">
      <c r="F229" s="124"/>
    </row>
    <row r="230" spans="6:6">
      <c r="F230" s="124"/>
    </row>
    <row r="231" spans="6:6">
      <c r="F231" s="124"/>
    </row>
    <row r="232" spans="6:6">
      <c r="F232" s="124"/>
    </row>
    <row r="233" spans="6:6">
      <c r="F233" s="124"/>
    </row>
    <row r="234" spans="6:6">
      <c r="F234" s="124"/>
    </row>
    <row r="235" spans="6:6">
      <c r="F235" s="124"/>
    </row>
    <row r="236" spans="6:6">
      <c r="F236" s="124"/>
    </row>
    <row r="237" spans="6:6">
      <c r="F237" s="124"/>
    </row>
    <row r="238" spans="6:6">
      <c r="F238" s="124"/>
    </row>
    <row r="239" spans="6:6">
      <c r="F239" s="124"/>
    </row>
    <row r="240" spans="6:6">
      <c r="F240" s="124"/>
    </row>
    <row r="241" spans="6:6">
      <c r="F241" s="124"/>
    </row>
    <row r="242" spans="6:6">
      <c r="F242" s="124"/>
    </row>
    <row r="243" spans="6:6">
      <c r="F243" s="124"/>
    </row>
    <row r="244" spans="6:6">
      <c r="F244" s="124"/>
    </row>
    <row r="245" spans="6:6">
      <c r="F245" s="124"/>
    </row>
    <row r="246" spans="6:6">
      <c r="F246" s="124"/>
    </row>
    <row r="247" spans="6:6">
      <c r="F247" s="124"/>
    </row>
    <row r="248" spans="6:6">
      <c r="F248" s="124"/>
    </row>
    <row r="249" spans="6:6">
      <c r="F249" s="124"/>
    </row>
    <row r="250" spans="6:6">
      <c r="F250" s="124"/>
    </row>
    <row r="251" spans="6:6">
      <c r="F251" s="124"/>
    </row>
    <row r="252" spans="6:6">
      <c r="F252" s="124"/>
    </row>
    <row r="253" spans="6:6">
      <c r="F253" s="124"/>
    </row>
    <row r="254" spans="6:6">
      <c r="F254" s="124"/>
    </row>
    <row r="255" spans="6:6">
      <c r="F255" s="124"/>
    </row>
    <row r="256" spans="6:6">
      <c r="F256" s="124"/>
    </row>
    <row r="257" spans="6:6">
      <c r="F257" s="124"/>
    </row>
    <row r="258" spans="6:6">
      <c r="F258" s="124"/>
    </row>
    <row r="259" spans="6:6">
      <c r="F259" s="124"/>
    </row>
    <row r="260" spans="6:6">
      <c r="F260" s="124"/>
    </row>
    <row r="261" spans="6:6">
      <c r="F261" s="124"/>
    </row>
    <row r="262" spans="6:6">
      <c r="F262" s="124"/>
    </row>
    <row r="263" spans="6:6">
      <c r="F263" s="124"/>
    </row>
    <row r="264" spans="6:6">
      <c r="F264" s="124"/>
    </row>
    <row r="265" spans="6:6">
      <c r="F265" s="124"/>
    </row>
    <row r="266" spans="6:6">
      <c r="F266" s="124"/>
    </row>
    <row r="267" spans="6:6">
      <c r="F267" s="124"/>
    </row>
    <row r="268" spans="6:6">
      <c r="F268" s="124"/>
    </row>
    <row r="269" spans="6:6">
      <c r="F269" s="124"/>
    </row>
    <row r="270" spans="6:6">
      <c r="F270" s="124"/>
    </row>
    <row r="271" spans="6:6">
      <c r="F271" s="124"/>
    </row>
    <row r="272" spans="6:6">
      <c r="F272" s="124"/>
    </row>
    <row r="273" spans="6:6">
      <c r="F273" s="124"/>
    </row>
    <row r="274" spans="6:6">
      <c r="F274" s="124"/>
    </row>
    <row r="275" spans="6:6">
      <c r="F275" s="124"/>
    </row>
    <row r="276" spans="6:6">
      <c r="F276" s="12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E1:O42"/>
  <sheetViews>
    <sheetView showGridLines="0" workbookViewId="0">
      <selection activeCell="F7" sqref="F7:I16"/>
    </sheetView>
  </sheetViews>
  <sheetFormatPr defaultRowHeight="12.75"/>
  <cols>
    <col min="1" max="4" width="9.140625" style="124"/>
    <col min="5" max="5" width="21" style="124" bestFit="1" customWidth="1"/>
    <col min="6" max="6" width="16.28515625" style="124" customWidth="1"/>
    <col min="7" max="7" width="7.7109375" style="124" customWidth="1"/>
    <col min="8" max="8" width="21.5703125" style="124" customWidth="1"/>
    <col min="9" max="9" width="19.42578125" style="124" customWidth="1"/>
    <col min="10" max="10" width="12" style="124" customWidth="1"/>
    <col min="11" max="11" width="1.42578125" style="124" bestFit="1" customWidth="1"/>
    <col min="12" max="16384" width="9.140625" style="124"/>
  </cols>
  <sheetData>
    <row r="1" spans="5:15">
      <c r="F1" s="160"/>
      <c r="G1" s="160"/>
      <c r="H1" s="160"/>
      <c r="I1" s="160"/>
    </row>
    <row r="2" spans="5:15">
      <c r="F2" s="160"/>
      <c r="G2" s="160"/>
      <c r="H2" s="160"/>
      <c r="I2" s="160"/>
    </row>
    <row r="3" spans="5:15">
      <c r="F3" s="160"/>
      <c r="G3" s="160"/>
      <c r="H3" s="160"/>
      <c r="I3" s="160"/>
      <c r="K3" s="124" t="s">
        <v>57</v>
      </c>
    </row>
    <row r="4" spans="5:15">
      <c r="F4" s="160"/>
      <c r="G4" s="160"/>
      <c r="H4" s="160"/>
      <c r="I4" s="160"/>
    </row>
    <row r="5" spans="5:15" ht="25.5">
      <c r="E5" s="24"/>
      <c r="F5" s="335" t="s">
        <v>179</v>
      </c>
      <c r="G5" s="336" t="s">
        <v>180</v>
      </c>
      <c r="H5" s="337" t="s">
        <v>181</v>
      </c>
      <c r="I5" s="335" t="s">
        <v>58</v>
      </c>
      <c r="J5" s="168"/>
    </row>
    <row r="6" spans="5:15">
      <c r="E6" s="128"/>
      <c r="F6" s="76"/>
      <c r="G6" s="76"/>
      <c r="H6" s="76"/>
      <c r="I6" s="76"/>
      <c r="J6" s="64"/>
      <c r="K6" s="130"/>
      <c r="L6" s="130"/>
      <c r="M6" s="130"/>
      <c r="N6" s="130"/>
      <c r="O6" s="130"/>
    </row>
    <row r="7" spans="5:15">
      <c r="E7" s="25" t="s">
        <v>184</v>
      </c>
      <c r="F7" s="76">
        <v>550000000</v>
      </c>
      <c r="G7" s="76">
        <v>0</v>
      </c>
      <c r="H7" s="76">
        <v>-315127172.24000001</v>
      </c>
      <c r="I7" s="76">
        <v>234872827.75999999</v>
      </c>
      <c r="J7" s="76"/>
      <c r="K7" s="130"/>
      <c r="L7" s="130"/>
      <c r="M7" s="130"/>
      <c r="N7" s="130"/>
      <c r="O7" s="130"/>
    </row>
    <row r="8" spans="5:15">
      <c r="E8" s="26" t="s">
        <v>182</v>
      </c>
      <c r="F8" s="76"/>
      <c r="G8" s="76"/>
      <c r="H8" s="76"/>
      <c r="I8" s="89"/>
      <c r="J8" s="89"/>
      <c r="K8" s="130"/>
      <c r="L8" s="130"/>
      <c r="M8" s="130"/>
      <c r="N8" s="130"/>
      <c r="O8" s="130"/>
    </row>
    <row r="9" spans="5:15">
      <c r="E9" s="26"/>
      <c r="F9" s="76">
        <v>0</v>
      </c>
      <c r="G9" s="76">
        <v>0</v>
      </c>
      <c r="H9" s="76">
        <v>0</v>
      </c>
      <c r="I9" s="89">
        <v>0</v>
      </c>
      <c r="J9" s="89"/>
      <c r="K9" s="130"/>
      <c r="L9" s="130"/>
      <c r="M9" s="130"/>
      <c r="N9" s="130"/>
      <c r="O9" s="130"/>
    </row>
    <row r="10" spans="5:15">
      <c r="E10" s="26" t="s">
        <v>183</v>
      </c>
      <c r="F10" s="76">
        <v>0</v>
      </c>
      <c r="G10" s="76">
        <v>0</v>
      </c>
      <c r="H10" s="76">
        <v>1689044</v>
      </c>
      <c r="I10" s="89">
        <v>1689044</v>
      </c>
      <c r="J10" s="89"/>
      <c r="K10" s="130"/>
      <c r="L10" s="130"/>
      <c r="M10" s="130"/>
      <c r="N10" s="130"/>
      <c r="O10" s="130"/>
    </row>
    <row r="11" spans="5:15">
      <c r="E11" s="27" t="s">
        <v>200</v>
      </c>
      <c r="F11" s="167">
        <v>550000000</v>
      </c>
      <c r="G11" s="167">
        <v>0</v>
      </c>
      <c r="H11" s="167">
        <v>-313438128.24000001</v>
      </c>
      <c r="I11" s="167">
        <v>236561871.75999999</v>
      </c>
      <c r="J11" s="89"/>
      <c r="K11" s="130"/>
      <c r="L11" s="130"/>
      <c r="M11" s="130"/>
      <c r="N11" s="130"/>
      <c r="O11" s="130"/>
    </row>
    <row r="12" spans="5:15">
      <c r="E12" s="25" t="s">
        <v>261</v>
      </c>
      <c r="F12" s="89"/>
      <c r="G12" s="89"/>
      <c r="H12" s="89"/>
      <c r="I12" s="89"/>
      <c r="J12" s="89"/>
      <c r="K12" s="130"/>
      <c r="L12" s="130"/>
      <c r="M12" s="130"/>
      <c r="N12" s="130"/>
      <c r="O12" s="130"/>
    </row>
    <row r="13" spans="5:15">
      <c r="E13" s="26" t="s">
        <v>182</v>
      </c>
      <c r="F13" s="159"/>
      <c r="G13" s="159"/>
      <c r="H13" s="159"/>
      <c r="I13" s="159">
        <v>0</v>
      </c>
      <c r="J13" s="130"/>
      <c r="K13" s="130"/>
      <c r="L13" s="130"/>
      <c r="M13" s="130"/>
      <c r="N13" s="130"/>
      <c r="O13" s="130"/>
    </row>
    <row r="14" spans="5:15">
      <c r="E14" s="26"/>
      <c r="F14" s="159"/>
      <c r="G14" s="159"/>
      <c r="H14" s="159"/>
      <c r="I14" s="159">
        <v>0</v>
      </c>
      <c r="J14" s="130"/>
      <c r="K14" s="130"/>
      <c r="L14" s="130"/>
      <c r="M14" s="130"/>
      <c r="N14" s="130"/>
      <c r="O14" s="130"/>
    </row>
    <row r="15" spans="5:15">
      <c r="E15" s="26" t="s">
        <v>183</v>
      </c>
      <c r="F15" s="159"/>
      <c r="G15" s="159"/>
      <c r="H15" s="159">
        <v>-18845792.93114619</v>
      </c>
      <c r="I15" s="159">
        <v>-18845792.93114619</v>
      </c>
      <c r="J15" s="130"/>
      <c r="K15" s="130"/>
      <c r="L15" s="130"/>
      <c r="M15" s="130"/>
      <c r="N15" s="130"/>
      <c r="O15" s="130"/>
    </row>
    <row r="16" spans="5:15">
      <c r="E16" s="27" t="s">
        <v>262</v>
      </c>
      <c r="F16" s="167">
        <v>550000000</v>
      </c>
      <c r="G16" s="167">
        <v>0</v>
      </c>
      <c r="H16" s="167">
        <v>-332283921.17114621</v>
      </c>
      <c r="I16" s="167">
        <v>217716077.82885379</v>
      </c>
      <c r="J16" s="89"/>
      <c r="K16" s="130"/>
      <c r="L16" s="130"/>
      <c r="M16" s="130"/>
      <c r="N16" s="130"/>
      <c r="O16" s="130"/>
    </row>
    <row r="17" spans="6:15">
      <c r="F17" s="159"/>
      <c r="G17" s="159"/>
      <c r="H17" s="159"/>
      <c r="I17" s="159"/>
      <c r="J17" s="130"/>
      <c r="K17" s="130"/>
      <c r="L17" s="130"/>
      <c r="M17" s="130"/>
      <c r="N17" s="130"/>
      <c r="O17" s="130"/>
    </row>
    <row r="18" spans="6:15">
      <c r="F18" s="159"/>
      <c r="G18" s="159"/>
      <c r="H18" s="159"/>
      <c r="I18" s="159" t="s">
        <v>187</v>
      </c>
      <c r="J18" s="130"/>
      <c r="K18" s="130"/>
      <c r="L18" s="130"/>
      <c r="M18" s="130"/>
      <c r="N18" s="130"/>
      <c r="O18" s="130"/>
    </row>
    <row r="19" spans="6:15">
      <c r="F19" s="159"/>
      <c r="G19" s="159"/>
      <c r="H19" s="159"/>
      <c r="I19" s="159"/>
      <c r="J19" s="130"/>
      <c r="K19" s="130"/>
      <c r="L19" s="130"/>
      <c r="M19" s="130"/>
      <c r="N19" s="130"/>
      <c r="O19" s="130"/>
    </row>
    <row r="20" spans="6:15">
      <c r="F20" s="159"/>
      <c r="G20" s="159"/>
      <c r="H20" s="159"/>
      <c r="I20" s="159"/>
      <c r="J20" s="130"/>
      <c r="K20" s="130"/>
      <c r="L20" s="130"/>
      <c r="M20" s="130"/>
      <c r="N20" s="130"/>
      <c r="O20" s="130"/>
    </row>
    <row r="21" spans="6:15">
      <c r="F21" s="159"/>
      <c r="G21" s="159"/>
      <c r="H21" s="159"/>
      <c r="I21" s="159"/>
      <c r="J21" s="130"/>
      <c r="K21" s="130"/>
      <c r="L21" s="130"/>
      <c r="M21" s="130"/>
      <c r="N21" s="130"/>
      <c r="O21" s="130"/>
    </row>
    <row r="22" spans="6:15">
      <c r="F22" s="159"/>
      <c r="G22" s="159"/>
      <c r="H22" s="159"/>
      <c r="I22" s="159"/>
      <c r="J22" s="130"/>
      <c r="K22" s="130"/>
      <c r="L22" s="130"/>
      <c r="M22" s="130"/>
      <c r="N22" s="130"/>
      <c r="O22" s="130"/>
    </row>
    <row r="23" spans="6:15">
      <c r="F23" s="130"/>
      <c r="G23" s="130"/>
      <c r="H23" s="130"/>
      <c r="I23" s="130"/>
      <c r="J23" s="130"/>
      <c r="K23" s="130"/>
      <c r="L23" s="130"/>
      <c r="M23" s="130"/>
      <c r="N23" s="130"/>
      <c r="O23" s="130"/>
    </row>
    <row r="24" spans="6:15">
      <c r="F24" s="130"/>
      <c r="G24" s="130"/>
      <c r="H24" s="130"/>
      <c r="I24" s="130"/>
      <c r="J24" s="130"/>
      <c r="K24" s="130"/>
      <c r="L24" s="130"/>
      <c r="M24" s="130"/>
      <c r="N24" s="130"/>
      <c r="O24" s="130"/>
    </row>
    <row r="25" spans="6:15">
      <c r="F25" s="130"/>
      <c r="G25" s="130"/>
      <c r="H25" s="130"/>
      <c r="I25" s="130"/>
      <c r="J25" s="130"/>
      <c r="K25" s="130"/>
      <c r="L25" s="130"/>
      <c r="M25" s="130"/>
      <c r="N25" s="130"/>
      <c r="O25" s="130"/>
    </row>
    <row r="26" spans="6:15">
      <c r="I26" s="125"/>
    </row>
    <row r="32" spans="6:15">
      <c r="F32" s="130"/>
      <c r="G32" s="130"/>
      <c r="H32" s="130"/>
      <c r="I32" s="130"/>
      <c r="J32" s="130"/>
    </row>
    <row r="33" spans="6:10">
      <c r="F33" s="130"/>
      <c r="G33" s="130"/>
      <c r="H33" s="130"/>
      <c r="I33" s="130"/>
      <c r="J33" s="130"/>
    </row>
    <row r="34" spans="6:10">
      <c r="F34" s="130"/>
      <c r="G34" s="130"/>
      <c r="H34" s="130"/>
      <c r="I34" s="130"/>
      <c r="J34" s="130"/>
    </row>
    <row r="35" spans="6:10">
      <c r="F35" s="130"/>
      <c r="G35" s="130"/>
      <c r="H35" s="130"/>
      <c r="I35" s="130"/>
      <c r="J35" s="130"/>
    </row>
    <row r="36" spans="6:10">
      <c r="F36" s="130"/>
      <c r="G36" s="130"/>
      <c r="H36" s="130"/>
      <c r="I36" s="130"/>
      <c r="J36" s="130"/>
    </row>
    <row r="37" spans="6:10">
      <c r="F37" s="130"/>
      <c r="G37" s="130"/>
      <c r="H37" s="130"/>
      <c r="I37" s="130"/>
      <c r="J37" s="130"/>
    </row>
    <row r="38" spans="6:10">
      <c r="F38" s="130"/>
      <c r="G38" s="130"/>
      <c r="H38" s="130"/>
      <c r="I38" s="130"/>
      <c r="J38" s="130"/>
    </row>
    <row r="39" spans="6:10">
      <c r="F39" s="130"/>
      <c r="G39" s="130"/>
      <c r="H39" s="130"/>
      <c r="I39" s="130"/>
      <c r="J39" s="130"/>
    </row>
    <row r="40" spans="6:10">
      <c r="F40" s="130"/>
      <c r="G40" s="130"/>
      <c r="H40" s="130"/>
      <c r="I40" s="130"/>
      <c r="J40" s="130"/>
    </row>
    <row r="41" spans="6:10">
      <c r="F41" s="130"/>
      <c r="G41" s="130"/>
      <c r="H41" s="130"/>
      <c r="I41" s="130"/>
      <c r="J41" s="130"/>
    </row>
    <row r="42" spans="6:10">
      <c r="F42" s="130"/>
      <c r="G42" s="130"/>
      <c r="H42" s="130"/>
      <c r="I42" s="130"/>
      <c r="J42" s="13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G44"/>
  <sheetViews>
    <sheetView showGridLines="0" topLeftCell="A19" workbookViewId="0">
      <selection activeCell="D6" sqref="D6:F40"/>
    </sheetView>
  </sheetViews>
  <sheetFormatPr defaultRowHeight="15"/>
  <cols>
    <col min="2" max="2" width="49" style="55" bestFit="1" customWidth="1"/>
    <col min="3" max="3" width="3.28515625" style="55" customWidth="1"/>
    <col min="4" max="4" width="14" style="202" customWidth="1"/>
    <col min="5" max="5" width="3" style="202" customWidth="1"/>
    <col min="6" max="6" width="14" style="202" bestFit="1" customWidth="1"/>
    <col min="7" max="7" width="28.140625" customWidth="1"/>
  </cols>
  <sheetData>
    <row r="2" spans="2:7">
      <c r="D2" s="202" t="s">
        <v>57</v>
      </c>
      <c r="F2" s="202" t="s">
        <v>57</v>
      </c>
    </row>
    <row r="3" spans="2:7">
      <c r="D3" s="203"/>
      <c r="E3" s="203"/>
      <c r="F3" s="203"/>
    </row>
    <row r="4" spans="2:7" ht="15.75" thickBot="1">
      <c r="B4" s="204"/>
      <c r="C4" s="205"/>
      <c r="D4" s="206" t="s">
        <v>255</v>
      </c>
      <c r="E4" s="203"/>
      <c r="F4" s="206" t="s">
        <v>198</v>
      </c>
    </row>
    <row r="5" spans="2:7">
      <c r="B5" s="207" t="s">
        <v>209</v>
      </c>
      <c r="C5" s="207"/>
      <c r="D5" s="208"/>
      <c r="E5" s="208"/>
      <c r="F5" s="208"/>
      <c r="G5" s="2"/>
    </row>
    <row r="6" spans="2:7">
      <c r="B6" s="209" t="s">
        <v>186</v>
      </c>
      <c r="C6" s="209"/>
      <c r="D6" s="208">
        <v>-18845792.93114619</v>
      </c>
      <c r="E6" s="208"/>
      <c r="F6" s="208">
        <v>1689044.1124551012</v>
      </c>
      <c r="G6" s="2"/>
    </row>
    <row r="7" spans="2:7">
      <c r="B7" s="209" t="s">
        <v>210</v>
      </c>
      <c r="C7" s="209"/>
      <c r="D7" s="210"/>
      <c r="E7" s="210"/>
      <c r="F7" s="210"/>
      <c r="G7" s="2"/>
    </row>
    <row r="8" spans="2:7">
      <c r="B8" s="211" t="s">
        <v>76</v>
      </c>
      <c r="C8" s="211"/>
      <c r="D8" s="210">
        <v>0</v>
      </c>
      <c r="E8" s="210"/>
      <c r="F8" s="210">
        <v>122462.44984501787</v>
      </c>
      <c r="G8" s="2"/>
    </row>
    <row r="9" spans="2:7">
      <c r="B9" s="211" t="s">
        <v>192</v>
      </c>
      <c r="C9" s="211"/>
      <c r="D9" s="212">
        <v>19269598</v>
      </c>
      <c r="E9" s="210"/>
      <c r="F9" s="210">
        <v>19652626</v>
      </c>
      <c r="G9" s="2"/>
    </row>
    <row r="10" spans="2:7">
      <c r="B10" s="211" t="s">
        <v>211</v>
      </c>
      <c r="C10" s="211"/>
      <c r="D10" s="210">
        <v>0</v>
      </c>
      <c r="E10" s="210"/>
      <c r="F10" s="210">
        <v>0</v>
      </c>
      <c r="G10" s="2"/>
    </row>
    <row r="11" spans="2:7">
      <c r="B11" s="211" t="s">
        <v>212</v>
      </c>
      <c r="C11" s="211"/>
      <c r="D11" s="210">
        <v>0</v>
      </c>
      <c r="E11" s="210"/>
      <c r="F11" s="210">
        <v>0</v>
      </c>
      <c r="G11" s="2"/>
    </row>
    <row r="12" spans="2:7">
      <c r="B12" s="211" t="s">
        <v>213</v>
      </c>
      <c r="C12" s="211"/>
      <c r="D12" s="212">
        <v>0</v>
      </c>
      <c r="E12" s="212"/>
      <c r="F12" s="212">
        <v>0</v>
      </c>
      <c r="G12" s="2"/>
    </row>
    <row r="13" spans="2:7">
      <c r="B13" s="213" t="s">
        <v>214</v>
      </c>
      <c r="C13" s="213"/>
      <c r="D13" s="214">
        <v>423805.06885381043</v>
      </c>
      <c r="E13" s="214"/>
      <c r="F13" s="214">
        <v>21464132.56230012</v>
      </c>
      <c r="G13" s="2"/>
    </row>
    <row r="14" spans="2:7">
      <c r="B14" s="215" t="s">
        <v>215</v>
      </c>
      <c r="C14" s="215"/>
      <c r="D14" s="216">
        <v>25023863.875899591</v>
      </c>
      <c r="E14" s="216"/>
      <c r="F14" s="216">
        <v>-28253611.427198708</v>
      </c>
      <c r="G14" s="2"/>
    </row>
    <row r="15" spans="2:7">
      <c r="B15" s="215" t="s">
        <v>216</v>
      </c>
      <c r="C15" s="215"/>
      <c r="D15" s="216">
        <v>1264310</v>
      </c>
      <c r="E15" s="216"/>
      <c r="F15" s="216">
        <v>2215737</v>
      </c>
      <c r="G15" s="2"/>
    </row>
    <row r="16" spans="2:7">
      <c r="B16" s="215" t="s">
        <v>217</v>
      </c>
      <c r="C16" s="215"/>
      <c r="D16" s="217">
        <v>-3984445.5308537185</v>
      </c>
      <c r="E16" s="217"/>
      <c r="F16" s="217">
        <v>-9281531.2300019562</v>
      </c>
      <c r="G16" s="2"/>
    </row>
    <row r="17" spans="2:7">
      <c r="B17" s="215" t="s">
        <v>218</v>
      </c>
      <c r="C17" s="215"/>
      <c r="D17" s="217">
        <v>-12947299.502399668</v>
      </c>
      <c r="E17" s="217"/>
      <c r="F17" s="217">
        <v>4058851.8100000024</v>
      </c>
      <c r="G17" s="2"/>
    </row>
    <row r="18" spans="2:7">
      <c r="B18" s="215" t="s">
        <v>219</v>
      </c>
      <c r="C18" s="215"/>
      <c r="D18" s="218">
        <v>-23397427.200000007</v>
      </c>
      <c r="E18" s="218"/>
      <c r="F18" s="218">
        <v>31180792.770000003</v>
      </c>
      <c r="G18" s="2"/>
    </row>
    <row r="19" spans="2:7">
      <c r="B19" s="207" t="s">
        <v>220</v>
      </c>
      <c r="C19" s="207"/>
      <c r="D19" s="219"/>
      <c r="E19" s="219"/>
      <c r="F19" s="219"/>
      <c r="G19" s="2"/>
    </row>
    <row r="20" spans="2:7">
      <c r="B20" s="209" t="s">
        <v>221</v>
      </c>
      <c r="C20" s="209"/>
      <c r="D20" s="220"/>
      <c r="E20" s="220"/>
      <c r="F20" s="220">
        <v>0</v>
      </c>
      <c r="G20" s="2"/>
    </row>
    <row r="21" spans="2:7" ht="15.75" thickBot="1">
      <c r="B21" s="209" t="s">
        <v>222</v>
      </c>
      <c r="C21" s="209"/>
      <c r="D21" s="221"/>
      <c r="E21" s="221"/>
      <c r="F21" s="221">
        <v>-1049784.5501549644</v>
      </c>
      <c r="G21" s="2"/>
    </row>
    <row r="22" spans="2:7" ht="15.75" thickBot="1">
      <c r="B22" s="207" t="s">
        <v>223</v>
      </c>
      <c r="C22" s="207"/>
      <c r="D22" s="222">
        <v>-13617193.288499992</v>
      </c>
      <c r="E22" s="223"/>
      <c r="F22" s="222">
        <v>20334586.934944496</v>
      </c>
      <c r="G22" s="2"/>
    </row>
    <row r="23" spans="2:7">
      <c r="B23" s="224"/>
      <c r="C23" s="224"/>
      <c r="D23" s="221" t="s">
        <v>57</v>
      </c>
      <c r="E23" s="221"/>
      <c r="F23" s="221" t="s">
        <v>57</v>
      </c>
      <c r="G23" s="2"/>
    </row>
    <row r="24" spans="2:7">
      <c r="B24" s="207" t="s">
        <v>224</v>
      </c>
      <c r="C24" s="207"/>
      <c r="D24" s="212"/>
      <c r="E24" s="212"/>
      <c r="F24" s="212"/>
      <c r="G24" s="2"/>
    </row>
    <row r="25" spans="2:7">
      <c r="B25" s="224" t="s">
        <v>225</v>
      </c>
      <c r="C25" s="224"/>
      <c r="D25" s="212">
        <v>-7501792</v>
      </c>
      <c r="E25" s="212"/>
      <c r="F25" s="212">
        <v>-5846940</v>
      </c>
      <c r="G25" s="2"/>
    </row>
    <row r="26" spans="2:7" ht="15.75" thickBot="1">
      <c r="B26" s="224" t="s">
        <v>226</v>
      </c>
      <c r="C26" s="224"/>
      <c r="D26" s="202">
        <v>0</v>
      </c>
      <c r="E26" s="212"/>
      <c r="F26" s="212">
        <v>0</v>
      </c>
      <c r="G26" s="2"/>
    </row>
    <row r="27" spans="2:7" ht="15.75" hidden="1" thickBot="1">
      <c r="B27" s="224" t="s">
        <v>227</v>
      </c>
      <c r="C27" s="224"/>
      <c r="D27" s="212">
        <v>0</v>
      </c>
      <c r="E27" s="212"/>
      <c r="F27" s="212">
        <v>0</v>
      </c>
      <c r="G27" s="2"/>
    </row>
    <row r="28" spans="2:7" ht="15.75" hidden="1" thickBot="1">
      <c r="B28" s="224" t="s">
        <v>228</v>
      </c>
      <c r="C28" s="224"/>
      <c r="D28" s="212">
        <v>0</v>
      </c>
      <c r="E28" s="212"/>
      <c r="F28" s="212">
        <v>0</v>
      </c>
      <c r="G28" s="2"/>
    </row>
    <row r="29" spans="2:7" ht="15.75" thickBot="1">
      <c r="B29" s="207" t="s">
        <v>229</v>
      </c>
      <c r="C29" s="207"/>
      <c r="D29" s="222">
        <v>-7501792</v>
      </c>
      <c r="E29" s="223"/>
      <c r="F29" s="222">
        <v>-5846940</v>
      </c>
      <c r="G29" s="2"/>
    </row>
    <row r="30" spans="2:7">
      <c r="B30" s="224"/>
      <c r="C30" s="224"/>
      <c r="D30" s="221"/>
      <c r="E30" s="221"/>
      <c r="F30" s="221"/>
      <c r="G30" s="2"/>
    </row>
    <row r="31" spans="2:7">
      <c r="B31" s="207" t="s">
        <v>230</v>
      </c>
      <c r="C31" s="207"/>
      <c r="D31" s="212"/>
      <c r="E31" s="212"/>
      <c r="F31" s="212"/>
      <c r="G31" s="2"/>
    </row>
    <row r="32" spans="2:7">
      <c r="B32" s="224" t="s">
        <v>231</v>
      </c>
      <c r="C32" s="224"/>
      <c r="D32" s="212"/>
      <c r="E32" s="212"/>
      <c r="F32" s="212"/>
      <c r="G32" s="2"/>
    </row>
    <row r="33" spans="2:7">
      <c r="B33" s="224" t="s">
        <v>232</v>
      </c>
      <c r="C33" s="224"/>
      <c r="D33" s="212"/>
      <c r="E33" s="212"/>
      <c r="F33" s="212">
        <v>-3053000</v>
      </c>
      <c r="G33" s="2"/>
    </row>
    <row r="34" spans="2:7" ht="15.75" thickBot="1">
      <c r="B34" s="224" t="s">
        <v>233</v>
      </c>
      <c r="C34" s="224"/>
      <c r="D34" s="212">
        <v>22505894.734999985</v>
      </c>
      <c r="E34" s="212"/>
      <c r="F34" s="212">
        <v>-16673255</v>
      </c>
      <c r="G34" s="2"/>
    </row>
    <row r="35" spans="2:7" ht="15.75" thickBot="1">
      <c r="B35" s="207" t="s">
        <v>234</v>
      </c>
      <c r="C35" s="207"/>
      <c r="D35" s="222">
        <v>22505894.734999985</v>
      </c>
      <c r="E35" s="223"/>
      <c r="F35" s="222">
        <v>-19726255</v>
      </c>
      <c r="G35" s="2"/>
    </row>
    <row r="36" spans="2:7">
      <c r="B36" s="224"/>
      <c r="C36" s="224"/>
      <c r="D36" s="221" t="s">
        <v>57</v>
      </c>
      <c r="E36" s="221"/>
      <c r="F36" s="221"/>
      <c r="G36" s="2"/>
    </row>
    <row r="37" spans="2:7" ht="15.75" thickBot="1">
      <c r="B37" s="225" t="s">
        <v>235</v>
      </c>
      <c r="C37" s="207"/>
      <c r="D37" s="226">
        <v>1386909.4464999922</v>
      </c>
      <c r="E37" s="227"/>
      <c r="F37" s="226">
        <v>-5238608.0650555044</v>
      </c>
      <c r="G37" s="2"/>
    </row>
    <row r="38" spans="2:7">
      <c r="B38" s="207" t="s">
        <v>236</v>
      </c>
      <c r="C38" s="207"/>
      <c r="D38" s="221">
        <v>451753.16494446248</v>
      </c>
      <c r="E38" s="221"/>
      <c r="F38" s="221">
        <v>5690362.2299999669</v>
      </c>
    </row>
    <row r="39" spans="2:7" ht="15.75" thickBot="1">
      <c r="B39" s="225" t="s">
        <v>237</v>
      </c>
      <c r="C39" s="207"/>
      <c r="D39" s="228">
        <v>1838663.6114444546</v>
      </c>
      <c r="E39" s="208"/>
      <c r="F39" s="228">
        <v>451753.16494446248</v>
      </c>
    </row>
    <row r="40" spans="2:7">
      <c r="D40" s="202">
        <v>-3.0765554402023554E-2</v>
      </c>
    </row>
    <row r="41" spans="2:7">
      <c r="F41" s="202" t="s">
        <v>57</v>
      </c>
    </row>
    <row r="42" spans="2:7">
      <c r="B42" s="229"/>
      <c r="C42" s="229"/>
    </row>
    <row r="43" spans="2:7">
      <c r="B43" s="55" t="s">
        <v>57</v>
      </c>
    </row>
    <row r="44" spans="2:7">
      <c r="D44" s="202" t="s">
        <v>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C3:H21"/>
  <sheetViews>
    <sheetView workbookViewId="0">
      <selection activeCell="E5" sqref="E5:E19"/>
    </sheetView>
  </sheetViews>
  <sheetFormatPr defaultRowHeight="15"/>
  <cols>
    <col min="3" max="3" width="59.7109375" customWidth="1"/>
    <col min="4" max="4" width="4.42578125" customWidth="1"/>
    <col min="5" max="5" width="20.42578125" customWidth="1"/>
  </cols>
  <sheetData>
    <row r="3" spans="3:8">
      <c r="C3" s="236"/>
      <c r="D3" s="236"/>
      <c r="E3" s="236"/>
      <c r="F3" s="236"/>
      <c r="G3" s="236"/>
      <c r="H3" s="236"/>
    </row>
    <row r="4" spans="3:8" ht="15.75" thickBot="1">
      <c r="C4" s="305"/>
      <c r="D4" s="300"/>
      <c r="E4" s="308" t="s">
        <v>276</v>
      </c>
      <c r="F4" s="236"/>
      <c r="G4" s="236"/>
      <c r="H4" s="236"/>
    </row>
    <row r="5" spans="3:8" ht="15.75" thickBot="1">
      <c r="C5" s="299" t="s">
        <v>265</v>
      </c>
      <c r="D5" s="300"/>
      <c r="E5" s="301">
        <v>-18845792.93114619</v>
      </c>
      <c r="F5" s="236"/>
      <c r="G5" s="236"/>
      <c r="H5" s="236"/>
    </row>
    <row r="6" spans="3:8">
      <c r="C6" s="300"/>
      <c r="D6" s="300"/>
      <c r="E6" s="302"/>
      <c r="F6" s="236"/>
      <c r="G6" s="236"/>
      <c r="H6" s="236"/>
    </row>
    <row r="7" spans="3:8">
      <c r="C7" s="303" t="s">
        <v>266</v>
      </c>
      <c r="D7" s="300"/>
      <c r="E7" s="304">
        <v>0</v>
      </c>
      <c r="F7" s="236"/>
      <c r="G7" s="236"/>
      <c r="H7" s="236"/>
    </row>
    <row r="8" spans="3:8">
      <c r="C8" s="303" t="s">
        <v>267</v>
      </c>
      <c r="D8" s="300"/>
      <c r="E8" s="304">
        <v>0</v>
      </c>
      <c r="F8" s="236"/>
      <c r="G8" s="236"/>
      <c r="H8" s="236"/>
    </row>
    <row r="9" spans="3:8">
      <c r="C9" s="303" t="s">
        <v>268</v>
      </c>
      <c r="D9" s="300"/>
      <c r="E9" s="304">
        <v>0</v>
      </c>
      <c r="F9" s="236"/>
      <c r="G9" s="236"/>
      <c r="H9" s="236"/>
    </row>
    <row r="10" spans="3:8">
      <c r="C10" s="303" t="s">
        <v>269</v>
      </c>
      <c r="D10" s="300"/>
      <c r="E10" s="304">
        <v>0</v>
      </c>
      <c r="F10" s="236"/>
      <c r="G10" s="236"/>
      <c r="H10" s="236"/>
    </row>
    <row r="11" spans="3:8">
      <c r="C11" s="303" t="s">
        <v>270</v>
      </c>
      <c r="D11" s="300"/>
      <c r="E11" s="304">
        <v>0</v>
      </c>
      <c r="F11" s="236"/>
      <c r="G11" s="236"/>
      <c r="H11" s="236"/>
    </row>
    <row r="12" spans="3:8" ht="15.75" thickBot="1">
      <c r="C12" s="305" t="s">
        <v>271</v>
      </c>
      <c r="D12" s="300"/>
      <c r="E12" s="306">
        <v>0</v>
      </c>
      <c r="F12" s="236"/>
      <c r="G12" s="236"/>
      <c r="H12" s="236"/>
    </row>
    <row r="13" spans="3:8">
      <c r="C13" s="300"/>
      <c r="D13" s="300"/>
      <c r="E13" s="302"/>
      <c r="F13" s="236"/>
      <c r="G13" s="236"/>
      <c r="H13" s="236"/>
    </row>
    <row r="14" spans="3:8" ht="15.75" thickBot="1">
      <c r="C14" s="299" t="s">
        <v>272</v>
      </c>
      <c r="D14" s="300"/>
      <c r="E14" s="301">
        <v>-18845792.93114619</v>
      </c>
      <c r="F14" s="236"/>
      <c r="G14" s="236"/>
      <c r="H14" s="236"/>
    </row>
    <row r="15" spans="3:8">
      <c r="C15" s="300"/>
      <c r="D15" s="300"/>
      <c r="E15" s="302"/>
      <c r="F15" s="236"/>
      <c r="G15" s="236"/>
      <c r="H15" s="236"/>
    </row>
    <row r="16" spans="3:8" ht="15.75" thickBot="1">
      <c r="C16" s="305" t="s">
        <v>273</v>
      </c>
      <c r="D16" s="300"/>
      <c r="E16" s="307"/>
      <c r="F16" s="236"/>
      <c r="G16" s="236"/>
      <c r="H16" s="236"/>
    </row>
    <row r="17" spans="3:8">
      <c r="C17" s="303" t="s">
        <v>274</v>
      </c>
      <c r="D17" s="300"/>
      <c r="E17" s="304">
        <v>0</v>
      </c>
      <c r="F17" s="236"/>
      <c r="G17" s="236"/>
      <c r="H17" s="236"/>
    </row>
    <row r="18" spans="3:8">
      <c r="C18" s="303" t="s">
        <v>275</v>
      </c>
      <c r="D18" s="300"/>
      <c r="E18" s="304">
        <v>0</v>
      </c>
      <c r="F18" s="236"/>
      <c r="G18" s="236"/>
      <c r="H18" s="236"/>
    </row>
    <row r="19" spans="3:8" ht="15.75" thickBot="1">
      <c r="C19" s="305"/>
      <c r="D19" s="300"/>
      <c r="E19" s="307"/>
      <c r="F19" s="236"/>
      <c r="G19" s="236"/>
      <c r="H19" s="236"/>
    </row>
    <row r="20" spans="3:8">
      <c r="C20" s="236"/>
      <c r="D20" s="236"/>
      <c r="E20" s="236"/>
      <c r="F20" s="236"/>
      <c r="G20" s="236"/>
      <c r="H20" s="236"/>
    </row>
    <row r="21" spans="3:8">
      <c r="C21" s="236"/>
      <c r="D21" s="236"/>
      <c r="E21" s="236"/>
      <c r="F21" s="236"/>
      <c r="G21" s="236"/>
      <c r="H21" s="236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C1:J44"/>
  <sheetViews>
    <sheetView showGridLines="0" workbookViewId="0">
      <selection activeCell="D3" sqref="D3:J18"/>
    </sheetView>
  </sheetViews>
  <sheetFormatPr defaultRowHeight="15"/>
  <cols>
    <col min="3" max="3" width="21.42578125" style="188" bestFit="1" customWidth="1"/>
    <col min="4" max="4" width="10.7109375" style="188" bestFit="1" customWidth="1"/>
    <col min="5" max="5" width="11.7109375" style="188" bestFit="1" customWidth="1"/>
    <col min="6" max="6" width="11.7109375" style="188" customWidth="1"/>
    <col min="7" max="7" width="11.7109375" style="188" bestFit="1" customWidth="1"/>
    <col min="8" max="8" width="10.7109375" style="188" bestFit="1" customWidth="1"/>
    <col min="9" max="9" width="9.7109375" style="188" bestFit="1" customWidth="1"/>
    <col min="10" max="10" width="13.5703125" style="188" bestFit="1" customWidth="1"/>
  </cols>
  <sheetData>
    <row r="1" spans="3:10" ht="15.75" thickTop="1">
      <c r="C1" s="169"/>
      <c r="D1" s="169"/>
      <c r="E1" s="169"/>
      <c r="F1" s="169"/>
      <c r="G1" s="169"/>
      <c r="H1" s="169"/>
      <c r="I1" s="169"/>
      <c r="J1" s="169"/>
    </row>
    <row r="2" spans="3:10" ht="27" thickBot="1">
      <c r="C2" s="170"/>
      <c r="D2" s="193" t="s">
        <v>89</v>
      </c>
      <c r="E2" s="193" t="s">
        <v>90</v>
      </c>
      <c r="F2" s="193" t="s">
        <v>250</v>
      </c>
      <c r="G2" s="193" t="s">
        <v>201</v>
      </c>
      <c r="H2" s="193" t="s">
        <v>194</v>
      </c>
      <c r="I2" s="193" t="s">
        <v>202</v>
      </c>
      <c r="J2" s="193" t="s">
        <v>58</v>
      </c>
    </row>
    <row r="3" spans="3:10">
      <c r="C3" s="171" t="s">
        <v>203</v>
      </c>
      <c r="D3" s="171"/>
      <c r="E3" s="171"/>
      <c r="F3" s="171"/>
      <c r="G3" s="171"/>
      <c r="H3" s="172"/>
      <c r="I3" s="173"/>
      <c r="J3" s="172"/>
    </row>
    <row r="4" spans="3:10">
      <c r="C4" s="174" t="s">
        <v>259</v>
      </c>
      <c r="D4" s="174">
        <v>30000000</v>
      </c>
      <c r="E4" s="174">
        <v>173049578</v>
      </c>
      <c r="F4" s="174">
        <v>325378727</v>
      </c>
      <c r="G4" s="174">
        <v>603040975</v>
      </c>
      <c r="H4" s="175">
        <v>36284182</v>
      </c>
      <c r="I4" s="175">
        <v>5673855</v>
      </c>
      <c r="J4" s="176">
        <v>1173427317</v>
      </c>
    </row>
    <row r="5" spans="3:10">
      <c r="C5" s="174" t="s">
        <v>204</v>
      </c>
      <c r="D5" s="174">
        <v>0</v>
      </c>
      <c r="E5" s="174">
        <v>0</v>
      </c>
      <c r="F5" s="174">
        <v>0</v>
      </c>
      <c r="G5" s="174">
        <v>7480125</v>
      </c>
      <c r="H5" s="175">
        <v>0</v>
      </c>
      <c r="I5" s="175">
        <v>21667</v>
      </c>
      <c r="J5" s="176">
        <v>7501792</v>
      </c>
    </row>
    <row r="6" spans="3:10">
      <c r="C6" s="174" t="s">
        <v>205</v>
      </c>
      <c r="D6" s="174">
        <v>0</v>
      </c>
      <c r="E6" s="174">
        <v>0</v>
      </c>
      <c r="F6" s="174"/>
      <c r="G6" s="174">
        <v>0</v>
      </c>
      <c r="H6" s="175">
        <v>0</v>
      </c>
      <c r="I6" s="175">
        <v>0</v>
      </c>
      <c r="J6" s="176">
        <v>0</v>
      </c>
    </row>
    <row r="7" spans="3:10" ht="15.75" thickBot="1">
      <c r="C7" s="177" t="s">
        <v>260</v>
      </c>
      <c r="D7" s="177">
        <v>30000000</v>
      </c>
      <c r="E7" s="177">
        <v>173049578</v>
      </c>
      <c r="F7" s="177">
        <v>325378727</v>
      </c>
      <c r="G7" s="177">
        <v>610521100</v>
      </c>
      <c r="H7" s="177">
        <v>36284182</v>
      </c>
      <c r="I7" s="177">
        <v>5695522</v>
      </c>
      <c r="J7" s="177">
        <v>1180929109</v>
      </c>
    </row>
    <row r="8" spans="3:10">
      <c r="C8" s="178"/>
      <c r="D8" s="178"/>
      <c r="E8" s="178"/>
      <c r="F8" s="178"/>
      <c r="G8" s="178"/>
      <c r="H8" s="179"/>
      <c r="I8" s="179"/>
      <c r="J8" s="180"/>
    </row>
    <row r="9" spans="3:10">
      <c r="C9" s="181" t="s">
        <v>206</v>
      </c>
      <c r="D9" s="181"/>
      <c r="E9" s="181"/>
      <c r="F9" s="181"/>
      <c r="G9" s="181"/>
      <c r="H9" s="175"/>
      <c r="I9" s="175"/>
      <c r="J9" s="176"/>
    </row>
    <row r="10" spans="3:10">
      <c r="C10" s="174" t="s">
        <v>259</v>
      </c>
      <c r="D10" s="174">
        <v>0</v>
      </c>
      <c r="E10" s="182">
        <v>36704921.586264707</v>
      </c>
      <c r="F10" s="182">
        <v>90272957.010914832</v>
      </c>
      <c r="G10" s="182">
        <v>290791116.89983237</v>
      </c>
      <c r="H10" s="183">
        <v>12853927</v>
      </c>
      <c r="I10" s="183">
        <v>2312078.6478750003</v>
      </c>
      <c r="J10" s="176">
        <v>432935001.14488691</v>
      </c>
    </row>
    <row r="11" spans="3:10" ht="26.25">
      <c r="C11" s="174" t="s">
        <v>207</v>
      </c>
      <c r="D11" s="174">
        <v>0</v>
      </c>
      <c r="E11" s="182">
        <v>2045169.8592289356</v>
      </c>
      <c r="F11" s="182">
        <v>7053173.0996725541</v>
      </c>
      <c r="G11" s="182">
        <v>9367495.743005028</v>
      </c>
      <c r="H11" s="183">
        <v>702907.65</v>
      </c>
      <c r="I11" s="183">
        <v>100853.29056375001</v>
      </c>
      <c r="J11" s="176">
        <v>19269599.642470267</v>
      </c>
    </row>
    <row r="12" spans="3:10">
      <c r="C12" s="174" t="s">
        <v>205</v>
      </c>
      <c r="D12" s="174"/>
      <c r="E12" s="182"/>
      <c r="F12" s="182"/>
      <c r="G12" s="182">
        <v>0</v>
      </c>
      <c r="H12" s="183"/>
      <c r="I12" s="183"/>
      <c r="J12" s="176">
        <v>0</v>
      </c>
    </row>
    <row r="13" spans="3:10" ht="15.75" thickBot="1">
      <c r="C13" s="177" t="s">
        <v>260</v>
      </c>
      <c r="D13" s="177">
        <v>0</v>
      </c>
      <c r="E13" s="177">
        <v>38750091.445493646</v>
      </c>
      <c r="F13" s="177">
        <v>97326130.110587388</v>
      </c>
      <c r="G13" s="177">
        <v>300158612.64283741</v>
      </c>
      <c r="H13" s="177">
        <v>13556834.65</v>
      </c>
      <c r="I13" s="177">
        <v>2412931.9384387503</v>
      </c>
      <c r="J13" s="184">
        <v>452204600.78735715</v>
      </c>
    </row>
    <row r="14" spans="3:10">
      <c r="C14" s="181"/>
      <c r="D14" s="181"/>
      <c r="E14" s="181"/>
      <c r="F14" s="181"/>
      <c r="G14" s="181"/>
      <c r="H14" s="175"/>
      <c r="I14" s="175"/>
      <c r="J14" s="176"/>
    </row>
    <row r="15" spans="3:10">
      <c r="C15" s="181" t="s">
        <v>208</v>
      </c>
      <c r="D15" s="181"/>
      <c r="E15" s="181"/>
      <c r="F15" s="181"/>
      <c r="G15" s="181"/>
      <c r="H15" s="175"/>
      <c r="I15" s="175"/>
      <c r="J15" s="176"/>
    </row>
    <row r="16" spans="3:10">
      <c r="C16" s="174" t="s">
        <v>259</v>
      </c>
      <c r="D16" s="185">
        <v>30000000</v>
      </c>
      <c r="E16" s="185">
        <v>136344656.4137353</v>
      </c>
      <c r="F16" s="185">
        <v>235105769.98908517</v>
      </c>
      <c r="G16" s="185">
        <v>312249858.10016763</v>
      </c>
      <c r="H16" s="185">
        <v>23430255</v>
      </c>
      <c r="I16" s="185">
        <v>3361776.3521249997</v>
      </c>
      <c r="J16" s="186">
        <v>740492315.85511315</v>
      </c>
    </row>
    <row r="17" spans="3:10" ht="15.75" thickBot="1">
      <c r="C17" s="177" t="s">
        <v>260</v>
      </c>
      <c r="D17" s="177">
        <v>30000000</v>
      </c>
      <c r="E17" s="177">
        <v>134299486.55450636</v>
      </c>
      <c r="F17" s="177">
        <v>228052596.88941261</v>
      </c>
      <c r="G17" s="177">
        <v>310362487.35716259</v>
      </c>
      <c r="H17" s="177">
        <v>22727348.350000001</v>
      </c>
      <c r="I17" s="177">
        <v>3282587.0615612497</v>
      </c>
      <c r="J17" s="187">
        <v>728724508.21264279</v>
      </c>
    </row>
    <row r="18" spans="3:10">
      <c r="D18" s="189">
        <v>0</v>
      </c>
      <c r="E18" s="189">
        <v>0.13180625438690186</v>
      </c>
      <c r="F18" s="189">
        <v>0</v>
      </c>
      <c r="G18" s="189">
        <v>0</v>
      </c>
      <c r="H18" s="190">
        <v>0</v>
      </c>
      <c r="I18" s="190">
        <v>0</v>
      </c>
      <c r="J18" s="185">
        <v>0.13180625438690186</v>
      </c>
    </row>
    <row r="19" spans="3:10">
      <c r="E19" s="191"/>
      <c r="F19" s="191"/>
      <c r="G19" s="190"/>
      <c r="H19" s="190"/>
      <c r="I19" s="191"/>
      <c r="J19" s="191"/>
    </row>
    <row r="20" spans="3:10">
      <c r="E20" s="191"/>
      <c r="F20" s="191"/>
      <c r="G20" s="191"/>
      <c r="H20" s="191"/>
      <c r="I20" s="191"/>
      <c r="J20" s="191"/>
    </row>
    <row r="21" spans="3:10">
      <c r="J21" s="293"/>
    </row>
    <row r="22" spans="3:10">
      <c r="J22" s="293"/>
    </row>
    <row r="23" spans="3:10">
      <c r="J23" s="192"/>
    </row>
    <row r="24" spans="3:10">
      <c r="J24" s="192"/>
    </row>
    <row r="25" spans="3:10">
      <c r="J25" s="192"/>
    </row>
    <row r="26" spans="3:10">
      <c r="J26" s="192"/>
    </row>
    <row r="27" spans="3:10">
      <c r="J27" s="192"/>
    </row>
    <row r="28" spans="3:10">
      <c r="J28" s="192"/>
    </row>
    <row r="29" spans="3:10">
      <c r="J29" s="192"/>
    </row>
    <row r="30" spans="3:10">
      <c r="J30" s="192"/>
    </row>
    <row r="31" spans="3:10">
      <c r="J31" s="192"/>
    </row>
    <row r="32" spans="3:10">
      <c r="J32" s="192"/>
    </row>
    <row r="33" spans="8:10">
      <c r="J33" s="192"/>
    </row>
    <row r="34" spans="8:10">
      <c r="J34" s="192"/>
    </row>
    <row r="35" spans="8:10">
      <c r="J35" s="192"/>
    </row>
    <row r="36" spans="8:10">
      <c r="J36" s="192"/>
    </row>
    <row r="37" spans="8:10">
      <c r="J37" s="192"/>
    </row>
    <row r="38" spans="8:10">
      <c r="J38" s="192"/>
    </row>
    <row r="44" spans="8:10">
      <c r="H44" s="188" t="s">
        <v>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K25"/>
  <sheetViews>
    <sheetView workbookViewId="0">
      <selection sqref="A1:XFD1048576"/>
    </sheetView>
  </sheetViews>
  <sheetFormatPr defaultRowHeight="15"/>
  <cols>
    <col min="1" max="1" width="21.85546875" style="236" customWidth="1"/>
    <col min="2" max="2" width="50.7109375" style="242" bestFit="1" customWidth="1"/>
    <col min="3" max="3" width="28" style="236" customWidth="1"/>
    <col min="4" max="16384" width="9.140625" style="236"/>
  </cols>
  <sheetData>
    <row r="1" spans="2:11" ht="48.75" customHeight="1">
      <c r="C1" s="237" t="s">
        <v>57</v>
      </c>
    </row>
    <row r="3" spans="2:11">
      <c r="B3" s="238"/>
      <c r="C3" s="339" t="s">
        <v>255</v>
      </c>
    </row>
    <row r="4" spans="2:11" ht="15.75" thickBot="1">
      <c r="B4" s="244" t="s">
        <v>240</v>
      </c>
      <c r="C4" s="239">
        <v>-18845792.93114619</v>
      </c>
    </row>
    <row r="5" spans="2:11">
      <c r="B5" s="245"/>
      <c r="C5" s="240"/>
    </row>
    <row r="6" spans="2:11">
      <c r="B6" s="246" t="s">
        <v>241</v>
      </c>
      <c r="C6" s="241"/>
    </row>
    <row r="7" spans="2:11">
      <c r="B7" s="247" t="s">
        <v>242</v>
      </c>
      <c r="C7" s="240">
        <v>0</v>
      </c>
    </row>
    <row r="8" spans="2:11" hidden="1">
      <c r="B8" s="247" t="e">
        <f>+#REF!</f>
        <v>#REF!</v>
      </c>
      <c r="C8" s="240">
        <v>0</v>
      </c>
    </row>
    <row r="9" spans="2:11" ht="21.75" customHeight="1">
      <c r="B9" s="248" t="s">
        <v>241</v>
      </c>
      <c r="C9" s="240">
        <v>754005</v>
      </c>
    </row>
    <row r="10" spans="2:11">
      <c r="B10" s="248" t="s">
        <v>69</v>
      </c>
      <c r="C10" s="240"/>
    </row>
    <row r="11" spans="2:11" hidden="1">
      <c r="B11" s="248" t="e">
        <f>+#REF!</f>
        <v>#REF!</v>
      </c>
      <c r="C11" s="240">
        <v>0</v>
      </c>
    </row>
    <row r="12" spans="2:11">
      <c r="B12" s="249" t="s">
        <v>243</v>
      </c>
      <c r="C12" s="240">
        <v>212430.99000000002</v>
      </c>
    </row>
    <row r="13" spans="2:11">
      <c r="B13" s="249" t="s">
        <v>244</v>
      </c>
      <c r="C13" s="240">
        <v>0</v>
      </c>
    </row>
    <row r="14" spans="2:11">
      <c r="B14" s="249" t="s">
        <v>245</v>
      </c>
      <c r="C14" s="240"/>
    </row>
    <row r="15" spans="2:11">
      <c r="B15" s="249"/>
      <c r="C15" s="240">
        <v>0</v>
      </c>
    </row>
    <row r="16" spans="2:11" ht="15.75" thickBot="1">
      <c r="B16" s="243" t="s">
        <v>246</v>
      </c>
      <c r="C16" s="239">
        <v>966435.99</v>
      </c>
      <c r="K16"/>
    </row>
    <row r="17" spans="2:11">
      <c r="B17" s="250"/>
      <c r="C17" s="241"/>
      <c r="K17"/>
    </row>
    <row r="18" spans="2:11">
      <c r="B18" s="248"/>
      <c r="C18" s="240"/>
      <c r="K18"/>
    </row>
    <row r="19" spans="2:11" ht="15.75" thickBot="1">
      <c r="B19" s="251" t="s">
        <v>247</v>
      </c>
      <c r="C19" s="239">
        <v>-17879356.941146191</v>
      </c>
      <c r="K19"/>
    </row>
    <row r="20" spans="2:11">
      <c r="B20" s="248"/>
      <c r="C20" s="240"/>
      <c r="K20"/>
    </row>
    <row r="21" spans="2:11" ht="15.75" thickBot="1">
      <c r="B21" s="243" t="s">
        <v>248</v>
      </c>
      <c r="C21" s="239">
        <v>0</v>
      </c>
      <c r="K21"/>
    </row>
    <row r="22" spans="2:11">
      <c r="B22" s="248" t="s">
        <v>263</v>
      </c>
      <c r="C22" s="241">
        <v>6239461</v>
      </c>
    </row>
    <row r="23" spans="2:11" ht="15.75" thickBot="1">
      <c r="B23" s="243" t="s">
        <v>264</v>
      </c>
      <c r="C23" s="239"/>
    </row>
    <row r="24" spans="2:11">
      <c r="B24" s="248"/>
      <c r="C24" s="240"/>
    </row>
    <row r="25" spans="2:11" ht="15.75" thickBot="1">
      <c r="B25" s="243" t="s">
        <v>249</v>
      </c>
      <c r="C25" s="239">
        <v>6239461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BILANCI</vt:lpstr>
      <vt:lpstr>PASH</vt:lpstr>
      <vt:lpstr>SHENIME PASH</vt:lpstr>
      <vt:lpstr>SHENIME BILANC</vt:lpstr>
      <vt:lpstr>KAPITALI</vt:lpstr>
      <vt:lpstr>Cash Flow</vt:lpstr>
      <vt:lpstr>Conto gjithperfshirese</vt:lpstr>
      <vt:lpstr>ASETE 2016</vt:lpstr>
      <vt:lpstr>CIT</vt:lpstr>
      <vt:lpstr>Aktive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iduhanxhiu</dc:creator>
  <cp:lastModifiedBy>utente06</cp:lastModifiedBy>
  <cp:lastPrinted>2017-03-30T14:12:58Z</cp:lastPrinted>
  <dcterms:created xsi:type="dcterms:W3CDTF">2016-01-28T10:18:02Z</dcterms:created>
  <dcterms:modified xsi:type="dcterms:W3CDTF">2017-03-31T08:40:18Z</dcterms:modified>
</cp:coreProperties>
</file>