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35" windowWidth="20115" windowHeight="7935"/>
  </bookViews>
  <sheets>
    <sheet name="KAPAKU" sheetId="2" r:id="rId1"/>
    <sheet name="AKTIVI" sheetId="3" r:id="rId2"/>
    <sheet name="PASIVI" sheetId="4" r:id="rId3"/>
    <sheet name="PASH" sheetId="5" r:id="rId4"/>
    <sheet name="CASH" sheetId="6" r:id="rId5"/>
    <sheet name="AAM" sheetId="7" r:id="rId6"/>
    <sheet name="INVENTAR PERFUNDIMTAR 2018" sheetId="9" r:id="rId7"/>
    <sheet name="SHENIME 2018" sheetId="8" r:id="rId8"/>
  </sheets>
  <externalReferences>
    <externalReference r:id="rId9"/>
  </externalReferences>
  <definedNames>
    <definedName name="_xlnm._FilterDatabase" localSheetId="6" hidden="1">'INVENTAR PERFUNDIMTAR 2018'!$B$2:$F$429</definedName>
  </definedNames>
  <calcPr calcId="144525"/>
</workbook>
</file>

<file path=xl/calcChain.xml><?xml version="1.0" encoding="utf-8"?>
<calcChain xmlns="http://schemas.openxmlformats.org/spreadsheetml/2006/main">
  <c r="D25" i="4" l="1"/>
  <c r="E25" i="4"/>
  <c r="D30" i="4"/>
  <c r="D32" i="4" s="1"/>
  <c r="D18" i="4"/>
  <c r="D9" i="4"/>
  <c r="E18" i="4"/>
  <c r="E9" i="4"/>
  <c r="D32" i="3"/>
  <c r="D9" i="3"/>
  <c r="D12" i="3"/>
  <c r="D16" i="3"/>
  <c r="D28" i="3"/>
  <c r="D31" i="3" s="1"/>
  <c r="D13" i="3"/>
  <c r="C13" i="6"/>
  <c r="C17" i="6" s="1"/>
  <c r="C22" i="6"/>
  <c r="D26" i="6"/>
  <c r="D23" i="3" l="1"/>
  <c r="C26" i="6"/>
  <c r="C28" i="6" s="1"/>
  <c r="D22" i="6" l="1"/>
  <c r="D13" i="5"/>
  <c r="D34" i="5"/>
  <c r="D29" i="5"/>
  <c r="D28" i="5"/>
  <c r="D20" i="5"/>
  <c r="D14" i="5"/>
  <c r="F428" i="9"/>
  <c r="F427" i="9"/>
  <c r="F426" i="9"/>
  <c r="F425" i="9"/>
  <c r="F424" i="9"/>
  <c r="F423" i="9"/>
  <c r="F422" i="9"/>
  <c r="F421" i="9"/>
  <c r="F420" i="9"/>
  <c r="F419" i="9"/>
  <c r="F418" i="9"/>
  <c r="F417" i="9"/>
  <c r="F416" i="9"/>
  <c r="F415" i="9"/>
  <c r="F414" i="9"/>
  <c r="F413" i="9"/>
  <c r="F412" i="9"/>
  <c r="F411" i="9"/>
  <c r="F410" i="9"/>
  <c r="F409" i="9"/>
  <c r="F408" i="9"/>
  <c r="F407" i="9"/>
  <c r="F406" i="9"/>
  <c r="F405" i="9"/>
  <c r="F404" i="9"/>
  <c r="F403" i="9"/>
  <c r="F402" i="9"/>
  <c r="F401" i="9"/>
  <c r="F400" i="9"/>
  <c r="F399" i="9"/>
  <c r="F398" i="9"/>
  <c r="F397" i="9"/>
  <c r="F396" i="9"/>
  <c r="F395" i="9"/>
  <c r="F394" i="9"/>
  <c r="F393" i="9"/>
  <c r="F392" i="9"/>
  <c r="F391" i="9"/>
  <c r="F390" i="9"/>
  <c r="F389" i="9"/>
  <c r="F388" i="9"/>
  <c r="F387" i="9"/>
  <c r="F386" i="9"/>
  <c r="F385" i="9"/>
  <c r="F384" i="9"/>
  <c r="F383" i="9"/>
  <c r="F382" i="9"/>
  <c r="F381" i="9"/>
  <c r="F380" i="9"/>
  <c r="F379" i="9"/>
  <c r="F378" i="9"/>
  <c r="F377" i="9"/>
  <c r="F376" i="9"/>
  <c r="F375" i="9"/>
  <c r="F374" i="9"/>
  <c r="F373" i="9"/>
  <c r="F372" i="9"/>
  <c r="F371" i="9"/>
  <c r="F370" i="9"/>
  <c r="F369" i="9"/>
  <c r="F368" i="9"/>
  <c r="F367" i="9"/>
  <c r="F366" i="9"/>
  <c r="F365" i="9"/>
  <c r="F364" i="9"/>
  <c r="F363" i="9"/>
  <c r="F362" i="9"/>
  <c r="F361" i="9"/>
  <c r="F360" i="9"/>
  <c r="F359" i="9"/>
  <c r="F358" i="9"/>
  <c r="F357" i="9"/>
  <c r="F356" i="9"/>
  <c r="F355" i="9"/>
  <c r="F354" i="9"/>
  <c r="F353" i="9"/>
  <c r="F352" i="9"/>
  <c r="F351" i="9"/>
  <c r="F350" i="9"/>
  <c r="F349" i="9"/>
  <c r="F348" i="9"/>
  <c r="F347" i="9"/>
  <c r="F346" i="9"/>
  <c r="F345" i="9"/>
  <c r="F344" i="9"/>
  <c r="F343" i="9"/>
  <c r="F342" i="9"/>
  <c r="F341" i="9"/>
  <c r="F340" i="9"/>
  <c r="F339" i="9"/>
  <c r="F338" i="9"/>
  <c r="F337" i="9"/>
  <c r="F336" i="9"/>
  <c r="F335" i="9"/>
  <c r="F334" i="9"/>
  <c r="F333" i="9"/>
  <c r="F332" i="9"/>
  <c r="F331" i="9"/>
  <c r="F330" i="9"/>
  <c r="F329" i="9"/>
  <c r="F328" i="9"/>
  <c r="F327" i="9"/>
  <c r="F326" i="9"/>
  <c r="F325" i="9"/>
  <c r="F324" i="9"/>
  <c r="F323" i="9"/>
  <c r="F322" i="9"/>
  <c r="F321" i="9"/>
  <c r="F320" i="9"/>
  <c r="F319" i="9"/>
  <c r="F318" i="9"/>
  <c r="F317" i="9"/>
  <c r="F316" i="9"/>
  <c r="F315" i="9"/>
  <c r="F314" i="9"/>
  <c r="F313" i="9"/>
  <c r="F312" i="9"/>
  <c r="F311" i="9"/>
  <c r="F310" i="9"/>
  <c r="F309" i="9"/>
  <c r="F308" i="9"/>
  <c r="F307" i="9"/>
  <c r="F306" i="9"/>
  <c r="F305" i="9"/>
  <c r="F304" i="9"/>
  <c r="F303" i="9"/>
  <c r="F302" i="9"/>
  <c r="F301" i="9"/>
  <c r="F300" i="9"/>
  <c r="F299" i="9"/>
  <c r="F298" i="9"/>
  <c r="F297" i="9"/>
  <c r="F296" i="9"/>
  <c r="F295" i="9"/>
  <c r="F294" i="9"/>
  <c r="F293" i="9"/>
  <c r="F292" i="9"/>
  <c r="F291" i="9"/>
  <c r="F290" i="9"/>
  <c r="F289" i="9"/>
  <c r="F288" i="9"/>
  <c r="F287" i="9"/>
  <c r="F286" i="9"/>
  <c r="F285" i="9"/>
  <c r="F284" i="9"/>
  <c r="F283" i="9"/>
  <c r="F282" i="9"/>
  <c r="F281" i="9"/>
  <c r="F280" i="9"/>
  <c r="F279" i="9"/>
  <c r="F278" i="9"/>
  <c r="F277" i="9"/>
  <c r="F276" i="9"/>
  <c r="F275" i="9"/>
  <c r="F274" i="9"/>
  <c r="F273" i="9"/>
  <c r="F272" i="9"/>
  <c r="F271" i="9"/>
  <c r="F270" i="9"/>
  <c r="F269" i="9"/>
  <c r="F268" i="9"/>
  <c r="F267" i="9"/>
  <c r="F266" i="9"/>
  <c r="F265" i="9"/>
  <c r="F264" i="9"/>
  <c r="F263" i="9"/>
  <c r="F262" i="9"/>
  <c r="F261" i="9"/>
  <c r="F260" i="9"/>
  <c r="F259" i="9"/>
  <c r="F258" i="9"/>
  <c r="F257" i="9"/>
  <c r="F256" i="9"/>
  <c r="F255" i="9"/>
  <c r="F254" i="9"/>
  <c r="F253" i="9"/>
  <c r="F252" i="9"/>
  <c r="F251" i="9"/>
  <c r="F250" i="9"/>
  <c r="F249" i="9"/>
  <c r="F248" i="9"/>
  <c r="F247" i="9"/>
  <c r="F246" i="9"/>
  <c r="F245" i="9"/>
  <c r="F244" i="9"/>
  <c r="F243" i="9"/>
  <c r="F242" i="9"/>
  <c r="F241" i="9"/>
  <c r="F240" i="9"/>
  <c r="F239" i="9"/>
  <c r="F238" i="9"/>
  <c r="F237" i="9"/>
  <c r="F236" i="9"/>
  <c r="F235" i="9"/>
  <c r="F234" i="9"/>
  <c r="F233" i="9"/>
  <c r="F232" i="9"/>
  <c r="F231" i="9"/>
  <c r="F230" i="9"/>
  <c r="F229" i="9"/>
  <c r="F228" i="9"/>
  <c r="F227" i="9"/>
  <c r="F226" i="9"/>
  <c r="F225" i="9"/>
  <c r="F224" i="9"/>
  <c r="F223" i="9"/>
  <c r="F222" i="9"/>
  <c r="F221" i="9"/>
  <c r="F220" i="9"/>
  <c r="F219" i="9"/>
  <c r="F218" i="9"/>
  <c r="F217" i="9"/>
  <c r="F216" i="9"/>
  <c r="F215" i="9"/>
  <c r="F214" i="9"/>
  <c r="F213" i="9"/>
  <c r="F212" i="9"/>
  <c r="F211" i="9"/>
  <c r="F210" i="9"/>
  <c r="F209" i="9"/>
  <c r="F208" i="9"/>
  <c r="F207" i="9"/>
  <c r="F206" i="9"/>
  <c r="F205" i="9"/>
  <c r="F204" i="9"/>
  <c r="F203" i="9"/>
  <c r="F202" i="9"/>
  <c r="F201" i="9"/>
  <c r="F200" i="9"/>
  <c r="F199" i="9"/>
  <c r="F198" i="9"/>
  <c r="F197" i="9"/>
  <c r="F196" i="9"/>
  <c r="F195" i="9"/>
  <c r="F194" i="9"/>
  <c r="F193" i="9"/>
  <c r="F192" i="9"/>
  <c r="F191" i="9"/>
  <c r="F190" i="9"/>
  <c r="F189" i="9"/>
  <c r="F188" i="9"/>
  <c r="F187" i="9"/>
  <c r="F186" i="9"/>
  <c r="F185" i="9"/>
  <c r="F184" i="9"/>
  <c r="F183" i="9"/>
  <c r="F182" i="9"/>
  <c r="F181" i="9"/>
  <c r="F180" i="9"/>
  <c r="F179" i="9"/>
  <c r="F178" i="9"/>
  <c r="F177" i="9"/>
  <c r="F176" i="9"/>
  <c r="F175" i="9"/>
  <c r="F174" i="9"/>
  <c r="F173" i="9"/>
  <c r="F172" i="9"/>
  <c r="F171" i="9"/>
  <c r="F170" i="9"/>
  <c r="F169" i="9"/>
  <c r="F168" i="9"/>
  <c r="F167" i="9"/>
  <c r="F166" i="9"/>
  <c r="F165" i="9"/>
  <c r="F164" i="9"/>
  <c r="F163" i="9"/>
  <c r="F162" i="9"/>
  <c r="F161" i="9"/>
  <c r="F160" i="9"/>
  <c r="F159" i="9"/>
  <c r="F158" i="9"/>
  <c r="F157" i="9"/>
  <c r="F156" i="9"/>
  <c r="F155" i="9"/>
  <c r="F154" i="9"/>
  <c r="F153" i="9"/>
  <c r="F152" i="9"/>
  <c r="F151" i="9"/>
  <c r="F150" i="9"/>
  <c r="F149" i="9"/>
  <c r="F148" i="9"/>
  <c r="F147" i="9"/>
  <c r="F146" i="9"/>
  <c r="F145" i="9"/>
  <c r="F144" i="9"/>
  <c r="F143" i="9"/>
  <c r="F142" i="9"/>
  <c r="F141" i="9"/>
  <c r="F140" i="9"/>
  <c r="F139" i="9"/>
  <c r="F138" i="9"/>
  <c r="F137" i="9"/>
  <c r="F136" i="9"/>
  <c r="F135" i="9"/>
  <c r="F134" i="9"/>
  <c r="F133" i="9"/>
  <c r="F132" i="9"/>
  <c r="F131" i="9"/>
  <c r="F130" i="9"/>
  <c r="F129" i="9"/>
  <c r="F128" i="9"/>
  <c r="F127" i="9"/>
  <c r="F126" i="9"/>
  <c r="F125" i="9"/>
  <c r="F124" i="9"/>
  <c r="F123" i="9"/>
  <c r="F122" i="9"/>
  <c r="F121" i="9"/>
  <c r="F120" i="9"/>
  <c r="F119" i="9"/>
  <c r="F118" i="9"/>
  <c r="F117" i="9"/>
  <c r="F116" i="9"/>
  <c r="F115" i="9"/>
  <c r="F114" i="9"/>
  <c r="F113" i="9"/>
  <c r="F112" i="9"/>
  <c r="F111" i="9"/>
  <c r="F110" i="9"/>
  <c r="F109" i="9"/>
  <c r="F108" i="9"/>
  <c r="F107" i="9"/>
  <c r="F106" i="9"/>
  <c r="F105" i="9"/>
  <c r="F104" i="9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429" i="9" s="1"/>
  <c r="N16" i="8" l="1"/>
  <c r="M16" i="8"/>
  <c r="L16" i="8"/>
  <c r="K16" i="8"/>
  <c r="J16" i="8"/>
  <c r="H16" i="8"/>
  <c r="F16" i="8"/>
  <c r="E16" i="8"/>
  <c r="D16" i="8"/>
  <c r="B16" i="8"/>
  <c r="F15" i="8"/>
  <c r="C15" i="8"/>
  <c r="G15" i="8" s="1"/>
  <c r="F14" i="8"/>
  <c r="C14" i="8"/>
  <c r="G14" i="8" s="1"/>
  <c r="F13" i="8"/>
  <c r="C13" i="8"/>
  <c r="G13" i="8" s="1"/>
  <c r="F12" i="8"/>
  <c r="C12" i="8"/>
  <c r="G12" i="8" s="1"/>
  <c r="F11" i="8"/>
  <c r="C11" i="8"/>
  <c r="G11" i="8" s="1"/>
  <c r="F10" i="8"/>
  <c r="C10" i="8"/>
  <c r="G10" i="8" s="1"/>
  <c r="F9" i="8"/>
  <c r="C9" i="8"/>
  <c r="G9" i="8" s="1"/>
  <c r="F8" i="8"/>
  <c r="C8" i="8"/>
  <c r="G8" i="8" s="1"/>
  <c r="F7" i="8"/>
  <c r="C7" i="8"/>
  <c r="G7" i="8" s="1"/>
  <c r="F6" i="8"/>
  <c r="C6" i="8"/>
  <c r="G6" i="8" s="1"/>
  <c r="F5" i="8"/>
  <c r="C5" i="8"/>
  <c r="G5" i="8" s="1"/>
  <c r="F4" i="8"/>
  <c r="C4" i="8"/>
  <c r="C16" i="8" s="1"/>
  <c r="H3" i="8"/>
  <c r="F35" i="7"/>
  <c r="E35" i="7"/>
  <c r="D35" i="7"/>
  <c r="G35" i="7" s="1"/>
  <c r="F34" i="7"/>
  <c r="E34" i="7"/>
  <c r="D34" i="7"/>
  <c r="G34" i="7" s="1"/>
  <c r="F33" i="7"/>
  <c r="E33" i="7"/>
  <c r="D33" i="7"/>
  <c r="G33" i="7" s="1"/>
  <c r="F32" i="7"/>
  <c r="F36" i="7" s="1"/>
  <c r="E32" i="7"/>
  <c r="F31" i="7"/>
  <c r="E31" i="7"/>
  <c r="E36" i="7" s="1"/>
  <c r="D31" i="7"/>
  <c r="F25" i="7"/>
  <c r="E25" i="7"/>
  <c r="G24" i="7"/>
  <c r="G23" i="7"/>
  <c r="G22" i="7"/>
  <c r="D21" i="7"/>
  <c r="D25" i="7" s="1"/>
  <c r="G20" i="7"/>
  <c r="F14" i="7"/>
  <c r="E14" i="7"/>
  <c r="D14" i="7"/>
  <c r="G13" i="7"/>
  <c r="G12" i="7"/>
  <c r="G11" i="7"/>
  <c r="G10" i="7"/>
  <c r="G9" i="7"/>
  <c r="G14" i="7" s="1"/>
  <c r="D13" i="6"/>
  <c r="D17" i="6" s="1"/>
  <c r="E33" i="5"/>
  <c r="D33" i="5"/>
  <c r="E30" i="5"/>
  <c r="D30" i="5"/>
  <c r="E27" i="5"/>
  <c r="E20" i="5" s="1"/>
  <c r="E28" i="5" s="1"/>
  <c r="D24" i="5"/>
  <c r="D23" i="5"/>
  <c r="E16" i="5"/>
  <c r="D16" i="5"/>
  <c r="E13" i="5"/>
  <c r="E10" i="5"/>
  <c r="D10" i="5"/>
  <c r="E7" i="5"/>
  <c r="D7" i="5"/>
  <c r="E30" i="4"/>
  <c r="E11" i="4"/>
  <c r="E31" i="3"/>
  <c r="E16" i="3"/>
  <c r="E23" i="3" s="1"/>
  <c r="E32" i="3" s="1"/>
  <c r="E12" i="3"/>
  <c r="E9" i="3"/>
  <c r="D28" i="6" l="1"/>
  <c r="G4" i="8"/>
  <c r="D32" i="7"/>
  <c r="D36" i="7" s="1"/>
  <c r="G21" i="7"/>
  <c r="G25" i="7" s="1"/>
  <c r="E34" i="5"/>
  <c r="E36" i="5" s="1"/>
  <c r="E29" i="5"/>
  <c r="E32" i="4"/>
  <c r="G16" i="8" l="1"/>
  <c r="I4" i="8"/>
  <c r="I5" i="8" s="1"/>
  <c r="I6" i="8" s="1"/>
  <c r="I7" i="8" s="1"/>
  <c r="I8" i="8" s="1"/>
  <c r="I9" i="8" s="1"/>
  <c r="I10" i="8" s="1"/>
  <c r="I11" i="8" s="1"/>
  <c r="I12" i="8" s="1"/>
  <c r="I13" i="8" s="1"/>
  <c r="I14" i="8" s="1"/>
  <c r="I15" i="8" s="1"/>
  <c r="G32" i="7"/>
  <c r="G36" i="7" s="1"/>
  <c r="D35" i="5" l="1"/>
  <c r="D36" i="5" s="1"/>
</calcChain>
</file>

<file path=xl/sharedStrings.xml><?xml version="1.0" encoding="utf-8"?>
<sst xmlns="http://schemas.openxmlformats.org/spreadsheetml/2006/main" count="1159" uniqueCount="655">
  <si>
    <t>Emertimi mikronjesise:</t>
  </si>
  <si>
    <t>AZEM TARA P.F</t>
  </si>
  <si>
    <t>NIPT - i:</t>
  </si>
  <si>
    <t>L57609301E</t>
  </si>
  <si>
    <t>Adresa e Selise:</t>
  </si>
  <si>
    <t>Data e krijimit:</t>
  </si>
  <si>
    <t>Nr.i Rregjistrit Tregetar</t>
  </si>
  <si>
    <t>CN-852624-02-15</t>
  </si>
  <si>
    <t>Veprimtaria Kryesore:</t>
  </si>
  <si>
    <t>Punime te ndryshme ne fushen e ndertimit,</t>
  </si>
  <si>
    <t>tregtim i materialeve te ndertimit.</t>
  </si>
  <si>
    <t xml:space="preserve">P A S Q Y R A T  E  POZICIONIT  F I N A N C I A R </t>
  </si>
  <si>
    <t>(Mbeshtetur neLigjin nr.9228,date 29,04,2006 "Per Kontabilitetin dhe Pasqyrat</t>
  </si>
  <si>
    <t xml:space="preserve"> Financiare" te ndryshuar,dhe ne Standartet Kombetare te Kontabilitetit SKK 15 I permisuar)</t>
  </si>
  <si>
    <t>(MIKRONJESITE)</t>
  </si>
  <si>
    <t>VITI 2018</t>
  </si>
  <si>
    <t>Pasqyrat Financiare jane te shprehura ne</t>
  </si>
  <si>
    <t>Leke</t>
  </si>
  <si>
    <t>Pasqyrat Financiare jane te rrumbullakosura</t>
  </si>
  <si>
    <t>JO</t>
  </si>
  <si>
    <t>Periudha kontabel e Pasqyrave Financiare</t>
  </si>
  <si>
    <t>Nga:</t>
  </si>
  <si>
    <t>01.01.2018</t>
  </si>
  <si>
    <t>Deri</t>
  </si>
  <si>
    <t>31.12.2018</t>
  </si>
  <si>
    <t>Data e mbylljes se Pasqyrave Financiare</t>
  </si>
  <si>
    <t>04.01.2019</t>
  </si>
  <si>
    <t>Lagja nr.1 , Lac</t>
  </si>
  <si>
    <t>SUBJEKTI: Azem Tara P.F</t>
  </si>
  <si>
    <t>NIPT: L57609301E</t>
  </si>
  <si>
    <t>Adresa: Lagja nr.1 , Lac</t>
  </si>
  <si>
    <t>Pasqyra e Pozicionit Financiar (Bilanc) 2018</t>
  </si>
  <si>
    <t>AKTIVET</t>
  </si>
  <si>
    <t>Shenime</t>
  </si>
  <si>
    <t>VITI 2017</t>
  </si>
  <si>
    <t>I</t>
  </si>
  <si>
    <t>AKTIVET AFATSHKURTA</t>
  </si>
  <si>
    <t>Mjetet monetare</t>
  </si>
  <si>
    <t>3.1.1</t>
  </si>
  <si>
    <t>1.Banka</t>
  </si>
  <si>
    <t>2.Arka</t>
  </si>
  <si>
    <t>Te drejta te arketueshme dhe te tjera investime financiare</t>
  </si>
  <si>
    <t>3.1.2</t>
  </si>
  <si>
    <t>i</t>
  </si>
  <si>
    <t>Nga aktiviteti i shfrytezimit (kliente)</t>
  </si>
  <si>
    <t>ii</t>
  </si>
  <si>
    <t>Te tjera,tatime (tvsh)</t>
  </si>
  <si>
    <t>iii</t>
  </si>
  <si>
    <t>Instrumente te tjera financiare</t>
  </si>
  <si>
    <t>Inventaret:</t>
  </si>
  <si>
    <t>Lende e pare dhe materiale te konsumueshme</t>
  </si>
  <si>
    <t>3.1.3</t>
  </si>
  <si>
    <t xml:space="preserve">Inventar i imet </t>
  </si>
  <si>
    <t>Prodhime ne proces dhe gjysemprodukte</t>
  </si>
  <si>
    <t>iv</t>
  </si>
  <si>
    <t>Produkte te gatshme</t>
  </si>
  <si>
    <t>v</t>
  </si>
  <si>
    <t>Mallra</t>
  </si>
  <si>
    <t>viii</t>
  </si>
  <si>
    <t>Parapagime per inventar</t>
  </si>
  <si>
    <t>AKTIVE TOTALE AFATSHKURTRA (I)</t>
  </si>
  <si>
    <t>II</t>
  </si>
  <si>
    <t>AKTIVE AFATGJATA</t>
  </si>
  <si>
    <t>3.2.0</t>
  </si>
  <si>
    <t>Aktivet materiale:</t>
  </si>
  <si>
    <t>3.2.1</t>
  </si>
  <si>
    <t>Toka dhe ndertesa</t>
  </si>
  <si>
    <t>Impiante dhe makineri</t>
  </si>
  <si>
    <t>Te tjera instalime dhe pajisje</t>
  </si>
  <si>
    <t>Aktive jo materiale:</t>
  </si>
  <si>
    <t>3.2.2</t>
  </si>
  <si>
    <t>Koncesione,patenta,licensa,marka tregtare, te drejta dhe aktive te ngjashme</t>
  </si>
  <si>
    <t>AKTIVE TOTALE AFATGJATA (II)</t>
  </si>
  <si>
    <t>AKTIVE TOTALE (I+II)</t>
  </si>
  <si>
    <t>ADMINISTRATOR</t>
  </si>
  <si>
    <t>AZEM TARA</t>
  </si>
  <si>
    <t>DETYRIME DHE KAPITALI</t>
  </si>
  <si>
    <t>DETYRIME AFATSHKURTRA:</t>
  </si>
  <si>
    <t>Titujt e huamarrjes</t>
  </si>
  <si>
    <t>3.3.0</t>
  </si>
  <si>
    <t>Detyrime tregtare</t>
  </si>
  <si>
    <t>3.3.1</t>
  </si>
  <si>
    <t>Te pagueshme per aktivitetin e shfrytezimit (furnitore)</t>
  </si>
  <si>
    <t>Te pagueshme ndaj punonjesve dhe sigurimeve shoqerore/shendetesore</t>
  </si>
  <si>
    <t>Te pagueshme paga punonjes</t>
  </si>
  <si>
    <t>Te pagueshme per detyrimet tatimore tatim fitimi</t>
  </si>
  <si>
    <t>Detyrime tatimore per TVSH-ne</t>
  </si>
  <si>
    <t>vi</t>
  </si>
  <si>
    <t>Detyrime tatimore per Tatimin ne Burim</t>
  </si>
  <si>
    <t>vii</t>
  </si>
  <si>
    <t>Parapagimet e arketuara</t>
  </si>
  <si>
    <t>Debitore dhe kreditore te tjere</t>
  </si>
  <si>
    <t>TOTALI I DETYRIMEVE AFATSHKURTRA (I)</t>
  </si>
  <si>
    <t>DETYRIMET AFATGJATA:</t>
  </si>
  <si>
    <t>3.4.0</t>
  </si>
  <si>
    <t>3.4.1</t>
  </si>
  <si>
    <t>Te tjera (furnitore afatgjate,deftesa te pagueshme,kreditore tjere)</t>
  </si>
  <si>
    <t>TOTALI I DETYRIMEVE AFATGJATA (II)</t>
  </si>
  <si>
    <t>DETYRIME TOTALE (I+II)</t>
  </si>
  <si>
    <t>III</t>
  </si>
  <si>
    <t xml:space="preserve">Kapitali </t>
  </si>
  <si>
    <t>3.5.0</t>
  </si>
  <si>
    <t>Kapitali i pronarit</t>
  </si>
  <si>
    <t>3.5.1</t>
  </si>
  <si>
    <t>Fitimi I pashperndare</t>
  </si>
  <si>
    <t>3.5.2</t>
  </si>
  <si>
    <t>Fitim/Humbja e Vitit</t>
  </si>
  <si>
    <t>3.5.3</t>
  </si>
  <si>
    <t>Terheqjet e pronarit</t>
  </si>
  <si>
    <t>3.5.4</t>
  </si>
  <si>
    <t>TOTALI I KAPITALIT (III)</t>
  </si>
  <si>
    <t>TOTALI I DETYRIMEVE DHE KAPITALIT (I+II+II)</t>
  </si>
  <si>
    <t>Adresa: Lagja nr 1 . Lac</t>
  </si>
  <si>
    <t>Pasqyra e Performances 2018</t>
  </si>
  <si>
    <t>Shpenzimet e shfrytezimit te klasifikuara sipas natyres</t>
  </si>
  <si>
    <t>Nr.</t>
  </si>
  <si>
    <t>PERSHKRIMI I ELEMENTEVE</t>
  </si>
  <si>
    <t>Te ardhura nga aktiviteti i shfrytezimit</t>
  </si>
  <si>
    <t>4</t>
  </si>
  <si>
    <t xml:space="preserve">1.Shitje neto </t>
  </si>
  <si>
    <t>4.1.1</t>
  </si>
  <si>
    <t>2.Te ardhura te tjera nga veprimtarite e shfrytezimit</t>
  </si>
  <si>
    <t>TOTAL TE ARDHURA</t>
  </si>
  <si>
    <t>Ndryshimi ne inventarin e produkteve te gatshme dhe prodhimit ne proces</t>
  </si>
  <si>
    <t>4.1.2</t>
  </si>
  <si>
    <t>Puna e kryer nga njesia ekonomike dhe e kapitalizuar</t>
  </si>
  <si>
    <t>4.1.3</t>
  </si>
  <si>
    <t>Mallra, Lenda e pare dhe materiale te konsumueshme</t>
  </si>
  <si>
    <t>4.2.0</t>
  </si>
  <si>
    <t>1.Lenda e pare dhe materiale te konsumueshme</t>
  </si>
  <si>
    <t>4.2.1</t>
  </si>
  <si>
    <t>2.Te tjera shpenzime(sherbime nga te tretet)</t>
  </si>
  <si>
    <t>Shpenzime te personelit</t>
  </si>
  <si>
    <t>4.2.2</t>
  </si>
  <si>
    <t>1.Paga dhe shperblime</t>
  </si>
  <si>
    <t>2.Shpenzime te sigurimeve shoqerore/shendetesore(paraqitur vecmas nga shpenzimet per pensionet)</t>
  </si>
  <si>
    <t>Shpenzime konsumi dhe amortizimi</t>
  </si>
  <si>
    <t>4.2.4</t>
  </si>
  <si>
    <t>SHPENZIME TJERA</t>
  </si>
  <si>
    <t>1.Sherbime kasa,financiare</t>
  </si>
  <si>
    <t>2.Siguracione, taksa makinash</t>
  </si>
  <si>
    <t>3.Sherbim Security</t>
  </si>
  <si>
    <t>4.Qira ambjenti</t>
  </si>
  <si>
    <t>5.Mirembajtje riparime mjetesh</t>
  </si>
  <si>
    <t>6.Taksa doganore,bashkie</t>
  </si>
  <si>
    <t>7.Gjoba</t>
  </si>
  <si>
    <t>TOTAL SHPENZIME</t>
  </si>
  <si>
    <t>Fitimi (humbja) nga veprimtarite e shfrytezimit</t>
  </si>
  <si>
    <t xml:space="preserve">Te ardhura dhe Shpenzime financiare </t>
  </si>
  <si>
    <t>4.2.10</t>
  </si>
  <si>
    <t>1.Shpenzime interesi dhe shpenzime te ngjashme(paraqitur vecmas shpenzimet per tu paguar tek njesite ekonomike brenda grupit)</t>
  </si>
  <si>
    <t>2.Shpenzime te tjera financiare(komisione)</t>
  </si>
  <si>
    <t>Totali i te ardhurave dhe shpenzimeve financiare</t>
  </si>
  <si>
    <t>Fitimi/Humbja para tatimit</t>
  </si>
  <si>
    <t>4.2.12</t>
  </si>
  <si>
    <t>Shpenzimi i tatimit mbi fitimin</t>
  </si>
  <si>
    <t>4.2.13</t>
  </si>
  <si>
    <t>Fitim/Humbja neto e vitit financiar</t>
  </si>
  <si>
    <t>4.2.14</t>
  </si>
  <si>
    <t>Adresa: Mamurras</t>
  </si>
  <si>
    <t>(Metoda direkte)</t>
  </si>
  <si>
    <t>Fluksi i Mjeteve Monetare nga/(përdorur në) aktivitetin e shfrytëzimit</t>
  </si>
  <si>
    <t>1.Mjetet monetare te arketuara nga klientet</t>
  </si>
  <si>
    <t>2.Mjetet monetare te paguara ndaj furnitoreve dhe punonjesve</t>
  </si>
  <si>
    <t>3.Mjetet monetare te ardhura nga veprimtari te tjera,interesa,hua</t>
  </si>
  <si>
    <t xml:space="preserve">Mjete monetare të gjeneruara nga aktiviteti i shfrytëzimit </t>
  </si>
  <si>
    <t>1.Interes i paguar , komisione</t>
  </si>
  <si>
    <t>2.Tatim fitimi i paguar</t>
  </si>
  <si>
    <t>3.Hua ortakut shlyerje</t>
  </si>
  <si>
    <t xml:space="preserve">Mjete monetare neto nga/(përdorur në) aktivitetin e shfrytëzimit </t>
  </si>
  <si>
    <t>Fluksi i Mjeteve Monetare nga/(përdorur në) aktivitetin e investimit</t>
  </si>
  <si>
    <t>1.Blerja e aktiveve afatgjata materiale</t>
  </si>
  <si>
    <t>2.Te ardhura nga shitja e pajisjeve</t>
  </si>
  <si>
    <t>3.Interes i arketuar</t>
  </si>
  <si>
    <t xml:space="preserve">Mjete monetare neto nga/(përdorur në) aktivitetin e investimit </t>
  </si>
  <si>
    <t>Fluksi i Mjeteve Monetare nga/(përdorur në) aktivitetin e financimit</t>
  </si>
  <si>
    <t>Mjetet monetare nga huamarrje afatgjata</t>
  </si>
  <si>
    <t>IV</t>
  </si>
  <si>
    <t xml:space="preserve">Mjete monetare neto nga/(përdorur në) aktivitetin e financimit </t>
  </si>
  <si>
    <t xml:space="preserve">Rritje/(rënie) neto në mjete monetare dhe ekuivalentë të mjeteve monetare </t>
  </si>
  <si>
    <t xml:space="preserve">Mjete monetare dhe ekuivalentë të mjeteve monetare më 1 janar </t>
  </si>
  <si>
    <t xml:space="preserve">Mjete monetare dhe ekuivalentë të mjeteve monetare më 31 dhjetor </t>
  </si>
  <si>
    <t>Nr</t>
  </si>
  <si>
    <t>Emertimi</t>
  </si>
  <si>
    <t>Sasia</t>
  </si>
  <si>
    <t>Gjendje</t>
  </si>
  <si>
    <t>Shtesa</t>
  </si>
  <si>
    <t>Paksime</t>
  </si>
  <si>
    <t>Toka</t>
  </si>
  <si>
    <t>Ndertime,instalime te pergjithshme</t>
  </si>
  <si>
    <t>Makineri e paisje</t>
  </si>
  <si>
    <t>Mjete transporti</t>
  </si>
  <si>
    <t>Kompjuterike</t>
  </si>
  <si>
    <t>Zyre</t>
  </si>
  <si>
    <t>TOTALI</t>
  </si>
  <si>
    <t xml:space="preserve">                         </t>
  </si>
  <si>
    <t>SITUATA TATIME 2018</t>
  </si>
  <si>
    <t>Muaji</t>
  </si>
  <si>
    <t>Blerje tat</t>
  </si>
  <si>
    <t>tvsh</t>
  </si>
  <si>
    <t>Shitje tat</t>
  </si>
  <si>
    <t>pagesa</t>
  </si>
  <si>
    <t>teprica</t>
  </si>
  <si>
    <t>Janar 18</t>
  </si>
  <si>
    <t>Shkurt 18</t>
  </si>
  <si>
    <t>Mars 18</t>
  </si>
  <si>
    <t>Prill 18</t>
  </si>
  <si>
    <t>Maj 18</t>
  </si>
  <si>
    <t>Qershor 18</t>
  </si>
  <si>
    <t>Korrik 18</t>
  </si>
  <si>
    <t>Gusht 18</t>
  </si>
  <si>
    <t>Shtator 18</t>
  </si>
  <si>
    <t>Tetor 18</t>
  </si>
  <si>
    <t>Nentor 18</t>
  </si>
  <si>
    <t>Dhjetor 18</t>
  </si>
  <si>
    <t>Blejre perjash</t>
  </si>
  <si>
    <t>Tvsh</t>
  </si>
  <si>
    <t>tvsh muaj</t>
  </si>
  <si>
    <t>INVENTAR 31.12.2018</t>
  </si>
  <si>
    <t>NR</t>
  </si>
  <si>
    <t>ARTIKULL</t>
  </si>
  <si>
    <t>NJESIA</t>
  </si>
  <si>
    <t>SASIA</t>
  </si>
  <si>
    <t>CMIMI</t>
  </si>
  <si>
    <t>VLERA</t>
  </si>
  <si>
    <t>ADAPTOR ELEKTRIK</t>
  </si>
  <si>
    <t>COPE</t>
  </si>
  <si>
    <t>ANTIMUFFA ELIMINA MUFFA 1 LT</t>
  </si>
  <si>
    <t>ANTIRUXHO E BARDHE 0.75lt</t>
  </si>
  <si>
    <t>ANTIRUXHO E ZEZE 0.75lt</t>
  </si>
  <si>
    <t>ANTIRUXHO GRI 0.75lt</t>
  </si>
  <si>
    <t>ANTIRUXHO KAFE 0.75lt</t>
  </si>
  <si>
    <t>ASTAR</t>
  </si>
  <si>
    <t>LITRA</t>
  </si>
  <si>
    <t>ASTAR AKRILIK 3 LT</t>
  </si>
  <si>
    <t>ASTAR AKRILIK 8 KG</t>
  </si>
  <si>
    <t>KG</t>
  </si>
  <si>
    <t>ASTAR PLASTIK 3 LT</t>
  </si>
  <si>
    <t>AUTOMAT 1P 6W</t>
  </si>
  <si>
    <t>BERDAF SFYNGJER  DIZAYN 115</t>
  </si>
  <si>
    <t>BETACRYL AKRELIK 3 LT</t>
  </si>
  <si>
    <t>BIOFINISH 25 KG</t>
  </si>
  <si>
    <t>BIVALENT 6W</t>
  </si>
  <si>
    <t>BOJAK 2 KG N20</t>
  </si>
  <si>
    <t>BOJAK 2 KG N30</t>
  </si>
  <si>
    <t>BOJAK 2 KG N50</t>
  </si>
  <si>
    <t>BOJAK 2 KG N64</t>
  </si>
  <si>
    <t>BOJAK NR 63 2 KG</t>
  </si>
  <si>
    <t>BOJE AKRILIKE</t>
  </si>
  <si>
    <t>BOJE AKRILIKE 10 LT</t>
  </si>
  <si>
    <t>BOJE AKRILIKE 5 kg-BK FAS</t>
  </si>
  <si>
    <t>KOVE</t>
  </si>
  <si>
    <t>BOJE AKRILIKE 3 LT</t>
  </si>
  <si>
    <t>BOJE AKRILIKE 15 kg-BK FAS</t>
  </si>
  <si>
    <t>BOJE HIDROMAT 3LT</t>
  </si>
  <si>
    <t>BOJE HIDROMAT 9LT</t>
  </si>
  <si>
    <t xml:space="preserve">BOJE PLASTIKE </t>
  </si>
  <si>
    <t>BOJE PLASTIKE 10 LT</t>
  </si>
  <si>
    <t>BOJE PLASTIKE 3LT</t>
  </si>
  <si>
    <t>BOJE PLASTIKE 9LT</t>
  </si>
  <si>
    <t>BOJE PLASTIKE KRISTAL 3 lt-POL CRYSTAL</t>
  </si>
  <si>
    <t>BOJE PLASTIKE KRISTAL10 lt-POL CRYSTAL</t>
  </si>
  <si>
    <t xml:space="preserve">BRAVE DAF </t>
  </si>
  <si>
    <t>BRAVE HOTEL DOREZE</t>
  </si>
  <si>
    <t>BREZORE LEKURE</t>
  </si>
  <si>
    <t>CEKIC</t>
  </si>
  <si>
    <t>CEKIC DEKO BISHT DRURI</t>
  </si>
  <si>
    <t>CEKIC GOME</t>
  </si>
  <si>
    <t>CEKIC KARPENTIERI 600 GR</t>
  </si>
  <si>
    <t>CELES 2P</t>
  </si>
  <si>
    <t>CELESA 6W</t>
  </si>
  <si>
    <t>CHROTEX  EXTRAPLASTIKE  B 9 LT</t>
  </si>
  <si>
    <t>CHROTEX ARTEX EKO C 9 LT</t>
  </si>
  <si>
    <t>CHROTEX ARTEX EKO C 3 LT</t>
  </si>
  <si>
    <t>CHROTEX EXTRA PLASTIKE  B 2.7 LT</t>
  </si>
  <si>
    <t>CONEXIAN 77 GRI</t>
  </si>
  <si>
    <t>CONEXIAN 99 I BARDHE</t>
  </si>
  <si>
    <t>DALTA BETONI PORTOKALLI KRYQ</t>
  </si>
  <si>
    <t>DALTA BETONI PORTOKALLI PJATE</t>
  </si>
  <si>
    <t>DARE PRERESE</t>
  </si>
  <si>
    <t xml:space="preserve">DEKORE GIPS </t>
  </si>
  <si>
    <t>ML</t>
  </si>
  <si>
    <t>DEVIJAT</t>
  </si>
  <si>
    <t xml:space="preserve">DOREZE PUNE </t>
  </si>
  <si>
    <t>DOREZE PUNE E BARDHE</t>
  </si>
  <si>
    <t>DOREZE PUNE E VERDHE</t>
  </si>
  <si>
    <t>DOREZE PUNE ME POLIESTER GRI</t>
  </si>
  <si>
    <t>DOREZE PUNE ROBE</t>
  </si>
  <si>
    <t>DRITARE GIPSI 30x30</t>
  </si>
  <si>
    <t>DRITARE KONTROLLI 60X60</t>
  </si>
  <si>
    <t>DRYNA</t>
  </si>
  <si>
    <t>DW 2000 GRI</t>
  </si>
  <si>
    <t>DW 2000 I BARDHE</t>
  </si>
  <si>
    <t>DW 3000 GRI</t>
  </si>
  <si>
    <t>DW 3000 I BARDHE</t>
  </si>
  <si>
    <t>ELE ALUMIINI</t>
  </si>
  <si>
    <t xml:space="preserve">COPE </t>
  </si>
  <si>
    <t>ELE ALUMINI</t>
  </si>
  <si>
    <t>ELEKTRIK 20</t>
  </si>
  <si>
    <t>ELEKTRIK 25</t>
  </si>
  <si>
    <t>FELICE GIPSI</t>
  </si>
  <si>
    <t>FINO CLASSIC</t>
  </si>
  <si>
    <t>FLETE SHARRE PAKET</t>
  </si>
  <si>
    <t>FLETE SHARRE SEGA PUNO</t>
  </si>
  <si>
    <t>FURCE PENEL</t>
  </si>
  <si>
    <t>FURCE TROKEJE 125 ME GERSHET</t>
  </si>
  <si>
    <t>FURCE TROKEJE 125 PA GERSHET</t>
  </si>
  <si>
    <t>FURCE TROKEJE 75 ME GERSHET</t>
  </si>
  <si>
    <t>FURCE TROKEJE 75 PA GERSHET</t>
  </si>
  <si>
    <t>FURCE TROKEJE E VERDHE SOMMA 100MM</t>
  </si>
  <si>
    <t>FURCE TROKOJE GERSHET  SOMMA 100MM</t>
  </si>
  <si>
    <t>FURCE TROKOJE GERSHET  SOMMA 75MM</t>
  </si>
  <si>
    <t>FURCE TRUCO BISHT TE VERDHE 1.5</t>
  </si>
  <si>
    <t>FURCE TRUCO BISHT TE VERDHE 2</t>
  </si>
  <si>
    <t>FURCE TRUCO BISHT TE VERDHE 2.5</t>
  </si>
  <si>
    <t>GANXHA</t>
  </si>
  <si>
    <t>GARZE 90</t>
  </si>
  <si>
    <t>RULO</t>
  </si>
  <si>
    <t xml:space="preserve">GARZE 90 </t>
  </si>
  <si>
    <t>PAKO</t>
  </si>
  <si>
    <t>GELQERE</t>
  </si>
  <si>
    <t>KV</t>
  </si>
  <si>
    <t xml:space="preserve">GERSHERE ELEKTRIKE </t>
  </si>
  <si>
    <t>GERSHERE LLAMARINE</t>
  </si>
  <si>
    <t>GERSHERE PER KRASITJE</t>
  </si>
  <si>
    <t>GERSHERE SHTEPIE</t>
  </si>
  <si>
    <t>GERSHERE TUBASH PLASTIKE</t>
  </si>
  <si>
    <t>GLORIA BETACRYL 3 LT</t>
  </si>
  <si>
    <t>GLORIA BETACRYL 9 LT</t>
  </si>
  <si>
    <t>GRAFIATO 1,5</t>
  </si>
  <si>
    <t>GRAFIATO E BARDHE 2MM</t>
  </si>
  <si>
    <t>GRAFIATO ME KOVA 1.5</t>
  </si>
  <si>
    <t>GRAFIATO ME KOVA 2</t>
  </si>
  <si>
    <t>GRAFIATO STRUC BARDHE 25KG</t>
  </si>
  <si>
    <t>GURE HEKURI 230</t>
  </si>
  <si>
    <t>GURE TROKEJE</t>
  </si>
  <si>
    <t>HIDROIZOLUES</t>
  </si>
  <si>
    <t xml:space="preserve">HIDROMAT 15 KG  </t>
  </si>
  <si>
    <t>HIDROMAT 15 KG  VERNILAC</t>
  </si>
  <si>
    <t>HIDROMAT 15 kg-BK POL</t>
  </si>
  <si>
    <t>HIDROMAT 25 kg-Bk Pol</t>
  </si>
  <si>
    <t>HIDROMAT 5 kg-Bk Pol</t>
  </si>
  <si>
    <t>IZOLANT JESHIL</t>
  </si>
  <si>
    <t>KACAVIDA</t>
  </si>
  <si>
    <t xml:space="preserve">KACAVIDA 2 ANESHE TE VERDHA </t>
  </si>
  <si>
    <t>KACAVIDA SUNDOVE PH1 X 80</t>
  </si>
  <si>
    <t>KACAVIDA SUNDOVE PH2 X 100</t>
  </si>
  <si>
    <t>KACAVIDA SUNDOVE PZ2 X 100</t>
  </si>
  <si>
    <t>KAPUC 10</t>
  </si>
  <si>
    <t>KAPUC 16</t>
  </si>
  <si>
    <t>KAPUC 4</t>
  </si>
  <si>
    <t>KAPUC 6</t>
  </si>
  <si>
    <t>KEDMAN CEKIC 300GR</t>
  </si>
  <si>
    <t>KEDMAN CEKIC 400GR</t>
  </si>
  <si>
    <t>KENDE INOXI(PROFILE)</t>
  </si>
  <si>
    <t>KENDORE ME  RREJTE</t>
  </si>
  <si>
    <t>KENDORE PVC</t>
  </si>
  <si>
    <t>KENDORE PVC.L</t>
  </si>
  <si>
    <t>KOKE DUSHI</t>
  </si>
  <si>
    <t>KOKE RRULI</t>
  </si>
  <si>
    <t>KOKE RRULI SFUNGJERI</t>
  </si>
  <si>
    <t>KOLLE GRI BK</t>
  </si>
  <si>
    <t>kg</t>
  </si>
  <si>
    <t>KOLLE POLISTEROLI</t>
  </si>
  <si>
    <t>KOLLE POLISTEROLI E BARDHE</t>
  </si>
  <si>
    <t>KOLLE POLISTEROLI GRI</t>
  </si>
  <si>
    <t>KOSITESE 6069</t>
  </si>
  <si>
    <t>KOSITESE 6070</t>
  </si>
  <si>
    <t>KOSITESE 6815</t>
  </si>
  <si>
    <t>KOSITESE BARI 6069</t>
  </si>
  <si>
    <t>KOSITESE BARI 6070</t>
  </si>
  <si>
    <t>KOSTUME SHIU BLU</t>
  </si>
  <si>
    <t>KRAFT 4 SEASONS 10LT</t>
  </si>
  <si>
    <t>KRAFT 4 SEASONS ELASTIC 10 LT</t>
  </si>
  <si>
    <t>KRAFT DUR 4 LT</t>
  </si>
  <si>
    <t>KRAFT ECO PROFI INTERIOR 10 LT</t>
  </si>
  <si>
    <t>KRAFT EKO PROFI INTERIOR 10LT</t>
  </si>
  <si>
    <t>KRAFT EKO PROFIT 10 LT</t>
  </si>
  <si>
    <t>KRAFT EKO PROFIT 3 LT</t>
  </si>
  <si>
    <t>KRAFT EXTERIOR 100% 3LT</t>
  </si>
  <si>
    <t>KRAFT EXTERIOR 100% A  2,7 LT</t>
  </si>
  <si>
    <t>KRAFT EXTERIOR 100% D 2,79 LT</t>
  </si>
  <si>
    <t>KRAFT EXTERIOR 100% D 9,3 LT</t>
  </si>
  <si>
    <t>KRAFT EXTERIOR 100% D 9.3LT</t>
  </si>
  <si>
    <t>KRAFT EXTERIOR 100% P  2,9 LT</t>
  </si>
  <si>
    <t>KRAFT EXTERIOR 100% P  9.7 LT</t>
  </si>
  <si>
    <t>KRAFT EXTERIOR 100% T  2,85 LT</t>
  </si>
  <si>
    <t>KRAFT EXTERIOR 100% T 9.5 LT</t>
  </si>
  <si>
    <t>KRAFT EXTERIOR 10LT</t>
  </si>
  <si>
    <t>KRAFT EXTERIOR 2.85 LT</t>
  </si>
  <si>
    <t>KRAFT EXTERIOR 3 LT</t>
  </si>
  <si>
    <t>KRAFT HAFT 3 LT</t>
  </si>
  <si>
    <t>KRAFT HIDROMAT MURI 3LT</t>
  </si>
  <si>
    <t>KRAFT HIDROMAT MURI 9 LT</t>
  </si>
  <si>
    <t>KRAFT MASTER PLAST 3 LT</t>
  </si>
  <si>
    <t>KRAFT MASTER PLAST P 2,9 LT</t>
  </si>
  <si>
    <t>KRAFT MASTER PLAST P 9,7 LT</t>
  </si>
  <si>
    <t>KRAFT WALL PRIMER 4LT</t>
  </si>
  <si>
    <t xml:space="preserve">KRYQE PLLAKASH </t>
  </si>
  <si>
    <t>KUSHINETE</t>
  </si>
  <si>
    <t>KUTI AUTOMATI 12P</t>
  </si>
  <si>
    <t>KUTI CP</t>
  </si>
  <si>
    <t>KUTI VEGLASH 48CM</t>
  </si>
  <si>
    <t>KUTI VEGLASH 51CM</t>
  </si>
  <si>
    <t xml:space="preserve">LAMA THIKE </t>
  </si>
  <si>
    <t>LAPSA USTAI</t>
  </si>
  <si>
    <t xml:space="preserve">LESH GURI </t>
  </si>
  <si>
    <t>M2</t>
  </si>
  <si>
    <t>LESH GURI 30 KG</t>
  </si>
  <si>
    <t xml:space="preserve">LESH XHAMI </t>
  </si>
  <si>
    <t>LESH XHAMI 5CM</t>
  </si>
  <si>
    <t xml:space="preserve">LETER ZMERILE  </t>
  </si>
  <si>
    <t>LETER ZMERILE 2</t>
  </si>
  <si>
    <t>LLAMBE BULB 7.7W</t>
  </si>
  <si>
    <t>LLAMBE BULB E14 4W 3122</t>
  </si>
  <si>
    <t>LLAMBE BULB E14 4W 3123</t>
  </si>
  <si>
    <t>LLAMBE BULB E27 5W 3120</t>
  </si>
  <si>
    <t>LLAMBE BULB E27 5W 3121</t>
  </si>
  <si>
    <t>LLAMBE BULB E27 8 W 3117</t>
  </si>
  <si>
    <t>LLAMBE BULB E27 8 W 3119</t>
  </si>
  <si>
    <t>LLAMBE CFL E27 13W 8001</t>
  </si>
  <si>
    <t>LLAMBE CFL E27 20W 8003</t>
  </si>
  <si>
    <t>LLAMBE CFL E27 25W 8003</t>
  </si>
  <si>
    <t>LLAMBE CFL E27 5W 8002</t>
  </si>
  <si>
    <t xml:space="preserve">LLAMPA GROPE </t>
  </si>
  <si>
    <t>LLAMPA GROPE 10M TE VERDHA</t>
  </si>
  <si>
    <t>LLAMPA GROPE 5M TE KUQE</t>
  </si>
  <si>
    <t>LLAMPE LED 9W E27 6400K</t>
  </si>
  <si>
    <t xml:space="preserve">LLASTIK BICIKLETE </t>
  </si>
  <si>
    <t>LOPATA+SFURQE</t>
  </si>
  <si>
    <t>LUCIDUES GOME 125MM</t>
  </si>
  <si>
    <t>MALL MURI METALIKE</t>
  </si>
  <si>
    <t>MALLA KOLLI DEKOR 30</t>
  </si>
  <si>
    <t>MALLA KOLLI DEKOR 40</t>
  </si>
  <si>
    <t>MALLE KOLLE 280mmx120mm</t>
  </si>
  <si>
    <t>MALLE MURI PLASTIKE</t>
  </si>
  <si>
    <t>MALLE PATINIMI 350mmx120mm</t>
  </si>
  <si>
    <t>MALLO PATINIMI INOXI</t>
  </si>
  <si>
    <t>MALLO PATINIMI INOXI 2</t>
  </si>
  <si>
    <t>MASKA HUNDE ME VALVUL</t>
  </si>
  <si>
    <t>MATRAPIK</t>
  </si>
  <si>
    <t xml:space="preserve">METER HIBO </t>
  </si>
  <si>
    <t>METER HIGO 68G 5 M</t>
  </si>
  <si>
    <t>METER INDEX TR5025C</t>
  </si>
  <si>
    <t xml:space="preserve">METER INDEX TSM5025B </t>
  </si>
  <si>
    <t>MIKSER GOME 120 mm</t>
  </si>
  <si>
    <t>MIKSER GOME 80 mm</t>
  </si>
  <si>
    <t>MIKSER KOLLE</t>
  </si>
  <si>
    <t>MINIPANEL 12W</t>
  </si>
  <si>
    <t>MINIPANEL 20W</t>
  </si>
  <si>
    <t>MINIPANEL 3W</t>
  </si>
  <si>
    <t>MINIPANEL 6W</t>
  </si>
  <si>
    <t>MINIPANEL KATROR  12W 4192</t>
  </si>
  <si>
    <t>MINIPANEL KATROR 18W</t>
  </si>
  <si>
    <t>MINIPANEL KATROR 3W</t>
  </si>
  <si>
    <t xml:space="preserve">MINIPANEL KATROR 6W </t>
  </si>
  <si>
    <t>MINIPANEL RRETHOR  4194</t>
  </si>
  <si>
    <t>MINIPANEL RRETHOR 18W</t>
  </si>
  <si>
    <t>MINIPANEL RRETHOR 3 W</t>
  </si>
  <si>
    <t>MINIPANEL RRETHOR 6W 4186</t>
  </si>
  <si>
    <t>MISTRI</t>
  </si>
  <si>
    <t>MUSHAMA KUNDRA SHIUT</t>
  </si>
  <si>
    <t>ND LED 36W</t>
  </si>
  <si>
    <t>NDRICUES KOLLONE 6023</t>
  </si>
  <si>
    <t>NDRICUES PLAFTONIER</t>
  </si>
  <si>
    <t>NEON TOP AKRELIK 3 LT</t>
  </si>
  <si>
    <t xml:space="preserve">NEO STUKO PATINIMI </t>
  </si>
  <si>
    <t>NEON  GLORIA HIDROMAT MURI 9LT</t>
  </si>
  <si>
    <t>NEON ANTICOR ANTIRUXHO NORMALE 0.75 LT</t>
  </si>
  <si>
    <t>NEON BLU FTALOCIANI</t>
  </si>
  <si>
    <t>LT</t>
  </si>
  <si>
    <t xml:space="preserve">NEON E BARDHE TITAN </t>
  </si>
  <si>
    <t>NEON E VERDHE MONO</t>
  </si>
  <si>
    <t>NEON E VERDHE SOLIDE</t>
  </si>
  <si>
    <t>NEON E ZEZE 325 N 2,5LT</t>
  </si>
  <si>
    <t>NEON GLORIA HIDROMAT MURI 3LT</t>
  </si>
  <si>
    <t>NEON MAGNTA</t>
  </si>
  <si>
    <t>NEON ORALAC 0.75 LT</t>
  </si>
  <si>
    <t>NEON PORTOKALLI</t>
  </si>
  <si>
    <t>NEON TRETES 0,35LT</t>
  </si>
  <si>
    <t>NEON TRETES 0,95LT</t>
  </si>
  <si>
    <t xml:space="preserve">NEON VERDHE </t>
  </si>
  <si>
    <t>NEON ZMALTOLAC 0.75 LT</t>
  </si>
  <si>
    <t>NEOSTUKO ACRYLIC 15 KG</t>
  </si>
  <si>
    <t xml:space="preserve">NEOZMALTOLAK </t>
  </si>
  <si>
    <t>NGROHESE</t>
  </si>
  <si>
    <t>NIVEL ALUMINI 1000MM</t>
  </si>
  <si>
    <t>NIVEL ALUMINI 800MM</t>
  </si>
  <si>
    <t>NIVEL MURATORI</t>
  </si>
  <si>
    <t>PAMBUK MINERAL</t>
  </si>
  <si>
    <t>PANEL 60X60</t>
  </si>
  <si>
    <t>PELERINA SHIU</t>
  </si>
  <si>
    <t>PELERINA SHIU TE VERDHA</t>
  </si>
  <si>
    <t>PERDAF GRAFIATOJE</t>
  </si>
  <si>
    <t>PIGMENT</t>
  </si>
  <si>
    <t>PIGMENTE BOJE</t>
  </si>
  <si>
    <t>PIGMENTE TE NDRYSHME</t>
  </si>
  <si>
    <t>PINCA 8</t>
  </si>
  <si>
    <t>PINCE SALDIMI 500 A</t>
  </si>
  <si>
    <t>PISTOLETE AJRI</t>
  </si>
  <si>
    <t>PISTOLETE SILIKONI</t>
  </si>
  <si>
    <t>PISTOLETE SILIKONI 2</t>
  </si>
  <si>
    <t>PISTOLETE SILIKONI 3</t>
  </si>
  <si>
    <t>PISTOLETE UJI</t>
  </si>
  <si>
    <t>PLASTIKO GLORIA  3 LT</t>
  </si>
  <si>
    <t>PLLAKE GIPSI 60X60</t>
  </si>
  <si>
    <t>PLLAKE GIPSI CIMENTATO</t>
  </si>
  <si>
    <t>PLLAKE GIPSI KUNDER ZJARRIT</t>
  </si>
  <si>
    <t>PLUHUR GIPSI</t>
  </si>
  <si>
    <t>PN-101 ASTAR PLASTIK 0.75 LT</t>
  </si>
  <si>
    <t>PN-101 ASTAR PLASTIK 3 LT</t>
  </si>
  <si>
    <t>POLISTEROL EPSF100</t>
  </si>
  <si>
    <t>M3</t>
  </si>
  <si>
    <t>POMPE 7199</t>
  </si>
  <si>
    <t>POMPE 7200</t>
  </si>
  <si>
    <t>PREZHENJER</t>
  </si>
  <si>
    <t>PRIMA HIDROMAT 3 LT</t>
  </si>
  <si>
    <t>PRIMA HIDROMAT 9 LT</t>
  </si>
  <si>
    <t>PRIMAVERA HIDROMAT  15LT</t>
  </si>
  <si>
    <t>PRIMAVERA HIDROMAT 3LT</t>
  </si>
  <si>
    <t>PRIMAVERA HIDROMAT 9LT</t>
  </si>
  <si>
    <t>PRIZA SHUKO 6W</t>
  </si>
  <si>
    <t>PROFIL CD KNAUF</t>
  </si>
  <si>
    <t>PROFIL LLAMARINE</t>
  </si>
  <si>
    <t>PROFIL PLASTIK</t>
  </si>
  <si>
    <t>PROFIL UD KNAUF</t>
  </si>
  <si>
    <t>PROZHEKTOR 10W</t>
  </si>
  <si>
    <t>PROZHEKTOR 20W</t>
  </si>
  <si>
    <t>PROZHEKTOR KATROR 10W 4171</t>
  </si>
  <si>
    <t>RENOFIX  700/1</t>
  </si>
  <si>
    <t>RENOFIX 10</t>
  </si>
  <si>
    <t>RENOFIX 12 W EKONOMIK</t>
  </si>
  <si>
    <t>RENOFIX 12 WEISS</t>
  </si>
  <si>
    <t>RENOFIX 15 W</t>
  </si>
  <si>
    <t>RENOFIX 370/3</t>
  </si>
  <si>
    <t>RENOFIX 5</t>
  </si>
  <si>
    <t xml:space="preserve">RENOFIX 5 ST </t>
  </si>
  <si>
    <t>RENOFIX 5 ST W</t>
  </si>
  <si>
    <t>RENOFIX 5 W</t>
  </si>
  <si>
    <t>RENOFIX 50 W</t>
  </si>
  <si>
    <t>RENOFIX 58</t>
  </si>
  <si>
    <t>RENOFIX 700/1.5</t>
  </si>
  <si>
    <t>RENOFIX PLASTIK 1.5 VB</t>
  </si>
  <si>
    <t>RENOGRUND 10 KG</t>
  </si>
  <si>
    <t>RENOGRUND 3 KG</t>
  </si>
  <si>
    <t>ROZETA GIPSI</t>
  </si>
  <si>
    <t>RRJETE QELQI  145</t>
  </si>
  <si>
    <t xml:space="preserve">RRJETE TELI </t>
  </si>
  <si>
    <t>RRUL PER LYERJE10</t>
  </si>
  <si>
    <t>RRUL PER LYERJE10''</t>
  </si>
  <si>
    <t>RRUL PER LYERJE10 cm</t>
  </si>
  <si>
    <t>RRUL PER LYERJE15 cm</t>
  </si>
  <si>
    <t>RRUL PER LYERJE8</t>
  </si>
  <si>
    <t>RRUL SFUNGJERI 4''18</t>
  </si>
  <si>
    <t>RS COLOR BASA NGJYRE 0.180 LT</t>
  </si>
  <si>
    <t>RS COLOR BASA NGJYRE 0.375 LT</t>
  </si>
  <si>
    <t xml:space="preserve">RUL MIKROFIBER </t>
  </si>
  <si>
    <t>RULE BOJE</t>
  </si>
  <si>
    <t>SCHOTCH 1300 19MMX20 ZEZE</t>
  </si>
  <si>
    <t>SENSOR LEVIZES 180</t>
  </si>
  <si>
    <t>SENSOR LEVIZES 360</t>
  </si>
  <si>
    <t>SET BULINO</t>
  </si>
  <si>
    <t>SET CELESASH HEX I GJATE</t>
  </si>
  <si>
    <t>SET CELESASH HEX I SHKURTER</t>
  </si>
  <si>
    <t>SET CELESASH YLLEZA I GJATE</t>
  </si>
  <si>
    <t>SET CELESASH YLLEZA I SHKURTER</t>
  </si>
  <si>
    <t>SET KACAVIDA ME MAJA OKO</t>
  </si>
  <si>
    <t>SET KACAVIDA MEKANIKE TE ZEZA</t>
  </si>
  <si>
    <t>SET KACAVIDASH</t>
  </si>
  <si>
    <t>SET MAJA</t>
  </si>
  <si>
    <t>SHARRE BENMAN</t>
  </si>
  <si>
    <t>SHARRE DORE</t>
  </si>
  <si>
    <t>SHARRE KENDORE</t>
  </si>
  <si>
    <t>SHARRE KRASITJEJE BISHT PLASTIK</t>
  </si>
  <si>
    <t xml:space="preserve">SHARRE ME DISK </t>
  </si>
  <si>
    <t>SHIRIT GOME  75</t>
  </si>
  <si>
    <t>SHIRIT LED 4W 1060</t>
  </si>
  <si>
    <t>SHIRIT PAKETIMI TRANSPARENT</t>
  </si>
  <si>
    <t>SHIRITA PLASTIKE</t>
  </si>
  <si>
    <t>SHPATULL 40 MM</t>
  </si>
  <si>
    <t>SHPATULL 80 MM</t>
  </si>
  <si>
    <t>SHPATULL GIPSI</t>
  </si>
  <si>
    <t>SHPATULL MULTIFUNX</t>
  </si>
  <si>
    <t>SHPATULL120 MM</t>
  </si>
  <si>
    <t>SHPATULL150 MM</t>
  </si>
  <si>
    <t>SHPATULLINOXI ME BISHT DRURI</t>
  </si>
  <si>
    <t>SHTANGE 0.6</t>
  </si>
  <si>
    <t>SHTANGE 1.2</t>
  </si>
  <si>
    <t>SHTANGE 3.7</t>
  </si>
  <si>
    <t>SILIKON TRANSPARENT</t>
  </si>
  <si>
    <t>SKUADER ALUMINI 500 mm</t>
  </si>
  <si>
    <t xml:space="preserve">SPALTER BJOND </t>
  </si>
  <si>
    <t>SPANGO ME BOJE</t>
  </si>
  <si>
    <t>SPOT CUB RRETHOR 10W 4169</t>
  </si>
  <si>
    <t>SPRAY</t>
  </si>
  <si>
    <t>STRIP LED RGB</t>
  </si>
  <si>
    <t>M</t>
  </si>
  <si>
    <t>STRIP LED WHITE</t>
  </si>
  <si>
    <t>STUKO ACRYLIC 15KG</t>
  </si>
  <si>
    <t>TAKO ZMERILIMI ZF 100</t>
  </si>
  <si>
    <t>TAKO ZMERILIMI ZF 60</t>
  </si>
  <si>
    <t>TAKO ZMERILIMI ZF 80</t>
  </si>
  <si>
    <t>TECNOFIX</t>
  </si>
  <si>
    <t>TEKADOM MBUSHES</t>
  </si>
  <si>
    <t>TEKASIL NGJITES</t>
  </si>
  <si>
    <t>TEL 2.5</t>
  </si>
  <si>
    <t>TEL 4</t>
  </si>
  <si>
    <t xml:space="preserve">TEL ZINGATO </t>
  </si>
  <si>
    <t>TELA 100</t>
  </si>
  <si>
    <t>TELFON</t>
  </si>
  <si>
    <t>TENIE LETRE 19MM</t>
  </si>
  <si>
    <t>TENIE LETRE 25MM</t>
  </si>
  <si>
    <t>TENIE LETRE 30MM</t>
  </si>
  <si>
    <t>TENIE LETRE 38MM</t>
  </si>
  <si>
    <t>TENIE LETRE 50MM</t>
  </si>
  <si>
    <t>THIKA RJ 2008</t>
  </si>
  <si>
    <t xml:space="preserve">THIKE PIKTORI </t>
  </si>
  <si>
    <t>TOP AKRELIK 3 LT</t>
  </si>
  <si>
    <t>TOP PLASTIK 3 LT</t>
  </si>
  <si>
    <t>TRAPAN</t>
  </si>
  <si>
    <t>TRAPAN ELEKTRIK 6687</t>
  </si>
  <si>
    <t>TRAPAN ELEKTRIK 6700</t>
  </si>
  <si>
    <t>TRETES 0.35 LT</t>
  </si>
  <si>
    <t>TRETES 0.98 LT</t>
  </si>
  <si>
    <t>TRONKEZA 160 MM</t>
  </si>
  <si>
    <t>TRONKEZA 180MM</t>
  </si>
  <si>
    <t>TRUP LULISHTE 6008</t>
  </si>
  <si>
    <t>TUB LED 12W</t>
  </si>
  <si>
    <t>TUB LED 16W</t>
  </si>
  <si>
    <t>TUB LED T8 MAT 120 CM 4182</t>
  </si>
  <si>
    <t>TUB LED T8 MAT 60 CM 4181</t>
  </si>
  <si>
    <t>UNO BASE TRANSPARENT 9 LT</t>
  </si>
  <si>
    <t>UNO BASE TRANSPARENTE 3 LT</t>
  </si>
  <si>
    <t>UPA PLASTIKE</t>
  </si>
  <si>
    <t>VARE DEKO BISHT DRURI</t>
  </si>
  <si>
    <t>VARESE DIREKTE</t>
  </si>
  <si>
    <t>VIDA MAJE PUNTO 6.3X50</t>
  </si>
  <si>
    <t>VIDA MAJE PUNTO 6.3X80</t>
  </si>
  <si>
    <t>VIDA PROZHENJE</t>
  </si>
  <si>
    <t>VIDA PUNTI TRUST</t>
  </si>
  <si>
    <t>VIDA 2.5 TN</t>
  </si>
  <si>
    <t>W SPRINT TRETES 0.98 LT</t>
  </si>
  <si>
    <t>ZGJATUES</t>
  </si>
  <si>
    <t>ZMERILE DORE  210*105</t>
  </si>
  <si>
    <t>ZMERILE ME BISHT</t>
  </si>
  <si>
    <t>ZMERILUES</t>
  </si>
  <si>
    <t>ZORRE DUSHI</t>
  </si>
  <si>
    <t>ZORRE LAVAMANI</t>
  </si>
  <si>
    <t>GRAFIATO  1.5 WEBER  25KG</t>
  </si>
  <si>
    <t>GRAFIATO  2 WEBER  25KG</t>
  </si>
  <si>
    <t>TOTAL</t>
  </si>
  <si>
    <t>PASQYRA E FLUKSIT TE MJETEVE MONETARE 2018</t>
  </si>
  <si>
    <t>AKTIVET AFAT GJATA MATERIALEME VLERE FILLESTARE 2018</t>
  </si>
  <si>
    <t>AMORTIZIMI A. A. MATERIALE   2018</t>
  </si>
  <si>
    <t>VLERA KONTABEL NETO E A.A. MATERIALE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</si>
</sst>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#,##0_ ;[Red]\-#,##0\ "/>
    <numFmt numFmtId="165" formatCode="_(* #,##0_);_(* \(#,##0\);_(* &quot;-&quot;??_);_(@_)"/>
    <numFmt numFmtId="166" formatCode="#,##0.00_ ;[Red]\-#,##0.00\ "/>
    <numFmt numFmtId="167" formatCode="#,##0.0_ ;[Red]\-#,##0.0\ "/>
    <numFmt numFmtId="168" formatCode="_-* #,##0.00\ _F_-;\-* #,##0.00\ _F_-;_-* &quot;-&quot;??\ _F_-;_-@_-"/>
    <numFmt numFmtId="169" formatCode="_-* #,##0.00_-;\-* #,##0.00_-;_-* &quot;-&quot;??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1"/>
      <name val="Calibri"/>
      <family val="2"/>
    </font>
    <font>
      <i/>
      <sz val="11"/>
      <color indexed="8"/>
      <name val="Times New Roman"/>
      <family val="1"/>
      <charset val="238"/>
    </font>
    <font>
      <i/>
      <sz val="10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0"/>
      <color indexed="8"/>
      <name val="Calibri"/>
      <family val="2"/>
    </font>
    <font>
      <b/>
      <i/>
      <sz val="11"/>
      <color indexed="8"/>
      <name val="Times New Roman"/>
      <family val="1"/>
      <charset val="238"/>
    </font>
    <font>
      <b/>
      <i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indexed="8"/>
      <name val="Times New Roman"/>
      <family val="1"/>
    </font>
    <font>
      <b/>
      <i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color indexed="8"/>
      <name val="Calibri"/>
      <family val="2"/>
    </font>
    <font>
      <i/>
      <sz val="11"/>
      <color indexed="8"/>
      <name val="Times New Roman"/>
      <family val="1"/>
    </font>
    <font>
      <b/>
      <i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8"/>
      <name val="Calibri"/>
      <family val="2"/>
      <charset val="238"/>
    </font>
    <font>
      <i/>
      <sz val="11"/>
      <name val="Times New Roman"/>
      <family val="1"/>
      <charset val="238"/>
    </font>
    <font>
      <i/>
      <sz val="11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i/>
      <sz val="11"/>
      <color indexed="10"/>
      <name val="Arial"/>
      <family val="2"/>
    </font>
    <font>
      <b/>
      <i/>
      <sz val="9"/>
      <color indexed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3"/>
      </bottom>
      <diagonal/>
    </border>
    <border>
      <left style="medium">
        <color indexed="63"/>
      </left>
      <right style="hair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3"/>
      </left>
      <right style="hair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3"/>
      </left>
      <right/>
      <top/>
      <bottom style="hair">
        <color indexed="63"/>
      </bottom>
      <diagonal/>
    </border>
    <border>
      <left style="hair">
        <color indexed="63"/>
      </left>
      <right style="hair">
        <color indexed="63"/>
      </right>
      <top/>
      <bottom style="hair">
        <color indexed="63"/>
      </bottom>
      <diagonal/>
    </border>
    <border>
      <left style="hair">
        <color indexed="63"/>
      </left>
      <right style="hair">
        <color indexed="63"/>
      </right>
      <top/>
      <bottom/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/>
      <top style="hair">
        <color indexed="63"/>
      </top>
      <bottom style="hair">
        <color indexed="63"/>
      </bottom>
      <diagonal/>
    </border>
    <border>
      <left style="hair">
        <color indexed="64"/>
      </left>
      <right/>
      <top/>
      <bottom/>
      <diagonal/>
    </border>
    <border>
      <left style="hair">
        <color indexed="63"/>
      </left>
      <right/>
      <top style="dashed">
        <color indexed="63"/>
      </top>
      <bottom style="dashed">
        <color indexed="63"/>
      </bottom>
      <diagonal/>
    </border>
    <border>
      <left style="hair">
        <color indexed="63"/>
      </left>
      <right style="hair">
        <color indexed="63"/>
      </right>
      <top style="dashed">
        <color indexed="63"/>
      </top>
      <bottom style="dashed">
        <color indexed="63"/>
      </bottom>
      <diagonal/>
    </border>
    <border>
      <left style="hair">
        <color indexed="63"/>
      </left>
      <right/>
      <top/>
      <bottom/>
      <diagonal/>
    </border>
    <border>
      <left style="hair">
        <color indexed="63"/>
      </left>
      <right/>
      <top style="hair">
        <color indexed="63"/>
      </top>
      <bottom/>
      <diagonal/>
    </border>
    <border>
      <left style="hair">
        <color indexed="63"/>
      </left>
      <right style="hair">
        <color indexed="63"/>
      </right>
      <top style="hair">
        <color indexed="63"/>
      </top>
      <bottom/>
      <diagonal/>
    </border>
    <border>
      <left style="thin">
        <color indexed="64"/>
      </left>
      <right style="hair">
        <color indexed="63"/>
      </right>
      <top/>
      <bottom style="dashed">
        <color indexed="63"/>
      </bottom>
      <diagonal/>
    </border>
    <border>
      <left style="hair">
        <color indexed="63"/>
      </left>
      <right style="hair">
        <color indexed="63"/>
      </right>
      <top/>
      <bottom style="dashed">
        <color indexed="63"/>
      </bottom>
      <diagonal/>
    </border>
    <border>
      <left style="dashed">
        <color indexed="63"/>
      </left>
      <right style="hair">
        <color indexed="63"/>
      </right>
      <top style="dashed">
        <color indexed="63"/>
      </top>
      <bottom style="dashed">
        <color indexed="63"/>
      </bottom>
      <diagonal/>
    </border>
    <border>
      <left style="double">
        <color indexed="63"/>
      </left>
      <right style="hair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hair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23"/>
      </left>
      <right style="hair">
        <color indexed="63"/>
      </right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3"/>
      </left>
      <right style="hair">
        <color indexed="63"/>
      </right>
      <top style="double">
        <color indexed="64"/>
      </top>
      <bottom/>
      <diagonal/>
    </border>
    <border>
      <left style="hair">
        <color indexed="63"/>
      </left>
      <right style="hair">
        <color indexed="63"/>
      </right>
      <top style="double">
        <color indexed="64"/>
      </top>
      <bottom style="double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</cellStyleXfs>
  <cellXfs count="293">
    <xf numFmtId="0" fontId="0" fillId="0" borderId="0" xfId="0"/>
    <xf numFmtId="0" fontId="3" fillId="0" borderId="1" xfId="2" applyFont="1" applyBorder="1"/>
    <xf numFmtId="0" fontId="4" fillId="0" borderId="2" xfId="2" applyFont="1" applyBorder="1"/>
    <xf numFmtId="0" fontId="5" fillId="0" borderId="3" xfId="2" applyFont="1" applyBorder="1" applyAlignment="1">
      <alignment horizontal="center"/>
    </xf>
    <xf numFmtId="0" fontId="4" fillId="0" borderId="2" xfId="2" applyFont="1" applyBorder="1" applyAlignment="1"/>
    <xf numFmtId="0" fontId="4" fillId="0" borderId="4" xfId="2" applyFont="1" applyBorder="1"/>
    <xf numFmtId="0" fontId="2" fillId="0" borderId="0" xfId="2"/>
    <xf numFmtId="0" fontId="3" fillId="0" borderId="5" xfId="2" applyFont="1" applyBorder="1"/>
    <xf numFmtId="0" fontId="4" fillId="0" borderId="0" xfId="2" applyFont="1" applyBorder="1"/>
    <xf numFmtId="0" fontId="3" fillId="0" borderId="0" xfId="2" applyFont="1" applyBorder="1"/>
    <xf numFmtId="0" fontId="4" fillId="0" borderId="6" xfId="2" applyFont="1" applyBorder="1"/>
    <xf numFmtId="0" fontId="6" fillId="0" borderId="7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4" fillId="0" borderId="0" xfId="2" applyFont="1" applyBorder="1" applyAlignment="1"/>
    <xf numFmtId="0" fontId="6" fillId="0" borderId="0" xfId="2" applyFont="1" applyBorder="1" applyAlignment="1"/>
    <xf numFmtId="14" fontId="3" fillId="0" borderId="7" xfId="2" applyNumberFormat="1" applyFont="1" applyBorder="1" applyAlignment="1">
      <alignment horizontal="center"/>
    </xf>
    <xf numFmtId="0" fontId="3" fillId="0" borderId="7" xfId="2" applyFont="1" applyBorder="1" applyAlignment="1"/>
    <xf numFmtId="0" fontId="4" fillId="0" borderId="7" xfId="2" applyFont="1" applyBorder="1" applyAlignment="1"/>
    <xf numFmtId="0" fontId="4" fillId="0" borderId="8" xfId="2" applyFont="1" applyBorder="1"/>
    <xf numFmtId="0" fontId="4" fillId="0" borderId="5" xfId="2" applyFont="1" applyBorder="1"/>
    <xf numFmtId="0" fontId="7" fillId="0" borderId="5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8" fillId="0" borderId="5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4" fillId="0" borderId="0" xfId="2" applyFont="1"/>
    <xf numFmtId="0" fontId="8" fillId="0" borderId="9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8" fillId="0" borderId="7" xfId="2" applyFont="1" applyFill="1" applyBorder="1" applyAlignment="1">
      <alignment horizontal="center"/>
    </xf>
    <xf numFmtId="0" fontId="4" fillId="0" borderId="7" xfId="2" applyFont="1" applyFill="1" applyBorder="1" applyAlignment="1">
      <alignment horizontal="center"/>
    </xf>
    <xf numFmtId="0" fontId="4" fillId="0" borderId="10" xfId="2" applyFont="1" applyBorder="1"/>
    <xf numFmtId="0" fontId="4" fillId="0" borderId="11" xfId="2" applyFont="1" applyBorder="1"/>
    <xf numFmtId="0" fontId="4" fillId="0" borderId="12" xfId="2" applyFont="1" applyBorder="1"/>
    <xf numFmtId="0" fontId="5" fillId="0" borderId="0" xfId="2" applyFont="1" applyFill="1" applyAlignment="1">
      <alignment horizontal="left"/>
    </xf>
    <xf numFmtId="0" fontId="5" fillId="0" borderId="0" xfId="2" applyFont="1" applyFill="1" applyAlignment="1">
      <alignment horizontal="left"/>
    </xf>
    <xf numFmtId="0" fontId="9" fillId="0" borderId="0" xfId="2" applyFont="1" applyFill="1" applyAlignment="1">
      <alignment vertical="center"/>
    </xf>
    <xf numFmtId="0" fontId="10" fillId="0" borderId="0" xfId="2" applyFont="1" applyAlignment="1"/>
    <xf numFmtId="0" fontId="4" fillId="0" borderId="13" xfId="2" applyFont="1" applyBorder="1" applyAlignment="1">
      <alignment horizontal="center"/>
    </xf>
    <xf numFmtId="0" fontId="11" fillId="0" borderId="0" xfId="2" applyFont="1" applyAlignment="1">
      <alignment horizontal="center"/>
    </xf>
    <xf numFmtId="0" fontId="2" fillId="2" borderId="14" xfId="2" applyFill="1" applyBorder="1" applyAlignment="1">
      <alignment horizontal="center"/>
    </xf>
    <xf numFmtId="0" fontId="11" fillId="2" borderId="15" xfId="2" applyFont="1" applyFill="1" applyBorder="1"/>
    <xf numFmtId="0" fontId="12" fillId="2" borderId="15" xfId="2" applyFont="1" applyFill="1" applyBorder="1"/>
    <xf numFmtId="0" fontId="10" fillId="2" borderId="15" xfId="2" applyFont="1" applyFill="1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0" fillId="0" borderId="17" xfId="2" applyFont="1" applyBorder="1"/>
    <xf numFmtId="0" fontId="13" fillId="0" borderId="17" xfId="2" applyFont="1" applyBorder="1"/>
    <xf numFmtId="164" fontId="2" fillId="0" borderId="17" xfId="2" applyNumberFormat="1" applyBorder="1"/>
    <xf numFmtId="0" fontId="10" fillId="2" borderId="5" xfId="2" applyFont="1" applyFill="1" applyBorder="1" applyAlignment="1">
      <alignment horizontal="center"/>
    </xf>
    <xf numFmtId="0" fontId="10" fillId="2" borderId="18" xfId="2" applyFont="1" applyFill="1" applyBorder="1"/>
    <xf numFmtId="49" fontId="14" fillId="3" borderId="18" xfId="2" applyNumberFormat="1" applyFont="1" applyFill="1" applyBorder="1"/>
    <xf numFmtId="165" fontId="15" fillId="3" borderId="19" xfId="7" applyNumberFormat="1" applyFont="1" applyFill="1" applyBorder="1"/>
    <xf numFmtId="0" fontId="12" fillId="0" borderId="19" xfId="2" applyFont="1" applyBorder="1" applyAlignment="1">
      <alignment horizontal="center"/>
    </xf>
    <xf numFmtId="0" fontId="16" fillId="0" borderId="19" xfId="2" applyFont="1" applyBorder="1"/>
    <xf numFmtId="49" fontId="17" fillId="0" borderId="19" xfId="2" applyNumberFormat="1" applyFont="1" applyBorder="1"/>
    <xf numFmtId="165" fontId="18" fillId="0" borderId="19" xfId="7" applyNumberFormat="1" applyFont="1" applyFill="1" applyBorder="1"/>
    <xf numFmtId="0" fontId="16" fillId="0" borderId="17" xfId="2" applyFont="1" applyBorder="1"/>
    <xf numFmtId="49" fontId="17" fillId="0" borderId="17" xfId="2" applyNumberFormat="1" applyFont="1" applyBorder="1"/>
    <xf numFmtId="0" fontId="10" fillId="2" borderId="16" xfId="2" applyFont="1" applyFill="1" applyBorder="1" applyAlignment="1">
      <alignment horizontal="center"/>
    </xf>
    <xf numFmtId="0" fontId="10" fillId="2" borderId="17" xfId="2" applyFont="1" applyFill="1" applyBorder="1"/>
    <xf numFmtId="49" fontId="19" fillId="3" borderId="20" xfId="2" applyNumberFormat="1" applyFont="1" applyFill="1" applyBorder="1"/>
    <xf numFmtId="0" fontId="4" fillId="0" borderId="5" xfId="2" applyFont="1" applyBorder="1" applyAlignment="1">
      <alignment horizontal="center"/>
    </xf>
    <xf numFmtId="0" fontId="16" fillId="0" borderId="18" xfId="2" applyFont="1" applyBorder="1"/>
    <xf numFmtId="49" fontId="17" fillId="0" borderId="18" xfId="2" applyNumberFormat="1" applyFont="1" applyBorder="1"/>
    <xf numFmtId="0" fontId="2" fillId="0" borderId="21" xfId="2" applyBorder="1"/>
    <xf numFmtId="43" fontId="2" fillId="0" borderId="0" xfId="2" applyNumberFormat="1"/>
    <xf numFmtId="0" fontId="4" fillId="0" borderId="20" xfId="2" applyFont="1" applyBorder="1" applyAlignment="1">
      <alignment horizontal="center"/>
    </xf>
    <xf numFmtId="49" fontId="14" fillId="2" borderId="19" xfId="2" applyNumberFormat="1" applyFont="1" applyFill="1" applyBorder="1"/>
    <xf numFmtId="49" fontId="14" fillId="0" borderId="19" xfId="2" applyNumberFormat="1" applyFont="1" applyBorder="1"/>
    <xf numFmtId="0" fontId="16" fillId="0" borderId="19" xfId="2" applyFont="1" applyFill="1" applyBorder="1"/>
    <xf numFmtId="49" fontId="17" fillId="0" borderId="19" xfId="2" applyNumberFormat="1" applyFont="1" applyFill="1" applyBorder="1"/>
    <xf numFmtId="0" fontId="4" fillId="2" borderId="22" xfId="2" applyFont="1" applyFill="1" applyBorder="1" applyAlignment="1">
      <alignment horizontal="center"/>
    </xf>
    <xf numFmtId="0" fontId="20" fillId="2" borderId="23" xfId="2" applyFont="1" applyFill="1" applyBorder="1"/>
    <xf numFmtId="49" fontId="21" fillId="3" borderId="23" xfId="2" applyNumberFormat="1" applyFont="1" applyFill="1" applyBorder="1"/>
    <xf numFmtId="165" fontId="22" fillId="3" borderId="19" xfId="7" applyNumberFormat="1" applyFont="1" applyFill="1" applyBorder="1"/>
    <xf numFmtId="0" fontId="10" fillId="0" borderId="20" xfId="2" applyFont="1" applyBorder="1" applyAlignment="1">
      <alignment horizontal="center"/>
    </xf>
    <xf numFmtId="0" fontId="10" fillId="0" borderId="19" xfId="2" applyFont="1" applyBorder="1"/>
    <xf numFmtId="49" fontId="14" fillId="0" borderId="20" xfId="2" applyNumberFormat="1" applyFont="1" applyBorder="1"/>
    <xf numFmtId="0" fontId="23" fillId="0" borderId="20" xfId="2" applyFont="1" applyBorder="1" applyAlignment="1">
      <alignment horizontal="center"/>
    </xf>
    <xf numFmtId="0" fontId="4" fillId="0" borderId="24" xfId="2" applyFont="1" applyBorder="1" applyAlignment="1">
      <alignment horizontal="center"/>
    </xf>
    <xf numFmtId="0" fontId="4" fillId="0" borderId="25" xfId="2" applyFont="1" applyBorder="1" applyAlignment="1">
      <alignment horizontal="center"/>
    </xf>
    <xf numFmtId="0" fontId="16" fillId="0" borderId="26" xfId="2" applyFont="1" applyBorder="1"/>
    <xf numFmtId="49" fontId="17" fillId="0" borderId="26" xfId="2" applyNumberFormat="1" applyFont="1" applyBorder="1"/>
    <xf numFmtId="0" fontId="16" fillId="0" borderId="18" xfId="2" applyFont="1" applyBorder="1" applyAlignment="1">
      <alignment wrapText="1"/>
    </xf>
    <xf numFmtId="0" fontId="4" fillId="2" borderId="27" xfId="2" applyFont="1" applyFill="1" applyBorder="1" applyAlignment="1">
      <alignment horizontal="center"/>
    </xf>
    <xf numFmtId="0" fontId="20" fillId="2" borderId="28" xfId="2" applyFont="1" applyFill="1" applyBorder="1"/>
    <xf numFmtId="49" fontId="24" fillId="3" borderId="28" xfId="2" applyNumberFormat="1" applyFont="1" applyFill="1" applyBorder="1"/>
    <xf numFmtId="0" fontId="4" fillId="0" borderId="29" xfId="2" applyFont="1" applyBorder="1" applyAlignment="1">
      <alignment horizontal="center"/>
    </xf>
    <xf numFmtId="0" fontId="11" fillId="0" borderId="23" xfId="2" applyFont="1" applyBorder="1"/>
    <xf numFmtId="49" fontId="14" fillId="0" borderId="23" xfId="2" applyNumberFormat="1" applyFont="1" applyBorder="1"/>
    <xf numFmtId="165" fontId="15" fillId="0" borderId="19" xfId="7" applyNumberFormat="1" applyFont="1" applyFill="1" applyBorder="1"/>
    <xf numFmtId="0" fontId="10" fillId="0" borderId="0" xfId="2" applyFont="1" applyAlignment="1">
      <alignment horizontal="center"/>
    </xf>
    <xf numFmtId="0" fontId="8" fillId="0" borderId="0" xfId="2" applyFont="1" applyFill="1" applyAlignment="1">
      <alignment horizontal="center"/>
    </xf>
    <xf numFmtId="0" fontId="2" fillId="0" borderId="0" xfId="2" applyAlignment="1">
      <alignment horizontal="center"/>
    </xf>
    <xf numFmtId="0" fontId="13" fillId="2" borderId="30" xfId="2" applyFont="1" applyFill="1" applyBorder="1" applyAlignment="1">
      <alignment horizontal="center"/>
    </xf>
    <xf numFmtId="0" fontId="25" fillId="2" borderId="15" xfId="2" applyFont="1" applyFill="1" applyBorder="1"/>
    <xf numFmtId="0" fontId="26" fillId="0" borderId="17" xfId="2" applyFont="1" applyBorder="1" applyAlignment="1">
      <alignment horizontal="center"/>
    </xf>
    <xf numFmtId="49" fontId="13" fillId="0" borderId="17" xfId="2" applyNumberFormat="1" applyFont="1" applyBorder="1"/>
    <xf numFmtId="43" fontId="18" fillId="0" borderId="19" xfId="7" applyNumberFormat="1" applyFont="1" applyFill="1" applyBorder="1"/>
    <xf numFmtId="0" fontId="10" fillId="0" borderId="19" xfId="2" applyFont="1" applyBorder="1" applyAlignment="1">
      <alignment horizontal="center"/>
    </xf>
    <xf numFmtId="0" fontId="10" fillId="0" borderId="0" xfId="2" applyFont="1"/>
    <xf numFmtId="49" fontId="27" fillId="0" borderId="19" xfId="2" applyNumberFormat="1" applyFont="1" applyBorder="1"/>
    <xf numFmtId="0" fontId="23" fillId="0" borderId="19" xfId="2" applyFont="1" applyBorder="1" applyAlignment="1">
      <alignment horizontal="center"/>
    </xf>
    <xf numFmtId="0" fontId="28" fillId="0" borderId="0" xfId="2" applyFont="1"/>
    <xf numFmtId="38" fontId="2" fillId="0" borderId="0" xfId="2" applyNumberFormat="1"/>
    <xf numFmtId="3" fontId="2" fillId="0" borderId="0" xfId="2" applyNumberFormat="1"/>
    <xf numFmtId="0" fontId="23" fillId="0" borderId="0" xfId="2" applyFont="1" applyAlignment="1">
      <alignment horizontal="center"/>
    </xf>
    <xf numFmtId="0" fontId="10" fillId="2" borderId="19" xfId="2" applyFont="1" applyFill="1" applyBorder="1" applyAlignment="1">
      <alignment horizontal="center"/>
    </xf>
    <xf numFmtId="0" fontId="20" fillId="2" borderId="19" xfId="2" applyFont="1" applyFill="1" applyBorder="1"/>
    <xf numFmtId="49" fontId="27" fillId="3" borderId="19" xfId="2" applyNumberFormat="1" applyFont="1" applyFill="1" applyBorder="1"/>
    <xf numFmtId="0" fontId="26" fillId="0" borderId="19" xfId="2" applyFont="1" applyBorder="1" applyAlignment="1">
      <alignment horizontal="center"/>
    </xf>
    <xf numFmtId="165" fontId="14" fillId="0" borderId="19" xfId="2" applyNumberFormat="1" applyFont="1" applyBorder="1"/>
    <xf numFmtId="0" fontId="20" fillId="0" borderId="19" xfId="2" applyFont="1" applyBorder="1"/>
    <xf numFmtId="49" fontId="29" fillId="2" borderId="19" xfId="2" applyNumberFormat="1" applyFont="1" applyFill="1" applyBorder="1"/>
    <xf numFmtId="165" fontId="29" fillId="2" borderId="19" xfId="2" applyNumberFormat="1" applyFont="1" applyFill="1" applyBorder="1"/>
    <xf numFmtId="165" fontId="18" fillId="3" borderId="19" xfId="7" applyNumberFormat="1" applyFont="1" applyFill="1" applyBorder="1"/>
    <xf numFmtId="0" fontId="4" fillId="0" borderId="19" xfId="2" applyFont="1" applyBorder="1"/>
    <xf numFmtId="49" fontId="30" fillId="0" borderId="19" xfId="2" applyNumberFormat="1" applyFont="1" applyBorder="1"/>
    <xf numFmtId="165" fontId="30" fillId="0" borderId="19" xfId="2" applyNumberFormat="1" applyFont="1" applyBorder="1"/>
    <xf numFmtId="0" fontId="26" fillId="0" borderId="19" xfId="2" applyFont="1" applyBorder="1"/>
    <xf numFmtId="49" fontId="13" fillId="0" borderId="19" xfId="2" applyNumberFormat="1" applyFont="1" applyBorder="1"/>
    <xf numFmtId="165" fontId="13" fillId="0" borderId="19" xfId="2" applyNumberFormat="1" applyFont="1" applyBorder="1"/>
    <xf numFmtId="166" fontId="30" fillId="0" borderId="0" xfId="2" applyNumberFormat="1" applyFont="1"/>
    <xf numFmtId="167" fontId="2" fillId="0" borderId="0" xfId="2" applyNumberFormat="1"/>
    <xf numFmtId="0" fontId="13" fillId="0" borderId="0" xfId="2" applyFont="1" applyAlignment="1">
      <alignment horizontal="center"/>
    </xf>
    <xf numFmtId="0" fontId="5" fillId="4" borderId="0" xfId="2" applyFont="1" applyFill="1" applyAlignment="1">
      <alignment horizontal="left"/>
    </xf>
    <xf numFmtId="0" fontId="5" fillId="4" borderId="0" xfId="2" applyFont="1" applyFill="1" applyAlignment="1">
      <alignment horizontal="left"/>
    </xf>
    <xf numFmtId="0" fontId="31" fillId="4" borderId="0" xfId="2" applyFont="1" applyFill="1" applyAlignment="1">
      <alignment horizontal="right"/>
    </xf>
    <xf numFmtId="0" fontId="9" fillId="4" borderId="0" xfId="2" applyFont="1" applyFill="1" applyAlignment="1">
      <alignment vertical="center"/>
    </xf>
    <xf numFmtId="0" fontId="10" fillId="4" borderId="0" xfId="2" applyFont="1" applyFill="1" applyAlignment="1"/>
    <xf numFmtId="0" fontId="4" fillId="4" borderId="0" xfId="2" applyFont="1" applyFill="1"/>
    <xf numFmtId="0" fontId="10" fillId="4" borderId="0" xfId="2" applyFont="1" applyFill="1" applyAlignment="1">
      <alignment horizontal="center"/>
    </xf>
    <xf numFmtId="0" fontId="32" fillId="4" borderId="0" xfId="2" applyFont="1" applyFill="1" applyAlignment="1">
      <alignment horizontal="center"/>
    </xf>
    <xf numFmtId="0" fontId="10" fillId="4" borderId="0" xfId="2" applyFont="1" applyFill="1" applyAlignment="1">
      <alignment horizontal="center"/>
    </xf>
    <xf numFmtId="0" fontId="10" fillId="2" borderId="30" xfId="2" applyFont="1" applyFill="1" applyBorder="1" applyAlignment="1">
      <alignment horizontal="center"/>
    </xf>
    <xf numFmtId="0" fontId="11" fillId="2" borderId="15" xfId="2" applyFont="1" applyFill="1" applyBorder="1" applyAlignment="1">
      <alignment vertical="center"/>
    </xf>
    <xf numFmtId="0" fontId="6" fillId="2" borderId="15" xfId="2" applyFont="1" applyFill="1" applyBorder="1" applyAlignment="1">
      <alignment horizontal="center"/>
    </xf>
    <xf numFmtId="0" fontId="6" fillId="0" borderId="17" xfId="2" applyFont="1" applyFill="1" applyBorder="1" applyAlignment="1">
      <alignment horizontal="center"/>
    </xf>
    <xf numFmtId="0" fontId="5" fillId="0" borderId="17" xfId="2" applyFont="1" applyFill="1" applyBorder="1"/>
    <xf numFmtId="49" fontId="33" fillId="0" borderId="17" xfId="2" applyNumberFormat="1" applyFont="1" applyFill="1" applyBorder="1"/>
    <xf numFmtId="0" fontId="6" fillId="0" borderId="19" xfId="2" applyFont="1" applyFill="1" applyBorder="1" applyAlignment="1">
      <alignment horizontal="center"/>
    </xf>
    <xf numFmtId="0" fontId="34" fillId="0" borderId="19" xfId="2" applyFont="1" applyFill="1" applyBorder="1"/>
    <xf numFmtId="49" fontId="35" fillId="0" borderId="19" xfId="2" applyNumberFormat="1" applyFont="1" applyFill="1" applyBorder="1"/>
    <xf numFmtId="0" fontId="6" fillId="0" borderId="19" xfId="2" applyFont="1" applyFill="1" applyBorder="1"/>
    <xf numFmtId="0" fontId="5" fillId="0" borderId="19" xfId="2" applyFont="1" applyFill="1" applyBorder="1"/>
    <xf numFmtId="0" fontId="34" fillId="0" borderId="19" xfId="2" applyFont="1" applyFill="1" applyBorder="1" applyAlignment="1">
      <alignment wrapText="1"/>
    </xf>
    <xf numFmtId="49" fontId="35" fillId="0" borderId="19" xfId="2" applyNumberFormat="1" applyFont="1" applyFill="1" applyBorder="1" applyAlignment="1">
      <alignment wrapText="1"/>
    </xf>
    <xf numFmtId="49" fontId="18" fillId="0" borderId="19" xfId="2" applyNumberFormat="1" applyFont="1" applyFill="1" applyBorder="1"/>
    <xf numFmtId="49" fontId="18" fillId="0" borderId="17" xfId="2" applyNumberFormat="1" applyFont="1" applyFill="1" applyBorder="1"/>
    <xf numFmtId="49" fontId="36" fillId="0" borderId="17" xfId="2" applyNumberFormat="1" applyFont="1" applyBorder="1"/>
    <xf numFmtId="0" fontId="13" fillId="4" borderId="0" xfId="2" applyFont="1" applyFill="1" applyAlignment="1">
      <alignment horizontal="center"/>
    </xf>
    <xf numFmtId="0" fontId="2" fillId="4" borderId="0" xfId="2" applyFill="1"/>
    <xf numFmtId="0" fontId="6" fillId="4" borderId="0" xfId="2" applyFont="1" applyFill="1" applyAlignment="1">
      <alignment horizontal="right"/>
    </xf>
    <xf numFmtId="0" fontId="8" fillId="4" borderId="0" xfId="2" applyFont="1" applyFill="1" applyAlignment="1">
      <alignment horizontal="right"/>
    </xf>
    <xf numFmtId="166" fontId="2" fillId="0" borderId="0" xfId="2" applyNumberFormat="1" applyFont="1" applyAlignment="1">
      <alignment horizontal="right"/>
    </xf>
    <xf numFmtId="0" fontId="2" fillId="0" borderId="0" xfId="2" applyFont="1" applyAlignment="1">
      <alignment horizontal="right"/>
    </xf>
    <xf numFmtId="0" fontId="5" fillId="0" borderId="0" xfId="13" applyFont="1" applyFill="1" applyAlignment="1">
      <alignment horizontal="left"/>
    </xf>
    <xf numFmtId="0" fontId="4" fillId="0" borderId="0" xfId="13" applyFont="1"/>
    <xf numFmtId="0" fontId="2" fillId="0" borderId="0" xfId="13"/>
    <xf numFmtId="0" fontId="9" fillId="0" borderId="0" xfId="13" applyFont="1" applyFill="1" applyAlignment="1">
      <alignment vertical="center"/>
    </xf>
    <xf numFmtId="0" fontId="10" fillId="0" borderId="0" xfId="13" applyFont="1" applyAlignment="1"/>
    <xf numFmtId="0" fontId="15" fillId="0" borderId="0" xfId="13" applyFont="1" applyFill="1" applyAlignment="1">
      <alignment vertical="center"/>
    </xf>
    <xf numFmtId="0" fontId="10" fillId="0" borderId="0" xfId="13" applyFont="1" applyAlignment="1">
      <alignment horizontal="center"/>
    </xf>
    <xf numFmtId="0" fontId="10" fillId="0" borderId="13" xfId="13" applyFont="1" applyBorder="1" applyAlignment="1">
      <alignment horizontal="center"/>
    </xf>
    <xf numFmtId="0" fontId="13" fillId="0" borderId="0" xfId="13" applyFont="1" applyAlignment="1">
      <alignment horizontal="center"/>
    </xf>
    <xf numFmtId="0" fontId="13" fillId="3" borderId="30" xfId="13" applyFont="1" applyFill="1" applyBorder="1" applyAlignment="1">
      <alignment horizontal="center"/>
    </xf>
    <xf numFmtId="0" fontId="6" fillId="3" borderId="31" xfId="13" applyFont="1" applyFill="1" applyBorder="1"/>
    <xf numFmtId="0" fontId="6" fillId="3" borderId="32" xfId="13" applyFont="1" applyFill="1" applyBorder="1" applyAlignment="1">
      <alignment horizontal="right"/>
    </xf>
    <xf numFmtId="0" fontId="13" fillId="0" borderId="17" xfId="13" applyFont="1" applyBorder="1" applyAlignment="1">
      <alignment horizontal="center"/>
    </xf>
    <xf numFmtId="0" fontId="34" fillId="0" borderId="17" xfId="13" applyFont="1" applyFill="1" applyBorder="1"/>
    <xf numFmtId="0" fontId="13" fillId="0" borderId="19" xfId="13" applyFont="1" applyBorder="1" applyAlignment="1">
      <alignment horizontal="center"/>
    </xf>
    <xf numFmtId="0" fontId="34" fillId="0" borderId="19" xfId="13" applyFont="1" applyFill="1" applyBorder="1"/>
    <xf numFmtId="0" fontId="13" fillId="2" borderId="19" xfId="13" applyFont="1" applyFill="1" applyBorder="1" applyAlignment="1">
      <alignment horizontal="center"/>
    </xf>
    <xf numFmtId="0" fontId="6" fillId="3" borderId="19" xfId="13" applyFont="1" applyFill="1" applyBorder="1"/>
    <xf numFmtId="0" fontId="13" fillId="3" borderId="19" xfId="13" applyFont="1" applyFill="1" applyBorder="1" applyAlignment="1">
      <alignment horizontal="center"/>
    </xf>
    <xf numFmtId="43" fontId="2" fillId="0" borderId="0" xfId="13" applyNumberFormat="1"/>
    <xf numFmtId="0" fontId="6" fillId="0" borderId="19" xfId="13" applyFont="1" applyFill="1" applyBorder="1"/>
    <xf numFmtId="164" fontId="2" fillId="0" borderId="0" xfId="13" applyNumberFormat="1"/>
    <xf numFmtId="0" fontId="15" fillId="0" borderId="0" xfId="2" applyFont="1" applyFill="1" applyAlignment="1">
      <alignment horizontal="center" vertical="center"/>
    </xf>
    <xf numFmtId="0" fontId="38" fillId="0" borderId="0" xfId="2" applyFont="1" applyFill="1" applyAlignment="1">
      <alignment vertical="center"/>
    </xf>
    <xf numFmtId="0" fontId="15" fillId="0" borderId="7" xfId="2" applyFont="1" applyFill="1" applyBorder="1" applyAlignment="1">
      <alignment vertical="center"/>
    </xf>
    <xf numFmtId="0" fontId="38" fillId="0" borderId="7" xfId="2" applyFont="1" applyFill="1" applyBorder="1" applyAlignment="1">
      <alignment vertical="center"/>
    </xf>
    <xf numFmtId="0" fontId="15" fillId="0" borderId="0" xfId="2" applyFont="1" applyFill="1" applyAlignment="1">
      <alignment vertical="center"/>
    </xf>
    <xf numFmtId="0" fontId="15" fillId="0" borderId="33" xfId="2" applyFont="1" applyFill="1" applyBorder="1" applyAlignment="1">
      <alignment vertical="center"/>
    </xf>
    <xf numFmtId="0" fontId="15" fillId="0" borderId="34" xfId="2" applyFont="1" applyFill="1" applyBorder="1" applyAlignment="1">
      <alignment vertical="center"/>
    </xf>
    <xf numFmtId="0" fontId="15" fillId="0" borderId="35" xfId="2" applyFont="1" applyFill="1" applyBorder="1" applyAlignment="1">
      <alignment vertical="center"/>
    </xf>
    <xf numFmtId="14" fontId="15" fillId="0" borderId="35" xfId="2" applyNumberFormat="1" applyFont="1" applyFill="1" applyBorder="1" applyAlignment="1">
      <alignment vertical="center"/>
    </xf>
    <xf numFmtId="0" fontId="39" fillId="0" borderId="36" xfId="2" applyFont="1" applyFill="1" applyBorder="1" applyAlignment="1">
      <alignment horizontal="left" vertical="center"/>
    </xf>
    <xf numFmtId="0" fontId="39" fillId="0" borderId="37" xfId="2" applyFont="1" applyFill="1" applyBorder="1" applyAlignment="1">
      <alignment vertical="center"/>
    </xf>
    <xf numFmtId="165" fontId="38" fillId="0" borderId="37" xfId="9" applyNumberFormat="1" applyFont="1" applyFill="1" applyBorder="1" applyAlignment="1">
      <alignment vertical="center"/>
    </xf>
    <xf numFmtId="165" fontId="39" fillId="0" borderId="37" xfId="9" applyNumberFormat="1" applyFont="1" applyFill="1" applyBorder="1" applyAlignment="1">
      <alignment horizontal="right" vertical="center"/>
    </xf>
    <xf numFmtId="0" fontId="39" fillId="0" borderId="37" xfId="2" applyFont="1" applyFill="1" applyBorder="1" applyAlignment="1">
      <alignment horizontal="left" vertical="center"/>
    </xf>
    <xf numFmtId="165" fontId="38" fillId="0" borderId="37" xfId="9" applyNumberFormat="1" applyFont="1" applyFill="1" applyBorder="1" applyAlignment="1">
      <alignment horizontal="right" vertical="center"/>
    </xf>
    <xf numFmtId="0" fontId="15" fillId="0" borderId="37" xfId="2" applyFont="1" applyFill="1" applyBorder="1" applyAlignment="1">
      <alignment vertical="center"/>
    </xf>
    <xf numFmtId="165" fontId="15" fillId="0" borderId="34" xfId="9" applyNumberFormat="1" applyFont="1" applyFill="1" applyBorder="1" applyAlignment="1">
      <alignment vertical="center"/>
    </xf>
    <xf numFmtId="165" fontId="15" fillId="0" borderId="0" xfId="2" applyNumberFormat="1" applyFont="1" applyFill="1" applyAlignment="1">
      <alignment vertical="center"/>
    </xf>
    <xf numFmtId="0" fontId="38" fillId="0" borderId="34" xfId="2" applyFont="1" applyFill="1" applyBorder="1" applyAlignment="1">
      <alignment vertical="center"/>
    </xf>
    <xf numFmtId="165" fontId="15" fillId="0" borderId="37" xfId="9" applyNumberFormat="1" applyFont="1" applyFill="1" applyBorder="1" applyAlignment="1">
      <alignment vertical="center"/>
    </xf>
    <xf numFmtId="165" fontId="38" fillId="0" borderId="5" xfId="9" applyNumberFormat="1" applyFont="1" applyFill="1" applyBorder="1" applyAlignment="1">
      <alignment horizontal="right" vertical="center"/>
    </xf>
    <xf numFmtId="0" fontId="38" fillId="0" borderId="37" xfId="2" applyFont="1" applyFill="1" applyBorder="1" applyAlignment="1">
      <alignment vertical="center"/>
    </xf>
    <xf numFmtId="168" fontId="38" fillId="0" borderId="37" xfId="9" applyNumberFormat="1" applyFont="1" applyFill="1" applyBorder="1" applyAlignment="1">
      <alignment vertical="center"/>
    </xf>
    <xf numFmtId="0" fontId="2" fillId="0" borderId="0" xfId="2" applyFont="1"/>
    <xf numFmtId="0" fontId="10" fillId="0" borderId="0" xfId="2" applyFont="1" applyAlignment="1">
      <alignment horizontal="center"/>
    </xf>
    <xf numFmtId="0" fontId="8" fillId="0" borderId="0" xfId="2" applyFont="1" applyFill="1" applyAlignment="1">
      <alignment horizontal="center"/>
    </xf>
    <xf numFmtId="37" fontId="2" fillId="0" borderId="38" xfId="13" applyNumberFormat="1" applyFill="1" applyBorder="1"/>
    <xf numFmtId="168" fontId="0" fillId="0" borderId="0" xfId="11" applyNumberFormat="1" applyFont="1"/>
    <xf numFmtId="37" fontId="2" fillId="0" borderId="0" xfId="13" applyNumberFormat="1"/>
    <xf numFmtId="0" fontId="45" fillId="0" borderId="36" xfId="2" applyFont="1" applyFill="1" applyBorder="1" applyAlignment="1">
      <alignment horizontal="center"/>
    </xf>
    <xf numFmtId="0" fontId="45" fillId="0" borderId="46" xfId="2" applyFont="1" applyFill="1" applyBorder="1" applyAlignment="1">
      <alignment horizontal="center"/>
    </xf>
    <xf numFmtId="0" fontId="45" fillId="0" borderId="47" xfId="2" applyFont="1" applyFill="1" applyBorder="1" applyAlignment="1">
      <alignment horizontal="center"/>
    </xf>
    <xf numFmtId="0" fontId="46" fillId="0" borderId="0" xfId="2" applyFont="1" applyFill="1"/>
    <xf numFmtId="0" fontId="45" fillId="0" borderId="37" xfId="2" applyFont="1" applyFill="1" applyBorder="1" applyAlignment="1">
      <alignment horizontal="center"/>
    </xf>
    <xf numFmtId="0" fontId="45" fillId="0" borderId="37" xfId="2" applyFont="1" applyFill="1" applyBorder="1"/>
    <xf numFmtId="0" fontId="45" fillId="0" borderId="37" xfId="2" applyFont="1" applyFill="1" applyBorder="1" applyAlignment="1">
      <alignment horizontal="right"/>
    </xf>
    <xf numFmtId="169" fontId="45" fillId="0" borderId="37" xfId="15" applyFont="1" applyFill="1" applyBorder="1" applyAlignment="1">
      <alignment horizontal="right"/>
    </xf>
    <xf numFmtId="0" fontId="45" fillId="0" borderId="0" xfId="2" applyFont="1" applyFill="1"/>
    <xf numFmtId="0" fontId="46" fillId="0" borderId="37" xfId="2" applyFont="1" applyFill="1" applyBorder="1" applyAlignment="1">
      <alignment horizontal="center"/>
    </xf>
    <xf numFmtId="0" fontId="46" fillId="0" borderId="37" xfId="2" applyFont="1" applyFill="1" applyBorder="1"/>
    <xf numFmtId="0" fontId="46" fillId="0" borderId="37" xfId="2" applyFont="1" applyFill="1" applyBorder="1" applyAlignment="1">
      <alignment horizontal="right"/>
    </xf>
    <xf numFmtId="169" fontId="46" fillId="0" borderId="37" xfId="15" applyFont="1" applyFill="1" applyBorder="1"/>
    <xf numFmtId="0" fontId="45" fillId="0" borderId="37" xfId="2" applyFont="1" applyFill="1" applyBorder="1" applyAlignment="1">
      <alignment horizontal="center" vertical="center"/>
    </xf>
    <xf numFmtId="0" fontId="45" fillId="0" borderId="37" xfId="2" applyFont="1" applyFill="1" applyBorder="1" applyAlignment="1">
      <alignment vertical="center"/>
    </xf>
    <xf numFmtId="0" fontId="45" fillId="0" borderId="37" xfId="2" applyFont="1" applyFill="1" applyBorder="1" applyAlignment="1">
      <alignment horizontal="right" vertical="center"/>
    </xf>
    <xf numFmtId="169" fontId="45" fillId="0" borderId="37" xfId="15" applyFont="1" applyFill="1" applyBorder="1" applyAlignment="1">
      <alignment vertical="center"/>
    </xf>
    <xf numFmtId="0" fontId="45" fillId="0" borderId="0" xfId="2" applyFont="1" applyFill="1" applyAlignment="1">
      <alignment vertical="center"/>
    </xf>
    <xf numFmtId="0" fontId="46" fillId="0" borderId="0" xfId="2" applyFont="1" applyFill="1" applyAlignment="1">
      <alignment horizontal="center"/>
    </xf>
    <xf numFmtId="0" fontId="46" fillId="0" borderId="0" xfId="2" applyFont="1" applyFill="1" applyAlignment="1">
      <alignment horizontal="right"/>
    </xf>
    <xf numFmtId="169" fontId="46" fillId="0" borderId="0" xfId="15" applyFont="1" applyFill="1"/>
    <xf numFmtId="0" fontId="10" fillId="0" borderId="0" xfId="13" applyFont="1" applyAlignment="1">
      <alignment horizontal="center"/>
    </xf>
    <xf numFmtId="0" fontId="8" fillId="0" borderId="0" xfId="13" applyFont="1" applyFill="1" applyAlignment="1">
      <alignment horizontal="center"/>
    </xf>
    <xf numFmtId="165" fontId="18" fillId="0" borderId="19" xfId="8" applyNumberFormat="1" applyFont="1" applyFill="1" applyBorder="1"/>
    <xf numFmtId="165" fontId="34" fillId="0" borderId="19" xfId="13" applyNumberFormat="1" applyFont="1" applyFill="1" applyBorder="1"/>
    <xf numFmtId="165" fontId="37" fillId="3" borderId="19" xfId="8" applyNumberFormat="1" applyFont="1" applyFill="1" applyBorder="1"/>
    <xf numFmtId="165" fontId="6" fillId="0" borderId="19" xfId="13" applyNumberFormat="1" applyFont="1" applyFill="1" applyBorder="1"/>
    <xf numFmtId="165" fontId="6" fillId="3" borderId="19" xfId="13" applyNumberFormat="1" applyFont="1" applyFill="1" applyBorder="1"/>
    <xf numFmtId="165" fontId="18" fillId="3" borderId="19" xfId="8" applyNumberFormat="1" applyFont="1" applyFill="1" applyBorder="1"/>
    <xf numFmtId="165" fontId="37" fillId="0" borderId="19" xfId="8" applyNumberFormat="1" applyFont="1" applyFill="1" applyBorder="1"/>
    <xf numFmtId="0" fontId="44" fillId="0" borderId="38" xfId="13" applyFont="1" applyFill="1" applyBorder="1"/>
    <xf numFmtId="0" fontId="42" fillId="0" borderId="39" xfId="13" applyFont="1" applyFill="1" applyBorder="1"/>
    <xf numFmtId="0" fontId="42" fillId="0" borderId="38" xfId="13" applyFont="1" applyFill="1" applyBorder="1"/>
    <xf numFmtId="0" fontId="43" fillId="0" borderId="38" xfId="13" applyFont="1" applyFill="1" applyBorder="1"/>
    <xf numFmtId="0" fontId="41" fillId="0" borderId="38" xfId="13" applyFont="1" applyFill="1" applyBorder="1"/>
    <xf numFmtId="0" fontId="40" fillId="0" borderId="38" xfId="13" applyFont="1" applyFill="1" applyBorder="1"/>
    <xf numFmtId="37" fontId="2" fillId="0" borderId="40" xfId="13" applyNumberFormat="1" applyFill="1" applyBorder="1"/>
    <xf numFmtId="3" fontId="2" fillId="0" borderId="38" xfId="13" applyNumberFormat="1" applyFill="1" applyBorder="1"/>
    <xf numFmtId="0" fontId="44" fillId="0" borderId="41" xfId="13" applyFont="1" applyFill="1" applyBorder="1"/>
    <xf numFmtId="37" fontId="2" fillId="0" borderId="39" xfId="13" applyNumberFormat="1" applyFill="1" applyBorder="1"/>
    <xf numFmtId="0" fontId="44" fillId="0" borderId="42" xfId="13" applyFont="1" applyFill="1" applyBorder="1"/>
    <xf numFmtId="37" fontId="2" fillId="0" borderId="43" xfId="2" applyNumberFormat="1" applyFill="1" applyBorder="1"/>
    <xf numFmtId="37" fontId="2" fillId="0" borderId="44" xfId="2" applyNumberFormat="1" applyFill="1" applyBorder="1"/>
    <xf numFmtId="37" fontId="2" fillId="0" borderId="39" xfId="2" applyNumberFormat="1" applyFill="1" applyBorder="1"/>
    <xf numFmtId="0" fontId="47" fillId="5" borderId="0" xfId="13" applyFont="1" applyFill="1" applyBorder="1" applyAlignment="1">
      <alignment horizontal="center"/>
    </xf>
    <xf numFmtId="0" fontId="44" fillId="5" borderId="38" xfId="13" applyFont="1" applyFill="1" applyBorder="1"/>
    <xf numFmtId="0" fontId="44" fillId="5" borderId="38" xfId="13" applyFont="1" applyFill="1" applyBorder="1" applyAlignment="1">
      <alignment wrapText="1"/>
    </xf>
    <xf numFmtId="0" fontId="44" fillId="5" borderId="38" xfId="13" applyFont="1" applyFill="1" applyBorder="1" applyAlignment="1">
      <alignment horizontal="right"/>
    </xf>
    <xf numFmtId="0" fontId="40" fillId="5" borderId="42" xfId="13" applyFont="1" applyFill="1" applyBorder="1"/>
    <xf numFmtId="37" fontId="40" fillId="5" borderId="42" xfId="13" applyNumberFormat="1" applyFont="1" applyFill="1" applyBorder="1"/>
    <xf numFmtId="37" fontId="40" fillId="5" borderId="38" xfId="13" applyNumberFormat="1" applyFont="1" applyFill="1" applyBorder="1"/>
    <xf numFmtId="37" fontId="40" fillId="5" borderId="45" xfId="13" applyNumberFormat="1" applyFont="1" applyFill="1" applyBorder="1"/>
    <xf numFmtId="37" fontId="40" fillId="5" borderId="43" xfId="13" applyNumberFormat="1" applyFont="1" applyFill="1" applyBorder="1"/>
    <xf numFmtId="43" fontId="15" fillId="0" borderId="19" xfId="8" applyNumberFormat="1" applyFont="1" applyFill="1" applyBorder="1"/>
    <xf numFmtId="165" fontId="2" fillId="0" borderId="0" xfId="2" applyNumberFormat="1"/>
    <xf numFmtId="165" fontId="35" fillId="0" borderId="19" xfId="2" applyNumberFormat="1" applyFont="1" applyFill="1" applyBorder="1"/>
    <xf numFmtId="165" fontId="18" fillId="0" borderId="19" xfId="14" applyNumberFormat="1" applyFont="1" applyFill="1" applyBorder="1"/>
    <xf numFmtId="165" fontId="22" fillId="0" borderId="19" xfId="7" applyNumberFormat="1" applyFont="1" applyFill="1" applyBorder="1"/>
    <xf numFmtId="165" fontId="33" fillId="0" borderId="17" xfId="2" applyNumberFormat="1" applyFont="1" applyFill="1" applyBorder="1"/>
    <xf numFmtId="165" fontId="18" fillId="0" borderId="19" xfId="2" applyNumberFormat="1" applyFont="1" applyFill="1" applyBorder="1"/>
    <xf numFmtId="49" fontId="17" fillId="0" borderId="48" xfId="2" applyNumberFormat="1" applyFont="1" applyBorder="1"/>
    <xf numFmtId="0" fontId="8" fillId="0" borderId="49" xfId="2" applyFont="1" applyFill="1" applyBorder="1" applyAlignment="1">
      <alignment horizontal="left"/>
    </xf>
    <xf numFmtId="0" fontId="8" fillId="0" borderId="38" xfId="2" applyFont="1" applyFill="1" applyBorder="1" applyAlignment="1">
      <alignment horizontal="left"/>
    </xf>
    <xf numFmtId="0" fontId="20" fillId="2" borderId="17" xfId="2" applyFont="1" applyFill="1" applyBorder="1"/>
    <xf numFmtId="0" fontId="8" fillId="0" borderId="42" xfId="2" applyFont="1" applyFill="1" applyBorder="1" applyAlignment="1">
      <alignment horizontal="left"/>
    </xf>
    <xf numFmtId="0" fontId="16" fillId="0" borderId="38" xfId="2" applyFont="1" applyBorder="1"/>
    <xf numFmtId="0" fontId="26" fillId="0" borderId="26" xfId="2" applyFont="1" applyBorder="1"/>
    <xf numFmtId="0" fontId="10" fillId="0" borderId="26" xfId="2" applyFont="1" applyBorder="1" applyAlignment="1">
      <alignment horizontal="center"/>
    </xf>
    <xf numFmtId="0" fontId="10" fillId="2" borderId="51" xfId="2" applyFont="1" applyFill="1" applyBorder="1" applyAlignment="1">
      <alignment horizontal="center"/>
    </xf>
    <xf numFmtId="0" fontId="13" fillId="4" borderId="50" xfId="2" applyFont="1" applyFill="1" applyBorder="1" applyAlignment="1">
      <alignment horizontal="center"/>
    </xf>
    <xf numFmtId="0" fontId="26" fillId="2" borderId="52" xfId="2" applyFont="1" applyFill="1" applyBorder="1"/>
    <xf numFmtId="0" fontId="2" fillId="4" borderId="50" xfId="2" applyFill="1" applyBorder="1"/>
    <xf numFmtId="165" fontId="15" fillId="3" borderId="52" xfId="7" applyNumberFormat="1" applyFont="1" applyFill="1" applyBorder="1"/>
    <xf numFmtId="49" fontId="36" fillId="0" borderId="18" xfId="2" applyNumberFormat="1" applyFont="1" applyBorder="1"/>
    <xf numFmtId="165" fontId="15" fillId="0" borderId="26" xfId="7" applyNumberFormat="1" applyFont="1" applyFill="1" applyBorder="1"/>
    <xf numFmtId="0" fontId="2" fillId="4" borderId="50" xfId="2" applyFont="1" applyFill="1" applyBorder="1" applyAlignment="1">
      <alignment horizontal="right"/>
    </xf>
    <xf numFmtId="49" fontId="36" fillId="2" borderId="52" xfId="2" applyNumberFormat="1" applyFont="1" applyFill="1" applyBorder="1"/>
    <xf numFmtId="165" fontId="15" fillId="3" borderId="51" xfId="7" applyNumberFormat="1" applyFont="1" applyFill="1" applyBorder="1"/>
    <xf numFmtId="43" fontId="2" fillId="0" borderId="0" xfId="1" applyFont="1"/>
    <xf numFmtId="49" fontId="19" fillId="0" borderId="19" xfId="2" applyNumberFormat="1" applyFont="1" applyBorder="1"/>
    <xf numFmtId="0" fontId="13" fillId="3" borderId="19" xfId="2" applyFont="1" applyFill="1" applyBorder="1" applyAlignment="1">
      <alignment horizontal="center"/>
    </xf>
    <xf numFmtId="0" fontId="11" fillId="3" borderId="19" xfId="2" applyFont="1" applyFill="1" applyBorder="1"/>
    <xf numFmtId="49" fontId="25" fillId="3" borderId="19" xfId="2" applyNumberFormat="1" applyFont="1" applyFill="1" applyBorder="1"/>
  </cellXfs>
  <cellStyles count="16">
    <cellStyle name="Comma" xfId="1" builtinId="3"/>
    <cellStyle name="Comma 10" xfId="15"/>
    <cellStyle name="Comma 2" xfId="3"/>
    <cellStyle name="Comma 2 2" xfId="4"/>
    <cellStyle name="Comma 3" xfId="5"/>
    <cellStyle name="Comma 4" xfId="6"/>
    <cellStyle name="Comma 5" xfId="7"/>
    <cellStyle name="Comma 5 2" xfId="8"/>
    <cellStyle name="Comma 6" xfId="9"/>
    <cellStyle name="Comma 7" xfId="10"/>
    <cellStyle name="Comma 8" xfId="11"/>
    <cellStyle name="Comma 9" xfId="14"/>
    <cellStyle name="Normal" xfId="0" builtinId="0"/>
    <cellStyle name="Normal 2" xfId="12"/>
    <cellStyle name="Normal 3" xfId="2"/>
    <cellStyle name="Normal 3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ok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p 2017"/>
      <sheetName val="SIG PASQYE 2018"/>
      <sheetName val="PASH"/>
      <sheetName val="KAPAKU"/>
      <sheetName val="AKTIVI"/>
      <sheetName val="PASIVI"/>
      <sheetName val="AAM"/>
      <sheetName val="SHENIME 2018"/>
      <sheetName val="CASH"/>
    </sheetNames>
    <sheetDataSet>
      <sheetData sheetId="0"/>
      <sheetData sheetId="1"/>
      <sheetData sheetId="2"/>
      <sheetData sheetId="3"/>
      <sheetData sheetId="4"/>
      <sheetData sheetId="5"/>
      <sheetData sheetId="6">
        <row r="36">
          <cell r="G36">
            <v>54355.7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45"/>
  <sheetViews>
    <sheetView tabSelected="1" topLeftCell="A22" workbookViewId="0">
      <selection activeCell="E5" sqref="E5:G5"/>
    </sheetView>
  </sheetViews>
  <sheetFormatPr defaultColWidth="11.42578125" defaultRowHeight="15" x14ac:dyDescent="0.25"/>
  <cols>
    <col min="1" max="1" width="11.28515625" style="28" customWidth="1"/>
    <col min="2" max="4" width="9.140625" style="28" customWidth="1"/>
    <col min="5" max="5" width="10.85546875" style="28" customWidth="1"/>
    <col min="6" max="9" width="9.140625" style="28" customWidth="1"/>
    <col min="10" max="16384" width="11.42578125" style="6"/>
  </cols>
  <sheetData>
    <row r="1" spans="1:9" ht="16.5" thickBot="1" x14ac:dyDescent="0.3">
      <c r="A1" s="1" t="s">
        <v>0</v>
      </c>
      <c r="B1" s="2"/>
      <c r="C1" s="2"/>
      <c r="D1" s="2"/>
      <c r="E1" s="3" t="s">
        <v>1</v>
      </c>
      <c r="F1" s="3"/>
      <c r="G1" s="3"/>
      <c r="H1" s="4"/>
      <c r="I1" s="5"/>
    </row>
    <row r="2" spans="1:9" x14ac:dyDescent="0.25">
      <c r="A2" s="7"/>
      <c r="B2" s="8"/>
      <c r="C2" s="8"/>
      <c r="D2" s="8"/>
      <c r="E2" s="9"/>
      <c r="F2" s="9"/>
      <c r="G2" s="9"/>
      <c r="H2" s="8"/>
      <c r="I2" s="10"/>
    </row>
    <row r="3" spans="1:9" ht="15.75" thickBot="1" x14ac:dyDescent="0.3">
      <c r="A3" s="7" t="s">
        <v>2</v>
      </c>
      <c r="B3" s="8"/>
      <c r="C3" s="8"/>
      <c r="D3" s="8"/>
      <c r="E3" s="11" t="s">
        <v>3</v>
      </c>
      <c r="F3" s="11"/>
      <c r="G3" s="11"/>
      <c r="H3" s="8"/>
      <c r="I3" s="10"/>
    </row>
    <row r="4" spans="1:9" x14ac:dyDescent="0.25">
      <c r="A4" s="7"/>
      <c r="B4" s="8"/>
      <c r="C4" s="8"/>
      <c r="D4" s="8"/>
      <c r="E4" s="9"/>
      <c r="F4" s="9"/>
      <c r="G4" s="9"/>
      <c r="H4" s="8"/>
      <c r="I4" s="10"/>
    </row>
    <row r="5" spans="1:9" ht="15.75" thickBot="1" x14ac:dyDescent="0.3">
      <c r="A5" s="7" t="s">
        <v>4</v>
      </c>
      <c r="B5" s="8"/>
      <c r="C5" s="8"/>
      <c r="D5" s="8"/>
      <c r="E5" s="12" t="s">
        <v>27</v>
      </c>
      <c r="F5" s="12"/>
      <c r="G5" s="12"/>
      <c r="H5" s="13"/>
      <c r="I5" s="10"/>
    </row>
    <row r="6" spans="1:9" x14ac:dyDescent="0.25">
      <c r="A6" s="7"/>
      <c r="B6" s="8"/>
      <c r="C6" s="8"/>
      <c r="D6" s="8"/>
      <c r="E6" s="9"/>
      <c r="F6" s="9"/>
      <c r="G6" s="9"/>
      <c r="H6" s="8"/>
      <c r="I6" s="10"/>
    </row>
    <row r="7" spans="1:9" x14ac:dyDescent="0.25">
      <c r="A7" s="7"/>
      <c r="B7" s="8"/>
      <c r="C7" s="8"/>
      <c r="D7" s="8"/>
      <c r="E7" s="9"/>
      <c r="F7" s="14"/>
      <c r="G7" s="14"/>
      <c r="H7" s="13"/>
      <c r="I7" s="10"/>
    </row>
    <row r="8" spans="1:9" ht="15.75" thickBot="1" x14ac:dyDescent="0.3">
      <c r="A8" s="7" t="s">
        <v>5</v>
      </c>
      <c r="B8" s="8"/>
      <c r="C8" s="8"/>
      <c r="D8" s="8"/>
      <c r="E8" s="15">
        <v>42044</v>
      </c>
      <c r="F8" s="9"/>
      <c r="G8" s="9"/>
      <c r="H8" s="8"/>
      <c r="I8" s="10"/>
    </row>
    <row r="9" spans="1:9" x14ac:dyDescent="0.25">
      <c r="A9" s="7"/>
      <c r="B9" s="8"/>
      <c r="C9" s="8"/>
      <c r="D9" s="8"/>
      <c r="E9" s="9"/>
      <c r="F9" s="9"/>
      <c r="G9" s="9"/>
      <c r="H9" s="8"/>
      <c r="I9" s="10"/>
    </row>
    <row r="10" spans="1:9" ht="15.75" thickBot="1" x14ac:dyDescent="0.3">
      <c r="A10" s="7" t="s">
        <v>6</v>
      </c>
      <c r="B10" s="8"/>
      <c r="C10" s="8"/>
      <c r="D10" s="8"/>
      <c r="E10" s="16" t="s">
        <v>7</v>
      </c>
      <c r="F10" s="16"/>
      <c r="G10" s="9"/>
      <c r="H10" s="8"/>
      <c r="I10" s="10"/>
    </row>
    <row r="11" spans="1:9" x14ac:dyDescent="0.25">
      <c r="A11" s="7"/>
      <c r="B11" s="8"/>
      <c r="C11" s="8"/>
      <c r="D11" s="8"/>
      <c r="E11" s="9"/>
      <c r="F11" s="9"/>
      <c r="G11" s="9"/>
      <c r="H11" s="8"/>
      <c r="I11" s="10"/>
    </row>
    <row r="12" spans="1:9" ht="15.75" thickBot="1" x14ac:dyDescent="0.3">
      <c r="A12" s="7" t="s">
        <v>8</v>
      </c>
      <c r="B12" s="8"/>
      <c r="C12" s="8"/>
      <c r="D12" s="8"/>
      <c r="E12" s="16" t="s">
        <v>9</v>
      </c>
      <c r="F12" s="16"/>
      <c r="G12" s="16"/>
      <c r="H12" s="17"/>
      <c r="I12" s="18"/>
    </row>
    <row r="13" spans="1:9" ht="15.75" thickBot="1" x14ac:dyDescent="0.3">
      <c r="A13" s="19"/>
      <c r="B13" s="8"/>
      <c r="C13" s="8"/>
      <c r="D13" s="8"/>
      <c r="E13" s="16" t="s">
        <v>10</v>
      </c>
      <c r="F13" s="16"/>
      <c r="G13" s="16"/>
      <c r="H13" s="17"/>
      <c r="I13" s="18"/>
    </row>
    <row r="14" spans="1:9" x14ac:dyDescent="0.25">
      <c r="A14" s="19"/>
      <c r="B14" s="8"/>
      <c r="C14" s="8"/>
      <c r="D14" s="8"/>
      <c r="E14" s="8"/>
      <c r="F14" s="8"/>
      <c r="G14" s="8"/>
      <c r="H14" s="8"/>
      <c r="I14" s="10"/>
    </row>
    <row r="15" spans="1:9" x14ac:dyDescent="0.25">
      <c r="A15" s="19"/>
      <c r="B15" s="8"/>
      <c r="C15" s="8"/>
      <c r="D15" s="8"/>
      <c r="E15" s="8"/>
      <c r="F15" s="8"/>
      <c r="G15" s="8"/>
      <c r="H15" s="8"/>
      <c r="I15" s="10"/>
    </row>
    <row r="16" spans="1:9" x14ac:dyDescent="0.25">
      <c r="A16" s="19"/>
      <c r="B16" s="8"/>
      <c r="C16" s="8"/>
      <c r="D16" s="8"/>
      <c r="E16" s="8"/>
      <c r="F16" s="8"/>
      <c r="G16" s="8"/>
      <c r="H16" s="8"/>
      <c r="I16" s="10"/>
    </row>
    <row r="17" spans="1:9" x14ac:dyDescent="0.25">
      <c r="A17" s="19"/>
      <c r="B17" s="8"/>
      <c r="C17" s="8"/>
      <c r="D17" s="8"/>
      <c r="E17" s="8"/>
      <c r="F17" s="8"/>
      <c r="G17" s="8"/>
      <c r="H17" s="8"/>
      <c r="I17" s="10"/>
    </row>
    <row r="18" spans="1:9" x14ac:dyDescent="0.25">
      <c r="A18" s="19"/>
      <c r="B18" s="8"/>
      <c r="C18" s="8"/>
      <c r="D18" s="8"/>
      <c r="E18" s="8"/>
      <c r="F18" s="8"/>
      <c r="G18" s="8"/>
      <c r="H18" s="8"/>
      <c r="I18" s="10"/>
    </row>
    <row r="19" spans="1:9" x14ac:dyDescent="0.25">
      <c r="A19" s="19"/>
      <c r="B19" s="8"/>
      <c r="C19" s="8"/>
      <c r="D19" s="8"/>
      <c r="E19" s="8"/>
      <c r="F19" s="8"/>
      <c r="G19" s="8"/>
      <c r="H19" s="8"/>
      <c r="I19" s="10"/>
    </row>
    <row r="20" spans="1:9" x14ac:dyDescent="0.25">
      <c r="A20" s="19"/>
      <c r="B20" s="8"/>
      <c r="C20" s="8"/>
      <c r="D20" s="8"/>
      <c r="E20" s="8"/>
      <c r="F20" s="8"/>
      <c r="G20" s="8"/>
      <c r="H20" s="8"/>
      <c r="I20" s="10"/>
    </row>
    <row r="21" spans="1:9" ht="20.25" x14ac:dyDescent="0.3">
      <c r="A21" s="20" t="s">
        <v>11</v>
      </c>
      <c r="B21" s="21"/>
      <c r="C21" s="21"/>
      <c r="D21" s="21"/>
      <c r="E21" s="21"/>
      <c r="F21" s="21"/>
      <c r="G21" s="21"/>
      <c r="H21" s="21"/>
      <c r="I21" s="10"/>
    </row>
    <row r="22" spans="1:9" ht="20.25" x14ac:dyDescent="0.3">
      <c r="A22" s="22"/>
      <c r="B22" s="23"/>
      <c r="C22" s="23"/>
      <c r="D22" s="23"/>
      <c r="E22" s="23"/>
      <c r="F22" s="23"/>
      <c r="G22" s="23"/>
      <c r="H22" s="23"/>
      <c r="I22" s="10"/>
    </row>
    <row r="23" spans="1:9" ht="12.75" x14ac:dyDescent="0.2">
      <c r="A23" s="24" t="s">
        <v>12</v>
      </c>
      <c r="B23" s="25"/>
      <c r="C23" s="25"/>
      <c r="D23" s="25"/>
      <c r="E23" s="25"/>
      <c r="F23" s="25"/>
      <c r="G23" s="25"/>
      <c r="H23" s="25"/>
      <c r="I23" s="26"/>
    </row>
    <row r="24" spans="1:9" ht="12.75" x14ac:dyDescent="0.2">
      <c r="A24" s="24" t="s">
        <v>13</v>
      </c>
      <c r="B24" s="25"/>
      <c r="C24" s="25"/>
      <c r="D24" s="25"/>
      <c r="E24" s="25"/>
      <c r="F24" s="25"/>
      <c r="G24" s="25"/>
      <c r="H24" s="25"/>
      <c r="I24" s="26"/>
    </row>
    <row r="25" spans="1:9" x14ac:dyDescent="0.25">
      <c r="A25" s="19"/>
      <c r="B25" s="8"/>
      <c r="C25" s="8"/>
      <c r="D25" s="8"/>
      <c r="E25" s="8"/>
      <c r="F25" s="8"/>
      <c r="G25" s="8"/>
      <c r="H25" s="8"/>
      <c r="I25" s="10"/>
    </row>
    <row r="26" spans="1:9" x14ac:dyDescent="0.25">
      <c r="A26" s="19"/>
      <c r="B26" s="27" t="s">
        <v>14</v>
      </c>
      <c r="C26" s="27"/>
      <c r="D26" s="27"/>
      <c r="E26" s="27"/>
      <c r="F26" s="27"/>
      <c r="G26" s="27"/>
      <c r="H26" s="8"/>
      <c r="I26" s="10"/>
    </row>
    <row r="27" spans="1:9" x14ac:dyDescent="0.25">
      <c r="A27" s="19"/>
      <c r="B27" s="8"/>
      <c r="C27" s="8"/>
      <c r="D27" s="8"/>
      <c r="E27" s="8"/>
      <c r="F27" s="8"/>
      <c r="G27" s="8"/>
      <c r="H27" s="8"/>
      <c r="I27" s="10"/>
    </row>
    <row r="28" spans="1:9" x14ac:dyDescent="0.25">
      <c r="A28" s="19"/>
      <c r="B28" s="8"/>
      <c r="C28" s="8"/>
      <c r="G28" s="8"/>
      <c r="H28" s="8"/>
      <c r="I28" s="10"/>
    </row>
    <row r="29" spans="1:9" x14ac:dyDescent="0.25">
      <c r="A29" s="19"/>
      <c r="B29" s="8"/>
      <c r="C29" s="8"/>
      <c r="D29" s="27" t="s">
        <v>15</v>
      </c>
      <c r="E29" s="27"/>
      <c r="G29" s="8"/>
      <c r="H29" s="8"/>
      <c r="I29" s="10"/>
    </row>
    <row r="30" spans="1:9" x14ac:dyDescent="0.25">
      <c r="A30" s="19"/>
      <c r="B30" s="8"/>
      <c r="C30" s="8"/>
      <c r="D30" s="8"/>
      <c r="E30" s="8"/>
      <c r="F30" s="8"/>
      <c r="G30" s="8"/>
      <c r="H30" s="8"/>
      <c r="I30" s="10"/>
    </row>
    <row r="31" spans="1:9" x14ac:dyDescent="0.25">
      <c r="A31" s="19"/>
      <c r="B31" s="8"/>
      <c r="C31" s="8"/>
      <c r="D31" s="8"/>
      <c r="E31" s="8"/>
      <c r="F31" s="8"/>
      <c r="G31" s="8"/>
      <c r="H31" s="8"/>
      <c r="I31" s="10"/>
    </row>
    <row r="32" spans="1:9" x14ac:dyDescent="0.25">
      <c r="A32" s="19"/>
      <c r="B32" s="8"/>
      <c r="C32" s="8"/>
      <c r="D32" s="8"/>
      <c r="E32" s="8"/>
      <c r="F32" s="8"/>
      <c r="G32" s="8"/>
      <c r="H32" s="8"/>
      <c r="I32" s="10"/>
    </row>
    <row r="33" spans="1:9" x14ac:dyDescent="0.25">
      <c r="A33" s="19"/>
      <c r="B33" s="8"/>
      <c r="C33" s="8"/>
      <c r="D33" s="8"/>
      <c r="E33" s="8"/>
      <c r="F33" s="8"/>
      <c r="G33" s="8"/>
      <c r="H33" s="8"/>
      <c r="I33" s="10"/>
    </row>
    <row r="34" spans="1:9" x14ac:dyDescent="0.25">
      <c r="A34" s="19"/>
      <c r="B34" s="8"/>
      <c r="C34" s="8"/>
      <c r="D34" s="8"/>
      <c r="E34" s="8"/>
      <c r="F34" s="8"/>
      <c r="G34" s="8"/>
      <c r="H34" s="8"/>
      <c r="I34" s="10"/>
    </row>
    <row r="35" spans="1:9" x14ac:dyDescent="0.25">
      <c r="A35" s="19"/>
      <c r="B35" s="8"/>
      <c r="C35" s="8"/>
      <c r="D35" s="8"/>
      <c r="E35" s="8"/>
      <c r="F35" s="8"/>
      <c r="G35" s="8"/>
      <c r="H35" s="8"/>
      <c r="I35" s="10"/>
    </row>
    <row r="36" spans="1:9" x14ac:dyDescent="0.25">
      <c r="A36" s="19"/>
      <c r="B36" s="8"/>
      <c r="C36" s="8"/>
      <c r="D36" s="8"/>
      <c r="E36" s="8"/>
      <c r="F36" s="8"/>
      <c r="G36" s="8"/>
      <c r="H36" s="8"/>
      <c r="I36" s="10"/>
    </row>
    <row r="37" spans="1:9" x14ac:dyDescent="0.25">
      <c r="A37" s="19"/>
      <c r="B37" s="8"/>
      <c r="C37" s="8"/>
      <c r="D37" s="8"/>
      <c r="E37" s="8"/>
      <c r="F37" s="8"/>
      <c r="G37" s="8"/>
      <c r="H37" s="8"/>
      <c r="I37" s="10"/>
    </row>
    <row r="38" spans="1:9" ht="15.75" thickBot="1" x14ac:dyDescent="0.3">
      <c r="A38" s="19"/>
      <c r="B38" s="8"/>
      <c r="C38" s="8"/>
      <c r="D38" s="8"/>
      <c r="E38" s="8"/>
      <c r="F38" s="8"/>
      <c r="G38" s="8"/>
      <c r="H38" s="8"/>
      <c r="I38" s="10"/>
    </row>
    <row r="39" spans="1:9" ht="15.75" thickBot="1" x14ac:dyDescent="0.3">
      <c r="A39" s="19" t="s">
        <v>16</v>
      </c>
      <c r="B39" s="8"/>
      <c r="C39" s="8"/>
      <c r="D39" s="8"/>
      <c r="E39" s="8"/>
      <c r="F39" s="29" t="s">
        <v>17</v>
      </c>
      <c r="G39" s="30"/>
      <c r="H39" s="30"/>
      <c r="I39" s="10"/>
    </row>
    <row r="40" spans="1:9" ht="15.75" thickBot="1" x14ac:dyDescent="0.3">
      <c r="A40" s="19" t="s">
        <v>18</v>
      </c>
      <c r="B40" s="8"/>
      <c r="C40" s="8"/>
      <c r="D40" s="8"/>
      <c r="E40" s="8"/>
      <c r="F40" s="29" t="s">
        <v>19</v>
      </c>
      <c r="G40" s="30"/>
      <c r="H40" s="30"/>
      <c r="I40" s="10"/>
    </row>
    <row r="41" spans="1:9" x14ac:dyDescent="0.25">
      <c r="A41" s="19"/>
      <c r="B41" s="8"/>
      <c r="C41" s="8"/>
      <c r="D41" s="8"/>
      <c r="E41" s="8"/>
      <c r="F41" s="8"/>
      <c r="G41" s="8"/>
      <c r="H41" s="8"/>
      <c r="I41" s="10"/>
    </row>
    <row r="42" spans="1:9" x14ac:dyDescent="0.25">
      <c r="A42" s="19" t="s">
        <v>20</v>
      </c>
      <c r="B42" s="8"/>
      <c r="C42" s="8"/>
      <c r="D42" s="8"/>
      <c r="E42" s="31" t="s">
        <v>21</v>
      </c>
      <c r="F42" s="8" t="s">
        <v>22</v>
      </c>
      <c r="G42" s="9"/>
      <c r="H42" s="9"/>
      <c r="I42" s="10"/>
    </row>
    <row r="43" spans="1:9" x14ac:dyDescent="0.25">
      <c r="A43" s="19"/>
      <c r="B43" s="8"/>
      <c r="C43" s="8"/>
      <c r="D43" s="8"/>
      <c r="E43" s="31" t="s">
        <v>23</v>
      </c>
      <c r="F43" s="8" t="s">
        <v>24</v>
      </c>
      <c r="G43" s="9"/>
      <c r="H43" s="9"/>
      <c r="I43" s="10"/>
    </row>
    <row r="44" spans="1:9" ht="15.75" thickBot="1" x14ac:dyDescent="0.3">
      <c r="A44" s="19" t="s">
        <v>25</v>
      </c>
      <c r="B44" s="8"/>
      <c r="C44" s="8"/>
      <c r="D44" s="8"/>
      <c r="E44" s="8"/>
      <c r="F44" s="32" t="s">
        <v>26</v>
      </c>
      <c r="G44" s="33"/>
      <c r="H44" s="33"/>
      <c r="I44" s="10"/>
    </row>
    <row r="45" spans="1:9" x14ac:dyDescent="0.25">
      <c r="A45" s="34"/>
      <c r="B45" s="35"/>
      <c r="C45" s="35"/>
      <c r="D45" s="35"/>
      <c r="E45" s="35"/>
      <c r="F45" s="35"/>
      <c r="G45" s="35"/>
      <c r="H45" s="35"/>
      <c r="I45" s="36"/>
    </row>
  </sheetData>
  <mergeCells count="11">
    <mergeCell ref="B26:G26"/>
    <mergeCell ref="D29:E29"/>
    <mergeCell ref="F39:H39"/>
    <mergeCell ref="F40:H40"/>
    <mergeCell ref="F44:H44"/>
    <mergeCell ref="E1:G1"/>
    <mergeCell ref="E3:G3"/>
    <mergeCell ref="E5:G5"/>
    <mergeCell ref="A21:H21"/>
    <mergeCell ref="A23:I23"/>
    <mergeCell ref="A24:I24"/>
  </mergeCells>
  <pageMargins left="0.75" right="0.75" top="1" bottom="1" header="0.4921259845" footer="0.492125984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36"/>
  <sheetViews>
    <sheetView topLeftCell="A12" workbookViewId="0">
      <selection activeCell="D33" sqref="D33"/>
    </sheetView>
  </sheetViews>
  <sheetFormatPr defaultColWidth="11.42578125" defaultRowHeight="12.75" x14ac:dyDescent="0.2"/>
  <cols>
    <col min="1" max="1" width="3.7109375" style="96" customWidth="1"/>
    <col min="2" max="2" width="60.28515625" style="6" customWidth="1"/>
    <col min="3" max="3" width="7.42578125" style="6" customWidth="1"/>
    <col min="4" max="4" width="14.7109375" style="6" customWidth="1"/>
    <col min="5" max="5" width="13.28515625" style="6" customWidth="1"/>
    <col min="6" max="6" width="11.42578125" style="6"/>
    <col min="7" max="7" width="13.5703125" style="6" bestFit="1" customWidth="1"/>
    <col min="8" max="16384" width="11.42578125" style="6"/>
  </cols>
  <sheetData>
    <row r="1" spans="1:7" ht="15.75" x14ac:dyDescent="0.25">
      <c r="A1" s="37" t="s">
        <v>28</v>
      </c>
      <c r="B1" s="37"/>
      <c r="C1" s="37"/>
      <c r="D1" s="38"/>
      <c r="E1" s="28"/>
    </row>
    <row r="2" spans="1:7" ht="15.75" x14ac:dyDescent="0.25">
      <c r="A2" s="37" t="s">
        <v>29</v>
      </c>
      <c r="B2" s="37"/>
      <c r="C2" s="37"/>
      <c r="D2" s="38"/>
      <c r="E2" s="28"/>
    </row>
    <row r="3" spans="1:7" ht="15" x14ac:dyDescent="0.25">
      <c r="A3" s="39" t="s">
        <v>30</v>
      </c>
      <c r="B3" s="40"/>
      <c r="C3" s="28"/>
      <c r="D3" s="28"/>
      <c r="E3" s="28"/>
    </row>
    <row r="4" spans="1:7" ht="15" x14ac:dyDescent="0.25">
      <c r="A4" s="39"/>
      <c r="B4" s="40"/>
      <c r="C4" s="28"/>
      <c r="D4" s="28"/>
      <c r="E4" s="28"/>
    </row>
    <row r="5" spans="1:7" ht="15" x14ac:dyDescent="0.25">
      <c r="A5" s="39"/>
      <c r="B5" s="40"/>
      <c r="C5" s="28"/>
      <c r="D5" s="28"/>
      <c r="E5" s="28"/>
    </row>
    <row r="6" spans="1:7" ht="19.5" thickBot="1" x14ac:dyDescent="0.35">
      <c r="A6" s="41"/>
      <c r="B6" s="42" t="s">
        <v>31</v>
      </c>
      <c r="C6" s="42"/>
      <c r="D6" s="42"/>
      <c r="E6" s="42"/>
    </row>
    <row r="7" spans="1:7" ht="20.25" thickTop="1" thickBot="1" x14ac:dyDescent="0.35">
      <c r="A7" s="43"/>
      <c r="B7" s="44" t="s">
        <v>32</v>
      </c>
      <c r="C7" s="45" t="s">
        <v>33</v>
      </c>
      <c r="D7" s="46" t="s">
        <v>15</v>
      </c>
      <c r="E7" s="46" t="s">
        <v>34</v>
      </c>
    </row>
    <row r="8" spans="1:7" ht="15.75" thickTop="1" x14ac:dyDescent="0.25">
      <c r="A8" s="47" t="s">
        <v>35</v>
      </c>
      <c r="B8" s="48" t="s">
        <v>36</v>
      </c>
      <c r="C8" s="49"/>
      <c r="D8" s="49"/>
      <c r="E8" s="50"/>
    </row>
    <row r="9" spans="1:7" ht="15" x14ac:dyDescent="0.25">
      <c r="A9" s="51">
        <v>1</v>
      </c>
      <c r="B9" s="52" t="s">
        <v>37</v>
      </c>
      <c r="C9" s="53" t="s">
        <v>38</v>
      </c>
      <c r="D9" s="54">
        <f>SUM(D10:D11)</f>
        <v>503728.67</v>
      </c>
      <c r="E9" s="54">
        <f>SUM(E10:E11)</f>
        <v>73830.12</v>
      </c>
    </row>
    <row r="10" spans="1:7" ht="15" x14ac:dyDescent="0.25">
      <c r="A10" s="55"/>
      <c r="B10" s="56" t="s">
        <v>39</v>
      </c>
      <c r="C10" s="57"/>
      <c r="D10" s="58">
        <v>15608.67</v>
      </c>
      <c r="E10" s="58">
        <v>210.12</v>
      </c>
    </row>
    <row r="11" spans="1:7" ht="15" x14ac:dyDescent="0.25">
      <c r="A11" s="55"/>
      <c r="B11" s="59" t="s">
        <v>40</v>
      </c>
      <c r="C11" s="60"/>
      <c r="D11" s="58">
        <v>488120</v>
      </c>
      <c r="E11" s="58">
        <v>73620</v>
      </c>
    </row>
    <row r="12" spans="1:7" ht="15" x14ac:dyDescent="0.25">
      <c r="A12" s="61">
        <v>2</v>
      </c>
      <c r="B12" s="62" t="s">
        <v>41</v>
      </c>
      <c r="C12" s="63" t="s">
        <v>42</v>
      </c>
      <c r="D12" s="54">
        <f>SUM(D13:D15)</f>
        <v>888419</v>
      </c>
      <c r="E12" s="54">
        <f>SUM(E13:E15)</f>
        <v>82788</v>
      </c>
    </row>
    <row r="13" spans="1:7" ht="15" x14ac:dyDescent="0.25">
      <c r="A13" s="64" t="s">
        <v>43</v>
      </c>
      <c r="B13" s="65" t="s">
        <v>44</v>
      </c>
      <c r="C13" s="66"/>
      <c r="D13" s="58">
        <f>105875+782544</f>
        <v>888419</v>
      </c>
      <c r="E13" s="58">
        <v>0</v>
      </c>
      <c r="F13" s="67"/>
      <c r="G13" s="68"/>
    </row>
    <row r="14" spans="1:7" ht="15" x14ac:dyDescent="0.25">
      <c r="A14" s="69" t="s">
        <v>45</v>
      </c>
      <c r="B14" s="56" t="s">
        <v>46</v>
      </c>
      <c r="C14" s="57"/>
      <c r="D14" s="58">
        <v>0</v>
      </c>
      <c r="E14" s="58">
        <v>82788</v>
      </c>
      <c r="F14" s="67"/>
    </row>
    <row r="15" spans="1:7" ht="15" x14ac:dyDescent="0.25">
      <c r="A15" s="69" t="s">
        <v>47</v>
      </c>
      <c r="B15" s="56" t="s">
        <v>48</v>
      </c>
      <c r="C15" s="57"/>
      <c r="D15" s="58">
        <v>0</v>
      </c>
      <c r="E15" s="58">
        <v>0</v>
      </c>
      <c r="G15" s="68"/>
    </row>
    <row r="16" spans="1:7" ht="15" x14ac:dyDescent="0.25">
      <c r="A16" s="51">
        <v>3</v>
      </c>
      <c r="B16" s="52" t="s">
        <v>49</v>
      </c>
      <c r="C16" s="70"/>
      <c r="D16" s="54">
        <f>SUM(D17:D22)</f>
        <v>3042024.4242535695</v>
      </c>
      <c r="E16" s="54">
        <f>SUM(E17:E22)</f>
        <v>1939996.0363902701</v>
      </c>
    </row>
    <row r="17" spans="1:6" ht="15" x14ac:dyDescent="0.25">
      <c r="A17" s="69" t="s">
        <v>43</v>
      </c>
      <c r="B17" s="56" t="s">
        <v>50</v>
      </c>
      <c r="C17" s="71" t="s">
        <v>51</v>
      </c>
      <c r="D17" s="58">
        <v>0</v>
      </c>
      <c r="E17" s="58">
        <v>0</v>
      </c>
    </row>
    <row r="18" spans="1:6" ht="15" x14ac:dyDescent="0.25">
      <c r="A18" s="64" t="s">
        <v>45</v>
      </c>
      <c r="B18" s="65" t="s">
        <v>52</v>
      </c>
      <c r="C18" s="66"/>
      <c r="D18" s="58">
        <v>0</v>
      </c>
      <c r="E18" s="58">
        <v>0</v>
      </c>
    </row>
    <row r="19" spans="1:6" ht="15" x14ac:dyDescent="0.25">
      <c r="A19" s="69" t="s">
        <v>47</v>
      </c>
      <c r="B19" s="56" t="s">
        <v>53</v>
      </c>
      <c r="C19" s="57"/>
      <c r="D19" s="58">
        <v>0</v>
      </c>
      <c r="E19" s="58">
        <v>0</v>
      </c>
    </row>
    <row r="20" spans="1:6" ht="15" x14ac:dyDescent="0.25">
      <c r="A20" s="64" t="s">
        <v>54</v>
      </c>
      <c r="B20" s="65" t="s">
        <v>55</v>
      </c>
      <c r="C20" s="60"/>
      <c r="D20" s="58">
        <v>0</v>
      </c>
      <c r="E20" s="58">
        <v>0</v>
      </c>
    </row>
    <row r="21" spans="1:6" ht="15" x14ac:dyDescent="0.25">
      <c r="A21" s="69" t="s">
        <v>56</v>
      </c>
      <c r="B21" s="56" t="s">
        <v>57</v>
      </c>
      <c r="C21" s="57"/>
      <c r="D21" s="58">
        <v>3042024.4242535695</v>
      </c>
      <c r="E21" s="58">
        <v>1939996.0363902701</v>
      </c>
      <c r="F21" s="67"/>
    </row>
    <row r="22" spans="1:6" ht="15" x14ac:dyDescent="0.25">
      <c r="A22" s="69" t="s">
        <v>58</v>
      </c>
      <c r="B22" s="72" t="s">
        <v>59</v>
      </c>
      <c r="C22" s="73"/>
      <c r="D22" s="58">
        <v>0</v>
      </c>
      <c r="E22" s="58">
        <v>0</v>
      </c>
    </row>
    <row r="23" spans="1:6" ht="15" x14ac:dyDescent="0.25">
      <c r="A23" s="74"/>
      <c r="B23" s="75" t="s">
        <v>60</v>
      </c>
      <c r="C23" s="76"/>
      <c r="D23" s="77">
        <f>D16+D12+D9</f>
        <v>4434172.0942535698</v>
      </c>
      <c r="E23" s="77">
        <f>E16+E12+E9</f>
        <v>2096614.1563902702</v>
      </c>
    </row>
    <row r="24" spans="1:6" ht="15" x14ac:dyDescent="0.25">
      <c r="A24" s="78" t="s">
        <v>61</v>
      </c>
      <c r="B24" s="79" t="s">
        <v>62</v>
      </c>
      <c r="C24" s="80" t="s">
        <v>63</v>
      </c>
      <c r="D24" s="58">
        <v>0</v>
      </c>
      <c r="E24" s="58">
        <v>0</v>
      </c>
    </row>
    <row r="25" spans="1:6" ht="15" x14ac:dyDescent="0.25">
      <c r="A25" s="81">
        <v>1</v>
      </c>
      <c r="B25" s="79" t="s">
        <v>64</v>
      </c>
      <c r="C25" s="71" t="s">
        <v>65</v>
      </c>
      <c r="D25" s="58">
        <v>0</v>
      </c>
      <c r="E25" s="58">
        <v>0</v>
      </c>
    </row>
    <row r="26" spans="1:6" ht="15" x14ac:dyDescent="0.25">
      <c r="A26" s="82" t="s">
        <v>43</v>
      </c>
      <c r="B26" s="65" t="s">
        <v>66</v>
      </c>
      <c r="C26" s="66"/>
      <c r="D26" s="58">
        <v>0</v>
      </c>
      <c r="E26" s="58">
        <v>0</v>
      </c>
    </row>
    <row r="27" spans="1:6" ht="15" x14ac:dyDescent="0.25">
      <c r="A27" s="83" t="s">
        <v>45</v>
      </c>
      <c r="B27" s="84" t="s">
        <v>67</v>
      </c>
      <c r="C27" s="85"/>
      <c r="D27" s="58">
        <v>0</v>
      </c>
      <c r="E27" s="58">
        <v>0</v>
      </c>
    </row>
    <row r="28" spans="1:6" ht="15" x14ac:dyDescent="0.25">
      <c r="A28" s="69" t="s">
        <v>47</v>
      </c>
      <c r="B28" s="56" t="s">
        <v>68</v>
      </c>
      <c r="C28" s="57"/>
      <c r="D28" s="58">
        <f>[1]AAM!G36</f>
        <v>54355.7</v>
      </c>
      <c r="E28" s="58">
        <v>81500</v>
      </c>
    </row>
    <row r="29" spans="1:6" ht="15" x14ac:dyDescent="0.25">
      <c r="A29" s="78">
        <v>2</v>
      </c>
      <c r="B29" s="79" t="s">
        <v>69</v>
      </c>
      <c r="C29" s="71" t="s">
        <v>70</v>
      </c>
      <c r="D29" s="58">
        <v>0</v>
      </c>
      <c r="E29" s="58">
        <v>0</v>
      </c>
    </row>
    <row r="30" spans="1:6" ht="30" x14ac:dyDescent="0.25">
      <c r="A30" s="64" t="s">
        <v>43</v>
      </c>
      <c r="B30" s="86" t="s">
        <v>71</v>
      </c>
      <c r="C30" s="66"/>
      <c r="D30" s="58">
        <v>0</v>
      </c>
      <c r="E30" s="58">
        <v>0</v>
      </c>
    </row>
    <row r="31" spans="1:6" ht="15" x14ac:dyDescent="0.25">
      <c r="A31" s="87"/>
      <c r="B31" s="88" t="s">
        <v>72</v>
      </c>
      <c r="C31" s="89"/>
      <c r="D31" s="54">
        <f>SUM(D24:D30)</f>
        <v>54355.7</v>
      </c>
      <c r="E31" s="54">
        <f>SUM(E24:E30)</f>
        <v>81500</v>
      </c>
    </row>
    <row r="32" spans="1:6" ht="18.75" x14ac:dyDescent="0.3">
      <c r="A32" s="90"/>
      <c r="B32" s="91" t="s">
        <v>73</v>
      </c>
      <c r="C32" s="92"/>
      <c r="D32" s="93">
        <f>D23+D31</f>
        <v>4488527.79425357</v>
      </c>
      <c r="E32" s="93">
        <f>E23+E31</f>
        <v>2178114.1563902702</v>
      </c>
    </row>
    <row r="35" spans="5:5" ht="14.25" x14ac:dyDescent="0.2">
      <c r="E35" s="94" t="s">
        <v>74</v>
      </c>
    </row>
    <row r="36" spans="5:5" x14ac:dyDescent="0.2">
      <c r="E36" s="95" t="s">
        <v>75</v>
      </c>
    </row>
  </sheetData>
  <mergeCells count="3">
    <mergeCell ref="A1:C1"/>
    <mergeCell ref="A2:C2"/>
    <mergeCell ref="B6:E6"/>
  </mergeCells>
  <pageMargins left="0.75" right="0.75" top="1" bottom="1" header="0.4921259845" footer="0.492125984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G36"/>
  <sheetViews>
    <sheetView topLeftCell="A12" workbookViewId="0">
      <selection activeCell="B33" sqref="B33"/>
    </sheetView>
  </sheetViews>
  <sheetFormatPr defaultColWidth="11.42578125" defaultRowHeight="15" x14ac:dyDescent="0.25"/>
  <cols>
    <col min="1" max="1" width="5" style="127" customWidth="1"/>
    <col min="2" max="2" width="67.85546875" style="6" bestFit="1" customWidth="1"/>
    <col min="3" max="3" width="7.7109375" style="6" customWidth="1"/>
    <col min="4" max="4" width="15.5703125" style="6" customWidth="1"/>
    <col min="5" max="5" width="13.85546875" style="6" bestFit="1" customWidth="1"/>
    <col min="6" max="6" width="9.140625" style="6" customWidth="1"/>
    <col min="7" max="7" width="12.85546875" style="6" bestFit="1" customWidth="1"/>
    <col min="8" max="16384" width="11.42578125" style="6"/>
  </cols>
  <sheetData>
    <row r="1" spans="1:6" ht="15.75" x14ac:dyDescent="0.25">
      <c r="A1" s="37" t="s">
        <v>28</v>
      </c>
      <c r="B1" s="37"/>
      <c r="C1" s="37"/>
      <c r="D1" s="38"/>
      <c r="E1" s="28"/>
    </row>
    <row r="2" spans="1:6" ht="15.75" x14ac:dyDescent="0.25">
      <c r="A2" s="37" t="s">
        <v>29</v>
      </c>
      <c r="B2" s="37"/>
      <c r="C2" s="37"/>
      <c r="D2" s="38"/>
      <c r="E2" s="28"/>
    </row>
    <row r="3" spans="1:6" x14ac:dyDescent="0.25">
      <c r="A3" s="39" t="s">
        <v>30</v>
      </c>
      <c r="B3" s="40"/>
      <c r="C3" s="28"/>
      <c r="D3" s="28"/>
      <c r="E3" s="28"/>
    </row>
    <row r="4" spans="1:6" x14ac:dyDescent="0.25">
      <c r="A4" s="39"/>
      <c r="B4" s="40"/>
      <c r="C4" s="28"/>
      <c r="D4" s="28"/>
      <c r="E4" s="28"/>
    </row>
    <row r="5" spans="1:6" ht="19.5" thickBot="1" x14ac:dyDescent="0.35">
      <c r="A5" s="94"/>
      <c r="B5" s="42" t="s">
        <v>31</v>
      </c>
      <c r="C5" s="42"/>
      <c r="D5" s="42"/>
      <c r="E5" s="42"/>
    </row>
    <row r="6" spans="1:6" ht="20.25" thickTop="1" thickBot="1" x14ac:dyDescent="0.35">
      <c r="A6" s="97"/>
      <c r="B6" s="98" t="s">
        <v>76</v>
      </c>
      <c r="C6" s="45" t="s">
        <v>33</v>
      </c>
      <c r="D6" s="46" t="s">
        <v>15</v>
      </c>
      <c r="E6" s="46" t="s">
        <v>34</v>
      </c>
    </row>
    <row r="7" spans="1:6" ht="16.5" thickTop="1" x14ac:dyDescent="0.25">
      <c r="A7" s="99" t="s">
        <v>35</v>
      </c>
      <c r="B7" s="48" t="s">
        <v>77</v>
      </c>
      <c r="C7" s="100"/>
      <c r="D7" s="100"/>
      <c r="E7" s="101"/>
    </row>
    <row r="8" spans="1:6" x14ac:dyDescent="0.25">
      <c r="A8" s="102">
        <v>1</v>
      </c>
      <c r="B8" s="79" t="s">
        <v>78</v>
      </c>
      <c r="C8" s="71" t="s">
        <v>79</v>
      </c>
      <c r="D8" s="101">
        <v>0</v>
      </c>
      <c r="E8" s="101">
        <v>0</v>
      </c>
    </row>
    <row r="9" spans="1:6" x14ac:dyDescent="0.25">
      <c r="A9" s="102">
        <v>2</v>
      </c>
      <c r="B9" s="103" t="s">
        <v>80</v>
      </c>
      <c r="C9" s="104" t="s">
        <v>81</v>
      </c>
      <c r="D9" s="93">
        <f>SUM(D10:D17)</f>
        <v>1904620.7003516988</v>
      </c>
      <c r="E9" s="93">
        <f>SUM(E10:E17)</f>
        <v>849110.81</v>
      </c>
    </row>
    <row r="10" spans="1:6" x14ac:dyDescent="0.25">
      <c r="A10" s="102" t="s">
        <v>43</v>
      </c>
      <c r="B10" s="56" t="s">
        <v>82</v>
      </c>
      <c r="C10" s="57"/>
      <c r="D10" s="58">
        <v>191895.83</v>
      </c>
      <c r="E10" s="58">
        <v>530470.81000000006</v>
      </c>
    </row>
    <row r="11" spans="1:6" x14ac:dyDescent="0.25">
      <c r="A11" s="105" t="s">
        <v>45</v>
      </c>
      <c r="B11" s="56" t="s">
        <v>83</v>
      </c>
      <c r="C11" s="57"/>
      <c r="D11" s="58">
        <v>56968</v>
      </c>
      <c r="E11" s="58">
        <f>28484+15092</f>
        <v>43576</v>
      </c>
    </row>
    <row r="12" spans="1:6" x14ac:dyDescent="0.25">
      <c r="A12" s="105" t="s">
        <v>47</v>
      </c>
      <c r="B12" s="106" t="s">
        <v>84</v>
      </c>
      <c r="C12" s="57"/>
      <c r="D12" s="58">
        <v>0</v>
      </c>
      <c r="E12" s="58">
        <v>270864</v>
      </c>
    </row>
    <row r="13" spans="1:6" x14ac:dyDescent="0.25">
      <c r="A13" s="105" t="s">
        <v>54</v>
      </c>
      <c r="B13" s="84" t="s">
        <v>85</v>
      </c>
      <c r="C13" s="57"/>
      <c r="D13" s="58">
        <v>62745.200351698841</v>
      </c>
      <c r="E13" s="58">
        <v>0</v>
      </c>
      <c r="F13" s="107"/>
    </row>
    <row r="14" spans="1:6" x14ac:dyDescent="0.25">
      <c r="A14" s="105" t="s">
        <v>56</v>
      </c>
      <c r="B14" s="271" t="s">
        <v>86</v>
      </c>
      <c r="C14" s="57"/>
      <c r="D14" s="58">
        <v>169145</v>
      </c>
      <c r="E14" s="58">
        <v>0</v>
      </c>
      <c r="F14" s="108"/>
    </row>
    <row r="15" spans="1:6" x14ac:dyDescent="0.25">
      <c r="A15" s="81" t="s">
        <v>87</v>
      </c>
      <c r="B15" s="272" t="s">
        <v>88</v>
      </c>
      <c r="C15" s="270"/>
      <c r="D15" s="58">
        <v>7200</v>
      </c>
      <c r="E15" s="58">
        <v>4200</v>
      </c>
      <c r="F15" s="107"/>
    </row>
    <row r="16" spans="1:6" x14ac:dyDescent="0.25">
      <c r="A16" s="109" t="s">
        <v>89</v>
      </c>
      <c r="B16" s="275" t="s">
        <v>90</v>
      </c>
      <c r="C16" s="270"/>
      <c r="D16" s="58">
        <v>1416666.67</v>
      </c>
      <c r="E16" s="58">
        <v>0</v>
      </c>
    </row>
    <row r="17" spans="1:7" x14ac:dyDescent="0.25">
      <c r="A17" s="109" t="s">
        <v>58</v>
      </c>
      <c r="B17" s="274" t="s">
        <v>91</v>
      </c>
      <c r="C17" s="270"/>
      <c r="D17" s="58">
        <v>0</v>
      </c>
      <c r="E17" s="58">
        <v>0</v>
      </c>
      <c r="F17" s="107"/>
    </row>
    <row r="18" spans="1:7" x14ac:dyDescent="0.25">
      <c r="A18" s="110"/>
      <c r="B18" s="273" t="s">
        <v>92</v>
      </c>
      <c r="C18" s="112"/>
      <c r="D18" s="54">
        <f>D9+D8</f>
        <v>1904620.7003516988</v>
      </c>
      <c r="E18" s="54">
        <f>E9+E8</f>
        <v>849110.81</v>
      </c>
    </row>
    <row r="19" spans="1:7" ht="15.75" x14ac:dyDescent="0.25">
      <c r="A19" s="113" t="s">
        <v>61</v>
      </c>
      <c r="B19" s="79" t="s">
        <v>93</v>
      </c>
      <c r="C19" s="71" t="s">
        <v>94</v>
      </c>
      <c r="D19" s="114"/>
      <c r="E19" s="58"/>
    </row>
    <row r="20" spans="1:7" x14ac:dyDescent="0.25">
      <c r="A20" s="102">
        <v>1</v>
      </c>
      <c r="B20" s="79" t="s">
        <v>78</v>
      </c>
      <c r="C20" s="71" t="s">
        <v>95</v>
      </c>
      <c r="D20" s="58">
        <v>0</v>
      </c>
      <c r="E20" s="58">
        <v>0</v>
      </c>
    </row>
    <row r="21" spans="1:7" x14ac:dyDescent="0.25">
      <c r="A21" s="102">
        <v>2</v>
      </c>
      <c r="B21" s="115" t="s">
        <v>96</v>
      </c>
      <c r="C21" s="57"/>
      <c r="D21" s="58">
        <v>0</v>
      </c>
      <c r="E21" s="58">
        <v>0</v>
      </c>
    </row>
    <row r="22" spans="1:7" x14ac:dyDescent="0.25">
      <c r="A22" s="110"/>
      <c r="B22" s="111" t="s">
        <v>97</v>
      </c>
      <c r="C22" s="116"/>
      <c r="D22" s="117"/>
      <c r="E22" s="118">
        <v>0</v>
      </c>
    </row>
    <row r="23" spans="1:7" x14ac:dyDescent="0.25">
      <c r="A23" s="102"/>
      <c r="B23" s="119"/>
      <c r="C23" s="120"/>
      <c r="D23" s="121"/>
      <c r="E23" s="58"/>
    </row>
    <row r="24" spans="1:7" ht="15.75" x14ac:dyDescent="0.25">
      <c r="A24" s="102"/>
      <c r="B24" s="122" t="s">
        <v>98</v>
      </c>
      <c r="C24" s="71"/>
      <c r="D24" s="114"/>
      <c r="E24" s="58"/>
    </row>
    <row r="25" spans="1:7" ht="15.75" x14ac:dyDescent="0.25">
      <c r="A25" s="113" t="s">
        <v>99</v>
      </c>
      <c r="B25" s="79" t="s">
        <v>100</v>
      </c>
      <c r="C25" s="289" t="s">
        <v>101</v>
      </c>
      <c r="D25" s="93">
        <f>SUM(D26:D28)</f>
        <v>2583907.3570339768</v>
      </c>
      <c r="E25" s="93">
        <f>SUM(E26:E28)</f>
        <v>1329003.3548269183</v>
      </c>
    </row>
    <row r="26" spans="1:7" x14ac:dyDescent="0.25">
      <c r="A26" s="102">
        <v>1</v>
      </c>
      <c r="B26" s="79" t="s">
        <v>102</v>
      </c>
      <c r="C26" s="71" t="s">
        <v>103</v>
      </c>
      <c r="D26" s="114"/>
      <c r="E26" s="58">
        <v>0</v>
      </c>
    </row>
    <row r="27" spans="1:7" x14ac:dyDescent="0.25">
      <c r="A27" s="102">
        <v>2</v>
      </c>
      <c r="B27" s="79" t="s">
        <v>104</v>
      </c>
      <c r="C27" s="71" t="s">
        <v>105</v>
      </c>
      <c r="D27" s="58">
        <v>1329003.3500000001</v>
      </c>
      <c r="E27" s="58">
        <v>1382179.3548269183</v>
      </c>
    </row>
    <row r="28" spans="1:7" x14ac:dyDescent="0.25">
      <c r="A28" s="102">
        <v>3</v>
      </c>
      <c r="B28" s="79" t="s">
        <v>106</v>
      </c>
      <c r="C28" s="71" t="s">
        <v>107</v>
      </c>
      <c r="D28" s="58">
        <v>1254904.0070339767</v>
      </c>
      <c r="E28" s="58">
        <v>-53176</v>
      </c>
    </row>
    <row r="29" spans="1:7" x14ac:dyDescent="0.25">
      <c r="A29" s="102">
        <v>4</v>
      </c>
      <c r="B29" s="79" t="s">
        <v>108</v>
      </c>
      <c r="C29" s="71" t="s">
        <v>109</v>
      </c>
      <c r="D29" s="114"/>
      <c r="E29" s="58"/>
    </row>
    <row r="30" spans="1:7" x14ac:dyDescent="0.25">
      <c r="A30" s="110"/>
      <c r="B30" s="111" t="s">
        <v>110</v>
      </c>
      <c r="C30" s="112"/>
      <c r="D30" s="54">
        <f>D25</f>
        <v>2583907.3570339768</v>
      </c>
      <c r="E30" s="54">
        <f>E25</f>
        <v>1329003.3548269183</v>
      </c>
    </row>
    <row r="31" spans="1:7" x14ac:dyDescent="0.25">
      <c r="A31" s="102"/>
      <c r="B31" s="79"/>
      <c r="C31" s="123"/>
      <c r="D31" s="124"/>
      <c r="E31" s="58"/>
    </row>
    <row r="32" spans="1:7" ht="18.75" x14ac:dyDescent="0.3">
      <c r="A32" s="290"/>
      <c r="B32" s="291" t="s">
        <v>111</v>
      </c>
      <c r="C32" s="292"/>
      <c r="D32" s="54">
        <f>D30+D18+D22</f>
        <v>4488528.0573856756</v>
      </c>
      <c r="E32" s="54">
        <f>E30+E18+E22</f>
        <v>2178114.1648269184</v>
      </c>
      <c r="G32" s="68"/>
    </row>
    <row r="33" spans="5:5" x14ac:dyDescent="0.25">
      <c r="E33" s="125"/>
    </row>
    <row r="34" spans="5:5" x14ac:dyDescent="0.25">
      <c r="E34" s="126"/>
    </row>
    <row r="35" spans="5:5" x14ac:dyDescent="0.25">
      <c r="E35" s="94" t="s">
        <v>74</v>
      </c>
    </row>
    <row r="36" spans="5:5" x14ac:dyDescent="0.25">
      <c r="E36" s="95" t="s">
        <v>75</v>
      </c>
    </row>
  </sheetData>
  <mergeCells count="3">
    <mergeCell ref="A1:C1"/>
    <mergeCell ref="A2:C2"/>
    <mergeCell ref="B5:E5"/>
  </mergeCells>
  <pageMargins left="0.75" right="0.75" top="1" bottom="1" header="0.4921259845" footer="0.4921259845"/>
  <pageSetup scale="74" fitToHeight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41"/>
  <sheetViews>
    <sheetView topLeftCell="A18" zoomScale="90" zoomScaleNormal="90" workbookViewId="0">
      <selection activeCell="D18" sqref="D18"/>
    </sheetView>
  </sheetViews>
  <sheetFormatPr defaultColWidth="11.42578125" defaultRowHeight="15" x14ac:dyDescent="0.25"/>
  <cols>
    <col min="1" max="1" width="5" style="127" customWidth="1"/>
    <col min="2" max="2" width="61.42578125" style="6" customWidth="1"/>
    <col min="3" max="3" width="9.42578125" style="6" customWidth="1"/>
    <col min="4" max="4" width="13.85546875" style="6" bestFit="1" customWidth="1"/>
    <col min="5" max="5" width="14.5703125" style="158" customWidth="1"/>
    <col min="6" max="6" width="11.42578125" style="6"/>
    <col min="7" max="9" width="13.85546875" style="6" bestFit="1" customWidth="1"/>
    <col min="10" max="16384" width="11.42578125" style="6"/>
  </cols>
  <sheetData>
    <row r="1" spans="1:8" ht="15.75" x14ac:dyDescent="0.25">
      <c r="A1" s="128" t="s">
        <v>28</v>
      </c>
      <c r="B1" s="128"/>
      <c r="C1" s="128"/>
      <c r="D1" s="129"/>
      <c r="E1" s="130"/>
    </row>
    <row r="2" spans="1:8" ht="15.75" x14ac:dyDescent="0.25">
      <c r="A2" s="128" t="s">
        <v>29</v>
      </c>
      <c r="B2" s="128"/>
      <c r="C2" s="128"/>
      <c r="D2" s="129"/>
      <c r="E2" s="130"/>
    </row>
    <row r="3" spans="1:8" x14ac:dyDescent="0.25">
      <c r="A3" s="131" t="s">
        <v>112</v>
      </c>
      <c r="B3" s="132"/>
      <c r="C3" s="133"/>
      <c r="D3" s="133"/>
      <c r="E3" s="130"/>
    </row>
    <row r="4" spans="1:8" ht="20.25" x14ac:dyDescent="0.3">
      <c r="A4" s="134"/>
      <c r="B4" s="135" t="s">
        <v>113</v>
      </c>
      <c r="C4" s="135"/>
      <c r="D4" s="135"/>
      <c r="E4" s="135"/>
    </row>
    <row r="5" spans="1:8" thickBot="1" x14ac:dyDescent="0.25">
      <c r="A5" s="134"/>
      <c r="B5" s="136" t="s">
        <v>114</v>
      </c>
      <c r="C5" s="136"/>
      <c r="D5" s="136"/>
      <c r="E5" s="136"/>
    </row>
    <row r="6" spans="1:8" ht="20.25" thickTop="1" thickBot="1" x14ac:dyDescent="0.25">
      <c r="A6" s="137" t="s">
        <v>115</v>
      </c>
      <c r="B6" s="138" t="s">
        <v>116</v>
      </c>
      <c r="C6" s="45" t="s">
        <v>33</v>
      </c>
      <c r="D6" s="139" t="s">
        <v>15</v>
      </c>
      <c r="E6" s="139" t="s">
        <v>34</v>
      </c>
    </row>
    <row r="7" spans="1:8" ht="16.5" thickTop="1" x14ac:dyDescent="0.25">
      <c r="A7" s="140">
        <v>1</v>
      </c>
      <c r="B7" s="141" t="s">
        <v>117</v>
      </c>
      <c r="C7" s="142" t="s">
        <v>118</v>
      </c>
      <c r="D7" s="93">
        <f>D8</f>
        <v>5923751</v>
      </c>
      <c r="E7" s="93">
        <f>E8</f>
        <v>1620718</v>
      </c>
    </row>
    <row r="8" spans="1:8" x14ac:dyDescent="0.25">
      <c r="A8" s="143"/>
      <c r="B8" s="144" t="s">
        <v>119</v>
      </c>
      <c r="C8" s="145" t="s">
        <v>120</v>
      </c>
      <c r="D8" s="58">
        <v>5923751</v>
      </c>
      <c r="E8" s="58">
        <v>1620718</v>
      </c>
    </row>
    <row r="9" spans="1:8" x14ac:dyDescent="0.25">
      <c r="A9" s="143"/>
      <c r="B9" s="144" t="s">
        <v>121</v>
      </c>
      <c r="D9" s="264"/>
      <c r="E9" s="58"/>
    </row>
    <row r="10" spans="1:8" x14ac:dyDescent="0.25">
      <c r="A10" s="143"/>
      <c r="B10" s="146" t="s">
        <v>122</v>
      </c>
      <c r="C10" s="145"/>
      <c r="D10" s="93">
        <f>D8</f>
        <v>5923751</v>
      </c>
      <c r="E10" s="93">
        <f>E8</f>
        <v>1620718</v>
      </c>
    </row>
    <row r="11" spans="1:8" ht="15.75" x14ac:dyDescent="0.25">
      <c r="A11" s="143">
        <v>2</v>
      </c>
      <c r="B11" s="147" t="s">
        <v>123</v>
      </c>
      <c r="C11" s="145" t="s">
        <v>124</v>
      </c>
      <c r="D11" s="265"/>
      <c r="E11" s="58">
        <v>0</v>
      </c>
    </row>
    <row r="12" spans="1:8" ht="15.75" x14ac:dyDescent="0.25">
      <c r="A12" s="143">
        <v>3</v>
      </c>
      <c r="B12" s="147" t="s">
        <v>125</v>
      </c>
      <c r="C12" s="145" t="s">
        <v>126</v>
      </c>
      <c r="D12" s="265"/>
      <c r="E12" s="58">
        <v>0</v>
      </c>
    </row>
    <row r="13" spans="1:8" ht="15.75" x14ac:dyDescent="0.25">
      <c r="A13" s="143">
        <v>4</v>
      </c>
      <c r="B13" s="147" t="s">
        <v>127</v>
      </c>
      <c r="C13" s="145" t="s">
        <v>128</v>
      </c>
      <c r="D13" s="93">
        <f>D14</f>
        <v>3232720.9962993599</v>
      </c>
      <c r="E13" s="93">
        <f>E14</f>
        <v>956441</v>
      </c>
    </row>
    <row r="14" spans="1:8" x14ac:dyDescent="0.25">
      <c r="A14" s="143"/>
      <c r="B14" s="144" t="s">
        <v>129</v>
      </c>
      <c r="C14" s="145" t="s">
        <v>130</v>
      </c>
      <c r="D14" s="266">
        <f>3212968.32629936+19752.67</f>
        <v>3232720.9962993599</v>
      </c>
      <c r="E14" s="58">
        <v>956441</v>
      </c>
    </row>
    <row r="15" spans="1:8" x14ac:dyDescent="0.25">
      <c r="A15" s="143"/>
      <c r="B15" s="144" t="s">
        <v>131</v>
      </c>
      <c r="C15" s="145"/>
      <c r="D15" s="265"/>
      <c r="E15" s="58"/>
      <c r="H15" s="68"/>
    </row>
    <row r="16" spans="1:8" ht="15.75" x14ac:dyDescent="0.25">
      <c r="A16" s="143">
        <v>5</v>
      </c>
      <c r="B16" s="147" t="s">
        <v>132</v>
      </c>
      <c r="C16" s="142" t="s">
        <v>133</v>
      </c>
      <c r="D16" s="267">
        <f>D17+D18</f>
        <v>998112</v>
      </c>
      <c r="E16" s="267">
        <f>E17+E18</f>
        <v>501007</v>
      </c>
    </row>
    <row r="17" spans="1:9" x14ac:dyDescent="0.25">
      <c r="A17" s="143"/>
      <c r="B17" s="144" t="s">
        <v>134</v>
      </c>
      <c r="C17" s="145"/>
      <c r="D17" s="58">
        <v>782544</v>
      </c>
      <c r="E17" s="58">
        <v>330000</v>
      </c>
    </row>
    <row r="18" spans="1:9" ht="30" x14ac:dyDescent="0.25">
      <c r="A18" s="143"/>
      <c r="B18" s="148" t="s">
        <v>135</v>
      </c>
      <c r="C18" s="149"/>
      <c r="D18" s="58">
        <v>215568</v>
      </c>
      <c r="E18" s="58">
        <v>171007</v>
      </c>
    </row>
    <row r="19" spans="1:9" ht="15.75" x14ac:dyDescent="0.25">
      <c r="A19" s="143">
        <v>6</v>
      </c>
      <c r="B19" s="147" t="s">
        <v>136</v>
      </c>
      <c r="C19" s="142" t="s">
        <v>137</v>
      </c>
      <c r="D19" s="268"/>
      <c r="E19" s="58"/>
    </row>
    <row r="20" spans="1:9" x14ac:dyDescent="0.25">
      <c r="A20" s="127">
        <v>7</v>
      </c>
      <c r="B20" s="146" t="s">
        <v>138</v>
      </c>
      <c r="C20" s="150"/>
      <c r="D20" s="267">
        <f>SUM(D21:D27)</f>
        <v>431893</v>
      </c>
      <c r="E20" s="267">
        <f>SUM(E21:E27)</f>
        <v>209249</v>
      </c>
    </row>
    <row r="21" spans="1:9" x14ac:dyDescent="0.25">
      <c r="A21" s="150"/>
      <c r="B21" s="144" t="s">
        <v>139</v>
      </c>
      <c r="C21" s="150"/>
      <c r="D21" s="269">
        <v>8650</v>
      </c>
      <c r="E21" s="58">
        <v>0</v>
      </c>
    </row>
    <row r="22" spans="1:9" x14ac:dyDescent="0.25">
      <c r="A22" s="150"/>
      <c r="B22" s="144" t="s">
        <v>140</v>
      </c>
      <c r="C22" s="150"/>
      <c r="D22" s="58">
        <v>0</v>
      </c>
      <c r="E22" s="58">
        <v>0</v>
      </c>
    </row>
    <row r="23" spans="1:9" x14ac:dyDescent="0.25">
      <c r="A23" s="150"/>
      <c r="B23" s="144" t="s">
        <v>141</v>
      </c>
      <c r="C23" s="150"/>
      <c r="D23" s="58">
        <f>86666+5000</f>
        <v>91666</v>
      </c>
      <c r="E23" s="58">
        <v>0</v>
      </c>
    </row>
    <row r="24" spans="1:9" x14ac:dyDescent="0.25">
      <c r="A24" s="150"/>
      <c r="B24" s="144" t="s">
        <v>142</v>
      </c>
      <c r="C24" s="150"/>
      <c r="D24" s="58">
        <f>258000+10000</f>
        <v>268000</v>
      </c>
      <c r="E24" s="58">
        <v>168000</v>
      </c>
    </row>
    <row r="25" spans="1:9" x14ac:dyDescent="0.25">
      <c r="A25" s="150"/>
      <c r="B25" s="144" t="s">
        <v>143</v>
      </c>
      <c r="C25" s="150"/>
      <c r="D25" s="58">
        <v>0</v>
      </c>
      <c r="E25" s="58">
        <v>0</v>
      </c>
    </row>
    <row r="26" spans="1:9" x14ac:dyDescent="0.25">
      <c r="A26" s="150"/>
      <c r="B26" s="144" t="s">
        <v>144</v>
      </c>
      <c r="C26" s="150"/>
      <c r="D26" s="58">
        <v>41704</v>
      </c>
      <c r="E26" s="58">
        <v>28500</v>
      </c>
      <c r="I26" s="68"/>
    </row>
    <row r="27" spans="1:9" x14ac:dyDescent="0.25">
      <c r="A27" s="150"/>
      <c r="B27" s="144" t="s">
        <v>145</v>
      </c>
      <c r="C27" s="150"/>
      <c r="D27" s="58">
        <v>21873</v>
      </c>
      <c r="E27" s="58">
        <f>7749+5000</f>
        <v>12749</v>
      </c>
    </row>
    <row r="28" spans="1:9" x14ac:dyDescent="0.25">
      <c r="A28" s="143"/>
      <c r="B28" s="146" t="s">
        <v>146</v>
      </c>
      <c r="C28" s="150"/>
      <c r="D28" s="93">
        <f>D20+D16+D13</f>
        <v>4662725.9962993599</v>
      </c>
      <c r="E28" s="93">
        <f>E20+E16+E13</f>
        <v>1666697</v>
      </c>
      <c r="I28" s="263"/>
    </row>
    <row r="29" spans="1:9" x14ac:dyDescent="0.25">
      <c r="A29" s="143"/>
      <c r="B29" s="146" t="s">
        <v>147</v>
      </c>
      <c r="C29" s="151"/>
      <c r="D29" s="93">
        <f>D10-D28</f>
        <v>1261025.0037006401</v>
      </c>
      <c r="E29" s="93">
        <f>E10-E28</f>
        <v>-45979</v>
      </c>
      <c r="G29" s="68"/>
    </row>
    <row r="30" spans="1:9" ht="15.75" x14ac:dyDescent="0.25">
      <c r="A30" s="143">
        <v>8</v>
      </c>
      <c r="B30" s="147" t="s">
        <v>148</v>
      </c>
      <c r="C30" s="142" t="s">
        <v>149</v>
      </c>
      <c r="D30" s="93">
        <f>D33</f>
        <v>-6121</v>
      </c>
      <c r="E30" s="93">
        <f>E33</f>
        <v>-7197</v>
      </c>
      <c r="H30" s="68"/>
    </row>
    <row r="31" spans="1:9" ht="45" x14ac:dyDescent="0.25">
      <c r="A31" s="143"/>
      <c r="B31" s="148" t="s">
        <v>150</v>
      </c>
      <c r="C31" s="149"/>
      <c r="D31" s="58">
        <v>-921</v>
      </c>
      <c r="E31" s="58">
        <v>0</v>
      </c>
    </row>
    <row r="32" spans="1:9" x14ac:dyDescent="0.25">
      <c r="A32" s="143"/>
      <c r="B32" s="144" t="s">
        <v>151</v>
      </c>
      <c r="C32" s="145"/>
      <c r="D32" s="58">
        <v>-5200</v>
      </c>
      <c r="E32" s="58">
        <v>-7197</v>
      </c>
      <c r="I32" s="68"/>
    </row>
    <row r="33" spans="1:5" x14ac:dyDescent="0.25">
      <c r="A33" s="143"/>
      <c r="B33" s="146" t="s">
        <v>152</v>
      </c>
      <c r="C33" s="150"/>
      <c r="D33" s="93">
        <f>SUM(D31:D32)</f>
        <v>-6121</v>
      </c>
      <c r="E33" s="93">
        <f>SUM(E31:E32)</f>
        <v>-7197</v>
      </c>
    </row>
    <row r="34" spans="1:5" ht="15.75" x14ac:dyDescent="0.25">
      <c r="A34" s="102">
        <v>9</v>
      </c>
      <c r="B34" s="122" t="s">
        <v>153</v>
      </c>
      <c r="C34" s="152" t="s">
        <v>154</v>
      </c>
      <c r="D34" s="93">
        <f>D10-PASH!D28+D30</f>
        <v>1254904.0037006401</v>
      </c>
      <c r="E34" s="93">
        <f>E10-PASH!E28+E30</f>
        <v>-53176</v>
      </c>
    </row>
    <row r="35" spans="1:5" ht="16.5" thickBot="1" x14ac:dyDescent="0.3">
      <c r="A35" s="277">
        <v>10</v>
      </c>
      <c r="B35" s="276" t="s">
        <v>155</v>
      </c>
      <c r="C35" s="283" t="s">
        <v>156</v>
      </c>
      <c r="D35" s="264">
        <f>D34*0.05</f>
        <v>62745.200185032008</v>
      </c>
      <c r="E35" s="284"/>
    </row>
    <row r="36" spans="1:5" ht="17.25" thickTop="1" thickBot="1" x14ac:dyDescent="0.3">
      <c r="A36" s="278">
        <v>11</v>
      </c>
      <c r="B36" s="280" t="s">
        <v>157</v>
      </c>
      <c r="C36" s="286" t="s">
        <v>158</v>
      </c>
      <c r="D36" s="282">
        <f>D34-D35</f>
        <v>1192158.803515608</v>
      </c>
      <c r="E36" s="287">
        <f>E34-E35</f>
        <v>-53176</v>
      </c>
    </row>
    <row r="37" spans="1:5" ht="15.75" thickTop="1" x14ac:dyDescent="0.25">
      <c r="A37" s="279"/>
      <c r="B37" s="154"/>
      <c r="C37" s="154"/>
      <c r="D37" s="281"/>
      <c r="E37" s="285"/>
    </row>
    <row r="38" spans="1:5" x14ac:dyDescent="0.25">
      <c r="A38" s="153"/>
      <c r="B38" s="154"/>
      <c r="C38" s="154"/>
      <c r="D38" s="154"/>
      <c r="E38" s="155" t="s">
        <v>74</v>
      </c>
    </row>
    <row r="39" spans="1:5" x14ac:dyDescent="0.25">
      <c r="A39" s="153"/>
      <c r="B39" s="154"/>
      <c r="C39" s="154"/>
      <c r="D39" s="154"/>
      <c r="E39" s="156" t="s">
        <v>75</v>
      </c>
    </row>
    <row r="41" spans="1:5" x14ac:dyDescent="0.25">
      <c r="E41" s="157"/>
    </row>
  </sheetData>
  <mergeCells count="4">
    <mergeCell ref="A1:C1"/>
    <mergeCell ref="A2:C2"/>
    <mergeCell ref="B4:E4"/>
    <mergeCell ref="B5:E5"/>
  </mergeCells>
  <pageMargins left="0.75" right="0.75" top="1" bottom="1" header="0.4921259845" footer="0.492125984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F33"/>
  <sheetViews>
    <sheetView topLeftCell="A9" workbookViewId="0">
      <selection activeCell="F15" sqref="F15"/>
    </sheetView>
  </sheetViews>
  <sheetFormatPr defaultColWidth="11.42578125" defaultRowHeight="15" x14ac:dyDescent="0.25"/>
  <cols>
    <col min="1" max="1" width="5.7109375" style="167" customWidth="1"/>
    <col min="2" max="2" width="68.42578125" style="161" customWidth="1"/>
    <col min="3" max="3" width="21.140625" style="161" customWidth="1"/>
    <col min="4" max="4" width="16" style="161" customWidth="1"/>
    <col min="5" max="5" width="13.5703125" style="161" bestFit="1" customWidth="1"/>
    <col min="6" max="6" width="12.85546875" style="161" bestFit="1" customWidth="1"/>
    <col min="7" max="16384" width="11.42578125" style="161"/>
  </cols>
  <sheetData>
    <row r="1" spans="1:6" ht="15.75" x14ac:dyDescent="0.25">
      <c r="A1" s="159" t="s">
        <v>28</v>
      </c>
      <c r="B1" s="159"/>
      <c r="C1" s="159"/>
      <c r="D1" s="159"/>
    </row>
    <row r="2" spans="1:6" ht="15.75" x14ac:dyDescent="0.25">
      <c r="A2" s="159" t="s">
        <v>29</v>
      </c>
      <c r="B2" s="159"/>
      <c r="C2" s="159"/>
      <c r="D2" s="159"/>
    </row>
    <row r="3" spans="1:6" x14ac:dyDescent="0.25">
      <c r="A3" s="162" t="s">
        <v>159</v>
      </c>
      <c r="B3" s="163"/>
      <c r="C3" s="163"/>
      <c r="D3" s="160"/>
    </row>
    <row r="4" spans="1:6" x14ac:dyDescent="0.2">
      <c r="A4" s="164"/>
      <c r="D4" s="163"/>
    </row>
    <row r="5" spans="1:6" x14ac:dyDescent="0.2">
      <c r="A5" s="164"/>
      <c r="B5" s="165" t="s">
        <v>651</v>
      </c>
      <c r="C5" s="165"/>
      <c r="D5" s="165"/>
    </row>
    <row r="6" spans="1:6" ht="15.75" thickBot="1" x14ac:dyDescent="0.25">
      <c r="A6" s="164"/>
      <c r="B6" s="166" t="s">
        <v>160</v>
      </c>
      <c r="C6" s="166"/>
      <c r="D6" s="166"/>
    </row>
    <row r="7" spans="1:6" ht="15.75" thickTop="1" x14ac:dyDescent="0.25"/>
    <row r="8" spans="1:6" ht="15.75" thickBot="1" x14ac:dyDescent="0.3"/>
    <row r="9" spans="1:6" ht="16.5" thickTop="1" thickBot="1" x14ac:dyDescent="0.3">
      <c r="A9" s="168" t="s">
        <v>115</v>
      </c>
      <c r="B9" s="169" t="s">
        <v>161</v>
      </c>
      <c r="C9" s="170" t="s">
        <v>15</v>
      </c>
      <c r="D9" s="170" t="s">
        <v>34</v>
      </c>
    </row>
    <row r="10" spans="1:6" ht="15.75" thickTop="1" x14ac:dyDescent="0.25">
      <c r="A10" s="171"/>
      <c r="B10" s="172" t="s">
        <v>162</v>
      </c>
      <c r="C10" s="233">
        <v>5816521.6900000004</v>
      </c>
      <c r="D10" s="233">
        <v>1944860.86</v>
      </c>
    </row>
    <row r="11" spans="1:6" x14ac:dyDescent="0.25">
      <c r="A11" s="171"/>
      <c r="B11" s="172" t="s">
        <v>163</v>
      </c>
      <c r="C11" s="233">
        <v>-5263401</v>
      </c>
      <c r="D11" s="233">
        <v>-2040207</v>
      </c>
      <c r="F11" s="288"/>
    </row>
    <row r="12" spans="1:6" x14ac:dyDescent="0.25">
      <c r="A12" s="173"/>
      <c r="B12" s="174" t="s">
        <v>164</v>
      </c>
      <c r="C12" s="234"/>
      <c r="D12" s="233">
        <v>0</v>
      </c>
      <c r="F12" s="288"/>
    </row>
    <row r="13" spans="1:6" x14ac:dyDescent="0.25">
      <c r="A13" s="175" t="s">
        <v>35</v>
      </c>
      <c r="B13" s="176" t="s">
        <v>165</v>
      </c>
      <c r="C13" s="235">
        <f>SUM(C10:C12)</f>
        <v>553120.69000000041</v>
      </c>
      <c r="D13" s="235">
        <f>SUM(D10:D12)</f>
        <v>-95346.139999999898</v>
      </c>
      <c r="F13" s="178"/>
    </row>
    <row r="14" spans="1:6" x14ac:dyDescent="0.25">
      <c r="A14" s="173"/>
      <c r="B14" s="174" t="s">
        <v>166</v>
      </c>
      <c r="C14" s="233">
        <v>-6121</v>
      </c>
      <c r="D14" s="233">
        <v>-7197</v>
      </c>
    </row>
    <row r="15" spans="1:6" x14ac:dyDescent="0.25">
      <c r="A15" s="173"/>
      <c r="B15" s="174" t="s">
        <v>167</v>
      </c>
      <c r="C15" s="233">
        <v>-62745.200351698702</v>
      </c>
      <c r="D15" s="233">
        <v>0</v>
      </c>
      <c r="F15" s="178"/>
    </row>
    <row r="16" spans="1:6" x14ac:dyDescent="0.25">
      <c r="A16" s="173"/>
      <c r="B16" s="174" t="s">
        <v>168</v>
      </c>
      <c r="C16" s="234"/>
      <c r="D16" s="233">
        <v>0</v>
      </c>
    </row>
    <row r="17" spans="1:5" x14ac:dyDescent="0.25">
      <c r="A17" s="177" t="s">
        <v>61</v>
      </c>
      <c r="B17" s="176" t="s">
        <v>169</v>
      </c>
      <c r="C17" s="235">
        <f>C13+C14+C15+C16</f>
        <v>484254.48964830174</v>
      </c>
      <c r="D17" s="235">
        <f>D13+D14+D15+D16</f>
        <v>-102543.1399999999</v>
      </c>
      <c r="E17" s="178"/>
    </row>
    <row r="18" spans="1:5" x14ac:dyDescent="0.25">
      <c r="A18" s="173"/>
      <c r="B18" s="179" t="s">
        <v>170</v>
      </c>
      <c r="C18" s="236"/>
      <c r="D18" s="233">
        <v>0</v>
      </c>
    </row>
    <row r="19" spans="1:5" x14ac:dyDescent="0.25">
      <c r="A19" s="173"/>
      <c r="B19" s="174" t="s">
        <v>171</v>
      </c>
      <c r="C19" s="233">
        <v>-54355.7</v>
      </c>
      <c r="D19" s="233">
        <v>-81500</v>
      </c>
    </row>
    <row r="20" spans="1:5" x14ac:dyDescent="0.25">
      <c r="A20" s="173"/>
      <c r="B20" s="174" t="s">
        <v>172</v>
      </c>
      <c r="C20" s="234"/>
      <c r="D20" s="233">
        <v>0</v>
      </c>
    </row>
    <row r="21" spans="1:5" x14ac:dyDescent="0.25">
      <c r="A21" s="173"/>
      <c r="B21" s="174" t="s">
        <v>173</v>
      </c>
      <c r="C21" s="234"/>
      <c r="D21" s="233">
        <v>0</v>
      </c>
    </row>
    <row r="22" spans="1:5" x14ac:dyDescent="0.25">
      <c r="A22" s="177" t="s">
        <v>99</v>
      </c>
      <c r="B22" s="176" t="s">
        <v>174</v>
      </c>
      <c r="C22" s="235">
        <f>SUM(C19:C21)</f>
        <v>-54355.7</v>
      </c>
      <c r="D22" s="235">
        <f>SUM(D19:D21)</f>
        <v>-81500</v>
      </c>
    </row>
    <row r="23" spans="1:5" x14ac:dyDescent="0.25">
      <c r="A23" s="173"/>
      <c r="B23" s="179" t="s">
        <v>175</v>
      </c>
      <c r="C23" s="236"/>
      <c r="D23" s="233"/>
    </row>
    <row r="24" spans="1:5" x14ac:dyDescent="0.25">
      <c r="A24" s="173"/>
      <c r="B24" s="174" t="s">
        <v>176</v>
      </c>
      <c r="C24" s="234"/>
      <c r="D24" s="233">
        <v>0</v>
      </c>
    </row>
    <row r="25" spans="1:5" x14ac:dyDescent="0.25">
      <c r="A25" s="177" t="s">
        <v>177</v>
      </c>
      <c r="B25" s="176" t="s">
        <v>178</v>
      </c>
      <c r="C25" s="237"/>
      <c r="D25" s="238"/>
    </row>
    <row r="26" spans="1:5" x14ac:dyDescent="0.25">
      <c r="A26" s="173"/>
      <c r="B26" s="174" t="s">
        <v>179</v>
      </c>
      <c r="C26" s="233">
        <f>C17+C22+C25</f>
        <v>429898.78964830172</v>
      </c>
      <c r="D26" s="233">
        <f>D17+D22+D25</f>
        <v>-184043.1399999999</v>
      </c>
    </row>
    <row r="27" spans="1:5" x14ac:dyDescent="0.25">
      <c r="A27" s="173"/>
      <c r="B27" s="179" t="s">
        <v>180</v>
      </c>
      <c r="C27" s="236">
        <v>73830.140000000101</v>
      </c>
      <c r="D27" s="239">
        <v>257873.28</v>
      </c>
    </row>
    <row r="28" spans="1:5" x14ac:dyDescent="0.25">
      <c r="A28" s="173"/>
      <c r="B28" s="179" t="s">
        <v>181</v>
      </c>
      <c r="C28" s="239">
        <f>SUM(C26:C27)</f>
        <v>503728.9296483018</v>
      </c>
      <c r="D28" s="239">
        <f>SUM(D26:D27)</f>
        <v>73830.140000000101</v>
      </c>
    </row>
    <row r="29" spans="1:5" x14ac:dyDescent="0.25">
      <c r="C29" s="178"/>
    </row>
    <row r="30" spans="1:5" x14ac:dyDescent="0.25">
      <c r="D30" s="180"/>
    </row>
    <row r="31" spans="1:5" x14ac:dyDescent="0.25">
      <c r="D31" s="231" t="s">
        <v>74</v>
      </c>
    </row>
    <row r="32" spans="1:5" x14ac:dyDescent="0.25">
      <c r="D32" s="232" t="s">
        <v>75</v>
      </c>
    </row>
    <row r="33" spans="4:4" x14ac:dyDescent="0.25">
      <c r="D33" s="180"/>
    </row>
  </sheetData>
  <mergeCells count="4">
    <mergeCell ref="A1:D1"/>
    <mergeCell ref="A2:D2"/>
    <mergeCell ref="B5:D5"/>
    <mergeCell ref="B6:D6"/>
  </mergeCells>
  <pageMargins left="0.75" right="0.75" top="1" bottom="1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39"/>
  <sheetViews>
    <sheetView topLeftCell="A15" workbookViewId="0">
      <selection activeCell="D32" sqref="D32"/>
    </sheetView>
  </sheetViews>
  <sheetFormatPr defaultColWidth="11.42578125" defaultRowHeight="12.75" x14ac:dyDescent="0.2"/>
  <cols>
    <col min="1" max="1" width="8.140625" style="6" customWidth="1"/>
    <col min="2" max="2" width="34.28515625" style="6" customWidth="1"/>
    <col min="3" max="3" width="7.5703125" style="6" customWidth="1"/>
    <col min="4" max="5" width="11.42578125" style="6"/>
    <col min="6" max="6" width="9.85546875" style="6" customWidth="1"/>
    <col min="7" max="7" width="12.7109375" style="6" customWidth="1"/>
    <col min="8" max="16384" width="11.42578125" style="6"/>
  </cols>
  <sheetData>
    <row r="1" spans="1:7" ht="15.75" x14ac:dyDescent="0.25">
      <c r="A1" s="37" t="s">
        <v>28</v>
      </c>
      <c r="B1" s="37"/>
      <c r="C1" s="37"/>
    </row>
    <row r="2" spans="1:7" ht="15.75" x14ac:dyDescent="0.25">
      <c r="A2" s="37" t="s">
        <v>29</v>
      </c>
      <c r="B2" s="37"/>
      <c r="C2" s="37"/>
    </row>
    <row r="3" spans="1:7" ht="15" x14ac:dyDescent="0.25">
      <c r="A3" s="39" t="s">
        <v>30</v>
      </c>
      <c r="B3" s="40"/>
      <c r="C3" s="28"/>
      <c r="D3" s="181"/>
      <c r="E3" s="182"/>
      <c r="F3" s="182"/>
      <c r="G3" s="182"/>
    </row>
    <row r="4" spans="1:7" ht="15.75" thickBot="1" x14ac:dyDescent="0.25">
      <c r="A4" s="182"/>
      <c r="B4" s="183" t="s">
        <v>652</v>
      </c>
      <c r="C4" s="183"/>
      <c r="D4" s="183"/>
      <c r="E4" s="184"/>
      <c r="F4" s="182"/>
      <c r="G4" s="182"/>
    </row>
    <row r="5" spans="1:7" ht="15" x14ac:dyDescent="0.2">
      <c r="A5" s="185"/>
      <c r="C5" s="185"/>
      <c r="D5" s="185"/>
      <c r="E5" s="185"/>
      <c r="F5" s="185"/>
      <c r="G5" s="185"/>
    </row>
    <row r="6" spans="1:7" ht="15" x14ac:dyDescent="0.2">
      <c r="A6" s="186" t="s">
        <v>182</v>
      </c>
      <c r="B6" s="186" t="s">
        <v>183</v>
      </c>
      <c r="C6" s="186" t="s">
        <v>184</v>
      </c>
      <c r="D6" s="186" t="s">
        <v>185</v>
      </c>
      <c r="E6" s="186" t="s">
        <v>186</v>
      </c>
      <c r="F6" s="186" t="s">
        <v>187</v>
      </c>
      <c r="G6" s="186" t="s">
        <v>185</v>
      </c>
    </row>
    <row r="7" spans="1:7" ht="15" x14ac:dyDescent="0.2">
      <c r="A7" s="187"/>
      <c r="B7" s="188"/>
      <c r="C7" s="188"/>
      <c r="D7" s="189">
        <v>43100</v>
      </c>
      <c r="E7" s="188">
        <v>2017</v>
      </c>
      <c r="F7" s="188">
        <v>2017</v>
      </c>
      <c r="G7" s="189">
        <v>43465</v>
      </c>
    </row>
    <row r="8" spans="1:7" ht="15" x14ac:dyDescent="0.2">
      <c r="A8" s="190">
        <v>1</v>
      </c>
      <c r="B8" s="191" t="s">
        <v>188</v>
      </c>
      <c r="C8" s="192">
        <v>0</v>
      </c>
      <c r="D8" s="193">
        <v>0</v>
      </c>
      <c r="E8" s="192"/>
      <c r="F8" s="192"/>
      <c r="G8" s="192">
        <v>0</v>
      </c>
    </row>
    <row r="9" spans="1:7" ht="15" x14ac:dyDescent="0.2">
      <c r="A9" s="190">
        <v>2</v>
      </c>
      <c r="B9" s="191" t="s">
        <v>189</v>
      </c>
      <c r="C9" s="192">
        <v>0</v>
      </c>
      <c r="D9" s="192"/>
      <c r="E9" s="192"/>
      <c r="F9" s="192"/>
      <c r="G9" s="192">
        <f>D9+E9-F9</f>
        <v>0</v>
      </c>
    </row>
    <row r="10" spans="1:7" ht="15" x14ac:dyDescent="0.2">
      <c r="A10" s="190">
        <v>3</v>
      </c>
      <c r="B10" s="191" t="s">
        <v>190</v>
      </c>
      <c r="C10" s="192"/>
      <c r="D10" s="192">
        <v>66558</v>
      </c>
      <c r="E10" s="192"/>
      <c r="F10" s="192"/>
      <c r="G10" s="192">
        <f>D10+E10-F10</f>
        <v>66558</v>
      </c>
    </row>
    <row r="11" spans="1:7" ht="15" x14ac:dyDescent="0.2">
      <c r="A11" s="190">
        <v>4</v>
      </c>
      <c r="B11" s="194" t="s">
        <v>191</v>
      </c>
      <c r="C11" s="192"/>
      <c r="D11" s="192"/>
      <c r="E11" s="195">
        <v>0</v>
      </c>
      <c r="F11" s="192">
        <v>0</v>
      </c>
      <c r="G11" s="192">
        <f>D11+E11-F11</f>
        <v>0</v>
      </c>
    </row>
    <row r="12" spans="1:7" ht="15" x14ac:dyDescent="0.2">
      <c r="A12" s="190">
        <v>5</v>
      </c>
      <c r="B12" s="191" t="s">
        <v>192</v>
      </c>
      <c r="C12" s="192"/>
      <c r="D12" s="192"/>
      <c r="E12" s="195">
        <v>0</v>
      </c>
      <c r="F12" s="192">
        <v>0</v>
      </c>
      <c r="G12" s="192">
        <f>D12+E12-F12</f>
        <v>0</v>
      </c>
    </row>
    <row r="13" spans="1:7" ht="15" x14ac:dyDescent="0.2">
      <c r="A13" s="190">
        <v>6</v>
      </c>
      <c r="B13" s="191" t="s">
        <v>193</v>
      </c>
      <c r="C13" s="192"/>
      <c r="D13" s="192"/>
      <c r="E13" s="195"/>
      <c r="F13" s="192"/>
      <c r="G13" s="192">
        <f>D13+E13-F13</f>
        <v>0</v>
      </c>
    </row>
    <row r="14" spans="1:7" ht="15" x14ac:dyDescent="0.2">
      <c r="A14" s="196"/>
      <c r="B14" s="187" t="s">
        <v>194</v>
      </c>
      <c r="C14" s="187"/>
      <c r="D14" s="197">
        <f>SUM(D9:D13)</f>
        <v>66558</v>
      </c>
      <c r="E14" s="197">
        <f>SUM(E9:E13)</f>
        <v>0</v>
      </c>
      <c r="F14" s="197">
        <f>SUM(F9:F13)</f>
        <v>0</v>
      </c>
      <c r="G14" s="197">
        <f>SUM(G9:G13)</f>
        <v>66558</v>
      </c>
    </row>
    <row r="15" spans="1:7" ht="15" x14ac:dyDescent="0.2">
      <c r="A15" s="182"/>
      <c r="B15" s="182"/>
      <c r="C15" s="182"/>
      <c r="D15" s="182"/>
      <c r="E15" s="182" t="s">
        <v>195</v>
      </c>
      <c r="F15" s="182"/>
      <c r="G15" s="182"/>
    </row>
    <row r="16" spans="1:7" ht="15" x14ac:dyDescent="0.2">
      <c r="A16" s="185"/>
      <c r="B16" s="185" t="s">
        <v>653</v>
      </c>
      <c r="C16" s="185"/>
      <c r="D16" s="198"/>
      <c r="E16" s="185"/>
      <c r="F16" s="185"/>
      <c r="G16" s="185"/>
    </row>
    <row r="17" spans="1:7" ht="15" x14ac:dyDescent="0.2">
      <c r="A17" s="186" t="s">
        <v>182</v>
      </c>
      <c r="B17" s="186" t="s">
        <v>183</v>
      </c>
      <c r="C17" s="186" t="s">
        <v>184</v>
      </c>
      <c r="D17" s="186" t="s">
        <v>185</v>
      </c>
      <c r="E17" s="186" t="s">
        <v>186</v>
      </c>
      <c r="F17" s="186" t="s">
        <v>187</v>
      </c>
      <c r="G17" s="186" t="s">
        <v>185</v>
      </c>
    </row>
    <row r="18" spans="1:7" ht="15" x14ac:dyDescent="0.2">
      <c r="A18" s="199"/>
      <c r="B18" s="199"/>
      <c r="C18" s="199"/>
      <c r="D18" s="189">
        <v>43100</v>
      </c>
      <c r="E18" s="188">
        <v>2017</v>
      </c>
      <c r="F18" s="188">
        <v>2017</v>
      </c>
      <c r="G18" s="189">
        <v>43465</v>
      </c>
    </row>
    <row r="19" spans="1:7" ht="15" x14ac:dyDescent="0.2">
      <c r="A19" s="194">
        <v>1</v>
      </c>
      <c r="B19" s="191" t="s">
        <v>188</v>
      </c>
      <c r="C19" s="192">
        <v>0</v>
      </c>
      <c r="D19" s="192">
        <v>0</v>
      </c>
      <c r="E19" s="192"/>
      <c r="F19" s="192"/>
      <c r="G19" s="192">
        <v>0</v>
      </c>
    </row>
    <row r="20" spans="1:7" ht="15" x14ac:dyDescent="0.2">
      <c r="A20" s="194">
        <v>2</v>
      </c>
      <c r="B20" s="191" t="s">
        <v>189</v>
      </c>
      <c r="C20" s="192">
        <v>0</v>
      </c>
      <c r="D20" s="192"/>
      <c r="E20" s="192"/>
      <c r="F20" s="192"/>
      <c r="G20" s="192">
        <f>D20+E20-F20</f>
        <v>0</v>
      </c>
    </row>
    <row r="21" spans="1:7" ht="15" x14ac:dyDescent="0.2">
      <c r="A21" s="194">
        <v>3</v>
      </c>
      <c r="B21" s="191" t="s">
        <v>190</v>
      </c>
      <c r="C21" s="192"/>
      <c r="D21" s="192">
        <f>D10*0.2/12*11</f>
        <v>12202.3</v>
      </c>
      <c r="E21" s="192"/>
      <c r="F21" s="192"/>
      <c r="G21" s="192">
        <f>D21+E21-F21</f>
        <v>12202.3</v>
      </c>
    </row>
    <row r="22" spans="1:7" ht="15" x14ac:dyDescent="0.2">
      <c r="A22" s="194">
        <v>4</v>
      </c>
      <c r="B22" s="191" t="s">
        <v>191</v>
      </c>
      <c r="C22" s="192"/>
      <c r="D22" s="192"/>
      <c r="E22" s="192"/>
      <c r="F22" s="192"/>
      <c r="G22" s="192">
        <f>D22+E22-F22</f>
        <v>0</v>
      </c>
    </row>
    <row r="23" spans="1:7" ht="15" x14ac:dyDescent="0.2">
      <c r="A23" s="194">
        <v>5</v>
      </c>
      <c r="B23" s="191" t="s">
        <v>192</v>
      </c>
      <c r="C23" s="192"/>
      <c r="D23" s="192"/>
      <c r="E23" s="192"/>
      <c r="F23" s="192"/>
      <c r="G23" s="192">
        <f>D23+E23-F23</f>
        <v>0</v>
      </c>
    </row>
    <row r="24" spans="1:7" ht="15" x14ac:dyDescent="0.2">
      <c r="A24" s="194">
        <v>6</v>
      </c>
      <c r="B24" s="191" t="s">
        <v>193</v>
      </c>
      <c r="C24" s="192"/>
      <c r="D24" s="192"/>
      <c r="E24" s="192"/>
      <c r="F24" s="192"/>
      <c r="G24" s="192">
        <f>D24+E24-F24</f>
        <v>0</v>
      </c>
    </row>
    <row r="25" spans="1:7" ht="15" x14ac:dyDescent="0.2">
      <c r="A25" s="196"/>
      <c r="B25" s="196" t="s">
        <v>194</v>
      </c>
      <c r="C25" s="196"/>
      <c r="D25" s="200">
        <f>SUM(D19:D24)</f>
        <v>12202.3</v>
      </c>
      <c r="E25" s="200">
        <f t="shared" ref="E25:F25" si="0">SUM(E19:E24)</f>
        <v>0</v>
      </c>
      <c r="F25" s="200">
        <f t="shared" si="0"/>
        <v>0</v>
      </c>
      <c r="G25" s="200">
        <f>SUM(G19:G24)</f>
        <v>12202.3</v>
      </c>
    </row>
    <row r="26" spans="1:7" ht="15" x14ac:dyDescent="0.2">
      <c r="A26" s="182"/>
      <c r="B26" s="182"/>
      <c r="C26" s="182"/>
      <c r="D26" s="182"/>
      <c r="E26" s="201"/>
      <c r="F26" s="182"/>
      <c r="G26" s="182"/>
    </row>
    <row r="27" spans="1:7" ht="15" x14ac:dyDescent="0.2">
      <c r="A27" s="185"/>
      <c r="B27" s="185" t="s">
        <v>654</v>
      </c>
      <c r="C27" s="185"/>
      <c r="D27" s="185"/>
      <c r="E27" s="185"/>
      <c r="F27" s="185"/>
      <c r="G27" s="185"/>
    </row>
    <row r="28" spans="1:7" ht="15" x14ac:dyDescent="0.2">
      <c r="A28" s="186" t="s">
        <v>182</v>
      </c>
      <c r="B28" s="186" t="s">
        <v>183</v>
      </c>
      <c r="C28" s="186" t="s">
        <v>184</v>
      </c>
      <c r="D28" s="186" t="s">
        <v>185</v>
      </c>
      <c r="E28" s="186" t="s">
        <v>186</v>
      </c>
      <c r="F28" s="186" t="s">
        <v>187</v>
      </c>
      <c r="G28" s="186" t="s">
        <v>185</v>
      </c>
    </row>
    <row r="29" spans="1:7" ht="15" x14ac:dyDescent="0.2">
      <c r="A29" s="199"/>
      <c r="B29" s="199"/>
      <c r="C29" s="199"/>
      <c r="D29" s="189">
        <v>43100</v>
      </c>
      <c r="E29" s="188">
        <v>2017</v>
      </c>
      <c r="F29" s="188">
        <v>2017</v>
      </c>
      <c r="G29" s="189">
        <v>43465</v>
      </c>
    </row>
    <row r="30" spans="1:7" ht="15" x14ac:dyDescent="0.2">
      <c r="A30" s="194">
        <v>1</v>
      </c>
      <c r="B30" s="191" t="s">
        <v>188</v>
      </c>
      <c r="C30" s="202"/>
      <c r="D30" s="203">
        <v>0</v>
      </c>
      <c r="E30" s="203"/>
      <c r="F30" s="203"/>
      <c r="G30" s="203">
        <v>0</v>
      </c>
    </row>
    <row r="31" spans="1:7" ht="15" x14ac:dyDescent="0.2">
      <c r="A31" s="194">
        <v>2</v>
      </c>
      <c r="B31" s="191" t="s">
        <v>189</v>
      </c>
      <c r="C31" s="202"/>
      <c r="D31" s="192">
        <f>D9-D20</f>
        <v>0</v>
      </c>
      <c r="E31" s="192">
        <f>E9</f>
        <v>0</v>
      </c>
      <c r="F31" s="192">
        <f>E20</f>
        <v>0</v>
      </c>
      <c r="G31" s="192">
        <v>0</v>
      </c>
    </row>
    <row r="32" spans="1:7" ht="15" x14ac:dyDescent="0.2">
      <c r="A32" s="194">
        <v>3</v>
      </c>
      <c r="B32" s="191" t="s">
        <v>190</v>
      </c>
      <c r="C32" s="202"/>
      <c r="D32" s="192">
        <f>D10-D21</f>
        <v>54355.7</v>
      </c>
      <c r="E32" s="192">
        <f>E10</f>
        <v>0</v>
      </c>
      <c r="F32" s="192">
        <f>E21+F10</f>
        <v>0</v>
      </c>
      <c r="G32" s="192">
        <f>G10-G21</f>
        <v>54355.7</v>
      </c>
    </row>
    <row r="33" spans="1:7" ht="15" x14ac:dyDescent="0.2">
      <c r="A33" s="194">
        <v>4</v>
      </c>
      <c r="B33" s="191" t="s">
        <v>191</v>
      </c>
      <c r="C33" s="202"/>
      <c r="D33" s="192">
        <f>D11-D22</f>
        <v>0</v>
      </c>
      <c r="E33" s="192">
        <f>E11</f>
        <v>0</v>
      </c>
      <c r="F33" s="192">
        <f>F11+E22</f>
        <v>0</v>
      </c>
      <c r="G33" s="192">
        <f>D33+E33-F33</f>
        <v>0</v>
      </c>
    </row>
    <row r="34" spans="1:7" ht="15" x14ac:dyDescent="0.2">
      <c r="A34" s="194">
        <v>5</v>
      </c>
      <c r="B34" s="191" t="s">
        <v>192</v>
      </c>
      <c r="C34" s="202"/>
      <c r="D34" s="192">
        <f>D12-D23</f>
        <v>0</v>
      </c>
      <c r="E34" s="192">
        <f>E12</f>
        <v>0</v>
      </c>
      <c r="F34" s="192">
        <f>E23</f>
        <v>0</v>
      </c>
      <c r="G34" s="192">
        <f>D34+E34-F34</f>
        <v>0</v>
      </c>
    </row>
    <row r="35" spans="1:7" ht="15" x14ac:dyDescent="0.2">
      <c r="A35" s="194">
        <v>6</v>
      </c>
      <c r="B35" s="191" t="s">
        <v>193</v>
      </c>
      <c r="C35" s="202"/>
      <c r="D35" s="192">
        <f>D13-D24</f>
        <v>0</v>
      </c>
      <c r="E35" s="192">
        <f>E13</f>
        <v>0</v>
      </c>
      <c r="F35" s="192">
        <f>E24</f>
        <v>0</v>
      </c>
      <c r="G35" s="192">
        <f>D35+E35-F35</f>
        <v>0</v>
      </c>
    </row>
    <row r="36" spans="1:7" ht="15" x14ac:dyDescent="0.2">
      <c r="A36" s="196"/>
      <c r="B36" s="196" t="s">
        <v>194</v>
      </c>
      <c r="C36" s="196"/>
      <c r="D36" s="200">
        <f>SUM(D31:D35)</f>
        <v>54355.7</v>
      </c>
      <c r="E36" s="200">
        <f>SUM(E31:E35)</f>
        <v>0</v>
      </c>
      <c r="F36" s="200">
        <f>SUM(F31:F35)</f>
        <v>0</v>
      </c>
      <c r="G36" s="200">
        <f>SUM(G31:G35)</f>
        <v>54355.7</v>
      </c>
    </row>
    <row r="37" spans="1:7" ht="15" x14ac:dyDescent="0.2">
      <c r="A37" s="182"/>
      <c r="B37" s="182"/>
      <c r="C37" s="182"/>
      <c r="D37" s="182"/>
      <c r="E37" s="182"/>
      <c r="F37" s="182"/>
      <c r="G37" s="182"/>
    </row>
    <row r="38" spans="1:7" ht="15" x14ac:dyDescent="0.2">
      <c r="A38" s="182"/>
      <c r="B38" s="204"/>
      <c r="C38" s="182"/>
      <c r="D38" s="181"/>
      <c r="E38" s="181"/>
      <c r="F38" s="205" t="s">
        <v>74</v>
      </c>
      <c r="G38" s="205"/>
    </row>
    <row r="39" spans="1:7" ht="15" x14ac:dyDescent="0.2">
      <c r="A39" s="182"/>
      <c r="B39" s="204"/>
      <c r="C39" s="182"/>
      <c r="D39" s="181"/>
      <c r="E39" s="181"/>
      <c r="F39" s="206" t="s">
        <v>75</v>
      </c>
      <c r="G39" s="206"/>
    </row>
  </sheetData>
  <mergeCells count="4">
    <mergeCell ref="A1:C1"/>
    <mergeCell ref="A2:C2"/>
    <mergeCell ref="F38:G38"/>
    <mergeCell ref="F39:G39"/>
  </mergeCells>
  <pageMargins left="0.75" right="0.75" top="1" bottom="1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9"/>
  <sheetViews>
    <sheetView topLeftCell="A80" workbookViewId="0">
      <selection activeCell="I22" sqref="I22"/>
    </sheetView>
  </sheetViews>
  <sheetFormatPr defaultRowHeight="12.75" x14ac:dyDescent="0.2"/>
  <cols>
    <col min="1" max="1" width="8" style="228" customWidth="1"/>
    <col min="2" max="2" width="41.7109375" style="213" bestFit="1" customWidth="1"/>
    <col min="3" max="3" width="9.140625" style="229"/>
    <col min="4" max="5" width="9.28515625" style="230" bestFit="1" customWidth="1"/>
    <col min="6" max="6" width="12.42578125" style="230" bestFit="1" customWidth="1"/>
    <col min="7" max="16384" width="9.140625" style="213"/>
  </cols>
  <sheetData>
    <row r="1" spans="1:6" ht="15.75" customHeight="1" x14ac:dyDescent="0.2">
      <c r="A1" s="210" t="s">
        <v>218</v>
      </c>
      <c r="B1" s="211"/>
      <c r="C1" s="211"/>
      <c r="D1" s="211"/>
      <c r="E1" s="211"/>
      <c r="F1" s="212"/>
    </row>
    <row r="2" spans="1:6" s="218" customFormat="1" ht="15.75" customHeight="1" x14ac:dyDescent="0.2">
      <c r="A2" s="214" t="s">
        <v>219</v>
      </c>
      <c r="B2" s="215" t="s">
        <v>220</v>
      </c>
      <c r="C2" s="216" t="s">
        <v>221</v>
      </c>
      <c r="D2" s="217" t="s">
        <v>222</v>
      </c>
      <c r="E2" s="217" t="s">
        <v>223</v>
      </c>
      <c r="F2" s="217" t="s">
        <v>224</v>
      </c>
    </row>
    <row r="3" spans="1:6" x14ac:dyDescent="0.2">
      <c r="A3" s="219">
        <v>1</v>
      </c>
      <c r="B3" s="220" t="s">
        <v>225</v>
      </c>
      <c r="C3" s="221" t="s">
        <v>226</v>
      </c>
      <c r="D3" s="222">
        <v>4</v>
      </c>
      <c r="E3" s="222">
        <v>191.67</v>
      </c>
      <c r="F3" s="222">
        <f>D3*E3</f>
        <v>766.68</v>
      </c>
    </row>
    <row r="4" spans="1:6" x14ac:dyDescent="0.2">
      <c r="A4" s="219">
        <v>2</v>
      </c>
      <c r="B4" s="220" t="s">
        <v>227</v>
      </c>
      <c r="C4" s="221" t="s">
        <v>226</v>
      </c>
      <c r="D4" s="222">
        <v>4</v>
      </c>
      <c r="E4" s="222">
        <v>571.70000000000005</v>
      </c>
      <c r="F4" s="222">
        <f t="shared" ref="F4:F67" si="0">D4*E4</f>
        <v>2286.8000000000002</v>
      </c>
    </row>
    <row r="5" spans="1:6" x14ac:dyDescent="0.2">
      <c r="A5" s="219">
        <v>3</v>
      </c>
      <c r="B5" s="220" t="s">
        <v>228</v>
      </c>
      <c r="C5" s="221" t="s">
        <v>226</v>
      </c>
      <c r="D5" s="222">
        <v>6</v>
      </c>
      <c r="E5" s="222">
        <v>162.5</v>
      </c>
      <c r="F5" s="222">
        <f t="shared" si="0"/>
        <v>975</v>
      </c>
    </row>
    <row r="6" spans="1:6" x14ac:dyDescent="0.2">
      <c r="A6" s="219">
        <v>4</v>
      </c>
      <c r="B6" s="220" t="s">
        <v>229</v>
      </c>
      <c r="C6" s="221" t="s">
        <v>226</v>
      </c>
      <c r="D6" s="222">
        <v>6</v>
      </c>
      <c r="E6" s="222">
        <v>162.5</v>
      </c>
      <c r="F6" s="222">
        <f t="shared" si="0"/>
        <v>975</v>
      </c>
    </row>
    <row r="7" spans="1:6" x14ac:dyDescent="0.2">
      <c r="A7" s="219">
        <v>5</v>
      </c>
      <c r="B7" s="220" t="s">
        <v>230</v>
      </c>
      <c r="C7" s="221" t="s">
        <v>226</v>
      </c>
      <c r="D7" s="222">
        <v>12</v>
      </c>
      <c r="E7" s="222">
        <v>162.5</v>
      </c>
      <c r="F7" s="222">
        <f t="shared" si="0"/>
        <v>1950</v>
      </c>
    </row>
    <row r="8" spans="1:6" x14ac:dyDescent="0.2">
      <c r="A8" s="219">
        <v>6</v>
      </c>
      <c r="B8" s="220" t="s">
        <v>231</v>
      </c>
      <c r="C8" s="221" t="s">
        <v>226</v>
      </c>
      <c r="D8" s="222">
        <v>6</v>
      </c>
      <c r="E8" s="222">
        <v>162.5</v>
      </c>
      <c r="F8" s="222">
        <f t="shared" si="0"/>
        <v>975</v>
      </c>
    </row>
    <row r="9" spans="1:6" x14ac:dyDescent="0.2">
      <c r="A9" s="219">
        <v>7</v>
      </c>
      <c r="B9" s="220" t="s">
        <v>232</v>
      </c>
      <c r="C9" s="221" t="s">
        <v>233</v>
      </c>
      <c r="D9" s="222">
        <v>30</v>
      </c>
      <c r="E9" s="222">
        <v>56.66</v>
      </c>
      <c r="F9" s="222">
        <f t="shared" si="0"/>
        <v>1699.8</v>
      </c>
    </row>
    <row r="10" spans="1:6" x14ac:dyDescent="0.2">
      <c r="A10" s="219">
        <v>8</v>
      </c>
      <c r="B10" s="220" t="s">
        <v>234</v>
      </c>
      <c r="C10" s="221" t="s">
        <v>226</v>
      </c>
      <c r="D10" s="222">
        <v>12</v>
      </c>
      <c r="E10" s="222">
        <v>800</v>
      </c>
      <c r="F10" s="222">
        <f t="shared" si="0"/>
        <v>9600</v>
      </c>
    </row>
    <row r="11" spans="1:6" x14ac:dyDescent="0.2">
      <c r="A11" s="219">
        <v>9</v>
      </c>
      <c r="B11" s="220" t="s">
        <v>235</v>
      </c>
      <c r="C11" s="221" t="s">
        <v>236</v>
      </c>
      <c r="D11" s="222">
        <v>22</v>
      </c>
      <c r="E11" s="222">
        <v>130</v>
      </c>
      <c r="F11" s="222">
        <f t="shared" si="0"/>
        <v>2860</v>
      </c>
    </row>
    <row r="12" spans="1:6" x14ac:dyDescent="0.2">
      <c r="A12" s="219">
        <v>10</v>
      </c>
      <c r="B12" s="220" t="s">
        <v>237</v>
      </c>
      <c r="C12" s="221" t="s">
        <v>226</v>
      </c>
      <c r="D12" s="222">
        <v>10</v>
      </c>
      <c r="E12" s="222">
        <v>658.22165217391296</v>
      </c>
      <c r="F12" s="222">
        <f t="shared" si="0"/>
        <v>6582.2165217391293</v>
      </c>
    </row>
    <row r="13" spans="1:6" x14ac:dyDescent="0.2">
      <c r="A13" s="219">
        <v>11</v>
      </c>
      <c r="B13" s="220" t="s">
        <v>238</v>
      </c>
      <c r="C13" s="221" t="s">
        <v>226</v>
      </c>
      <c r="D13" s="222">
        <v>36</v>
      </c>
      <c r="E13" s="222">
        <v>138</v>
      </c>
      <c r="F13" s="222">
        <f t="shared" si="0"/>
        <v>4968</v>
      </c>
    </row>
    <row r="14" spans="1:6" x14ac:dyDescent="0.2">
      <c r="A14" s="219">
        <v>12</v>
      </c>
      <c r="B14" s="220" t="s">
        <v>239</v>
      </c>
      <c r="C14" s="221" t="s">
        <v>226</v>
      </c>
      <c r="D14" s="222">
        <v>2</v>
      </c>
      <c r="E14" s="222">
        <v>510</v>
      </c>
      <c r="F14" s="222">
        <f t="shared" si="0"/>
        <v>1020</v>
      </c>
    </row>
    <row r="15" spans="1:6" x14ac:dyDescent="0.2">
      <c r="A15" s="219">
        <v>13</v>
      </c>
      <c r="B15" s="220" t="s">
        <v>240</v>
      </c>
      <c r="C15" s="221" t="s">
        <v>226</v>
      </c>
      <c r="D15" s="222">
        <v>2</v>
      </c>
      <c r="E15" s="222">
        <v>704</v>
      </c>
      <c r="F15" s="222">
        <f t="shared" si="0"/>
        <v>1408</v>
      </c>
    </row>
    <row r="16" spans="1:6" x14ac:dyDescent="0.2">
      <c r="A16" s="219">
        <v>14</v>
      </c>
      <c r="B16" s="220" t="s">
        <v>240</v>
      </c>
      <c r="C16" s="221" t="s">
        <v>226</v>
      </c>
      <c r="D16" s="222">
        <v>6</v>
      </c>
      <c r="E16" s="222">
        <v>967.16199999999992</v>
      </c>
      <c r="F16" s="222">
        <f t="shared" si="0"/>
        <v>5802.9719999999998</v>
      </c>
    </row>
    <row r="17" spans="1:6" x14ac:dyDescent="0.2">
      <c r="A17" s="219">
        <v>15</v>
      </c>
      <c r="B17" s="220" t="s">
        <v>241</v>
      </c>
      <c r="C17" s="221" t="s">
        <v>236</v>
      </c>
      <c r="D17" s="222">
        <v>519</v>
      </c>
      <c r="E17" s="222">
        <v>20</v>
      </c>
      <c r="F17" s="222">
        <f t="shared" si="0"/>
        <v>10380</v>
      </c>
    </row>
    <row r="18" spans="1:6" x14ac:dyDescent="0.2">
      <c r="A18" s="219">
        <v>16</v>
      </c>
      <c r="B18" s="220" t="s">
        <v>242</v>
      </c>
      <c r="C18" s="221" t="s">
        <v>226</v>
      </c>
      <c r="D18" s="222">
        <v>19</v>
      </c>
      <c r="E18" s="222">
        <v>64</v>
      </c>
      <c r="F18" s="222">
        <f t="shared" si="0"/>
        <v>1216</v>
      </c>
    </row>
    <row r="19" spans="1:6" x14ac:dyDescent="0.2">
      <c r="A19" s="219">
        <v>17</v>
      </c>
      <c r="B19" s="220" t="s">
        <v>243</v>
      </c>
      <c r="C19" s="221" t="s">
        <v>236</v>
      </c>
      <c r="D19" s="222">
        <v>36</v>
      </c>
      <c r="E19" s="222">
        <v>42.5</v>
      </c>
      <c r="F19" s="222">
        <f t="shared" si="0"/>
        <v>1530</v>
      </c>
    </row>
    <row r="20" spans="1:6" x14ac:dyDescent="0.2">
      <c r="A20" s="219">
        <v>18</v>
      </c>
      <c r="B20" s="220" t="s">
        <v>244</v>
      </c>
      <c r="C20" s="221" t="s">
        <v>236</v>
      </c>
      <c r="D20" s="222">
        <v>16</v>
      </c>
      <c r="E20" s="222">
        <v>42.5</v>
      </c>
      <c r="F20" s="222">
        <f t="shared" si="0"/>
        <v>680</v>
      </c>
    </row>
    <row r="21" spans="1:6" x14ac:dyDescent="0.2">
      <c r="A21" s="219">
        <v>19</v>
      </c>
      <c r="B21" s="220" t="s">
        <v>245</v>
      </c>
      <c r="C21" s="221" t="s">
        <v>236</v>
      </c>
      <c r="D21" s="222">
        <v>16</v>
      </c>
      <c r="E21" s="222">
        <v>42.5</v>
      </c>
      <c r="F21" s="222">
        <f t="shared" si="0"/>
        <v>680</v>
      </c>
    </row>
    <row r="22" spans="1:6" x14ac:dyDescent="0.2">
      <c r="A22" s="219">
        <v>20</v>
      </c>
      <c r="B22" s="220" t="s">
        <v>246</v>
      </c>
      <c r="C22" s="221" t="s">
        <v>236</v>
      </c>
      <c r="D22" s="222">
        <v>20</v>
      </c>
      <c r="E22" s="222">
        <v>42.5</v>
      </c>
      <c r="F22" s="222">
        <f t="shared" si="0"/>
        <v>850</v>
      </c>
    </row>
    <row r="23" spans="1:6" x14ac:dyDescent="0.2">
      <c r="A23" s="219">
        <v>21</v>
      </c>
      <c r="B23" s="220" t="s">
        <v>247</v>
      </c>
      <c r="C23" s="221" t="s">
        <v>236</v>
      </c>
      <c r="D23" s="222">
        <v>20</v>
      </c>
      <c r="E23" s="222">
        <v>44</v>
      </c>
      <c r="F23" s="222">
        <f t="shared" si="0"/>
        <v>880</v>
      </c>
    </row>
    <row r="24" spans="1:6" x14ac:dyDescent="0.2">
      <c r="A24" s="219">
        <v>22</v>
      </c>
      <c r="B24" s="220" t="s">
        <v>248</v>
      </c>
      <c r="C24" s="221" t="s">
        <v>233</v>
      </c>
      <c r="D24" s="222">
        <v>6</v>
      </c>
      <c r="E24" s="222">
        <v>475.83</v>
      </c>
      <c r="F24" s="222">
        <f t="shared" si="0"/>
        <v>2854.98</v>
      </c>
    </row>
    <row r="25" spans="1:6" x14ac:dyDescent="0.2">
      <c r="A25" s="219">
        <v>23</v>
      </c>
      <c r="B25" s="220" t="s">
        <v>249</v>
      </c>
      <c r="C25" s="221" t="s">
        <v>226</v>
      </c>
      <c r="D25" s="222">
        <v>20</v>
      </c>
      <c r="E25" s="222">
        <v>4333.33</v>
      </c>
      <c r="F25" s="222">
        <f t="shared" si="0"/>
        <v>86666.6</v>
      </c>
    </row>
    <row r="26" spans="1:6" x14ac:dyDescent="0.2">
      <c r="A26" s="219">
        <v>24</v>
      </c>
      <c r="B26" s="220" t="s">
        <v>250</v>
      </c>
      <c r="C26" s="221" t="s">
        <v>251</v>
      </c>
      <c r="D26" s="222">
        <v>5</v>
      </c>
      <c r="E26" s="222">
        <v>1083.3333333333335</v>
      </c>
      <c r="F26" s="222">
        <f t="shared" si="0"/>
        <v>5416.6666666666679</v>
      </c>
    </row>
    <row r="27" spans="1:6" x14ac:dyDescent="0.2">
      <c r="A27" s="219">
        <v>25</v>
      </c>
      <c r="B27" s="220" t="s">
        <v>252</v>
      </c>
      <c r="C27" s="221" t="s">
        <v>251</v>
      </c>
      <c r="D27" s="222">
        <v>24</v>
      </c>
      <c r="E27" s="222">
        <v>923.33299999999997</v>
      </c>
      <c r="F27" s="222">
        <f t="shared" si="0"/>
        <v>22159.991999999998</v>
      </c>
    </row>
    <row r="28" spans="1:6" x14ac:dyDescent="0.2">
      <c r="A28" s="219">
        <v>26</v>
      </c>
      <c r="B28" s="220" t="s">
        <v>253</v>
      </c>
      <c r="C28" s="221" t="s">
        <v>251</v>
      </c>
      <c r="D28" s="222">
        <v>6</v>
      </c>
      <c r="E28" s="222">
        <v>3000</v>
      </c>
      <c r="F28" s="222">
        <f t="shared" si="0"/>
        <v>18000</v>
      </c>
    </row>
    <row r="29" spans="1:6" x14ac:dyDescent="0.2">
      <c r="A29" s="219">
        <v>27</v>
      </c>
      <c r="B29" s="220" t="s">
        <v>254</v>
      </c>
      <c r="C29" s="221" t="s">
        <v>226</v>
      </c>
      <c r="D29" s="222">
        <v>4</v>
      </c>
      <c r="E29" s="222">
        <v>425.83</v>
      </c>
      <c r="F29" s="222">
        <f t="shared" si="0"/>
        <v>1703.32</v>
      </c>
    </row>
    <row r="30" spans="1:6" x14ac:dyDescent="0.2">
      <c r="A30" s="219">
        <v>28</v>
      </c>
      <c r="B30" s="220" t="s">
        <v>255</v>
      </c>
      <c r="C30" s="221" t="s">
        <v>226</v>
      </c>
      <c r="D30" s="222">
        <v>4</v>
      </c>
      <c r="E30" s="222">
        <v>1090</v>
      </c>
      <c r="F30" s="222">
        <f t="shared" si="0"/>
        <v>4360</v>
      </c>
    </row>
    <row r="31" spans="1:6" x14ac:dyDescent="0.2">
      <c r="A31" s="219">
        <v>29</v>
      </c>
      <c r="B31" s="220" t="s">
        <v>256</v>
      </c>
      <c r="C31" s="221" t="s">
        <v>233</v>
      </c>
      <c r="D31" s="222">
        <v>12</v>
      </c>
      <c r="E31" s="222">
        <v>384.16</v>
      </c>
      <c r="F31" s="222">
        <f t="shared" si="0"/>
        <v>4609.92</v>
      </c>
    </row>
    <row r="32" spans="1:6" x14ac:dyDescent="0.2">
      <c r="A32" s="219">
        <v>30</v>
      </c>
      <c r="B32" s="220" t="s">
        <v>257</v>
      </c>
      <c r="C32" s="221" t="s">
        <v>226</v>
      </c>
      <c r="D32" s="222">
        <v>9</v>
      </c>
      <c r="E32" s="222">
        <v>3542.5</v>
      </c>
      <c r="F32" s="222">
        <f t="shared" si="0"/>
        <v>31882.5</v>
      </c>
    </row>
    <row r="33" spans="1:6" x14ac:dyDescent="0.2">
      <c r="A33" s="219">
        <v>31</v>
      </c>
      <c r="B33" s="220" t="s">
        <v>258</v>
      </c>
      <c r="C33" s="221" t="s">
        <v>226</v>
      </c>
      <c r="D33" s="222">
        <v>3</v>
      </c>
      <c r="E33" s="222">
        <v>721.66</v>
      </c>
      <c r="F33" s="222">
        <f t="shared" si="0"/>
        <v>2164.98</v>
      </c>
    </row>
    <row r="34" spans="1:6" x14ac:dyDescent="0.2">
      <c r="A34" s="219">
        <v>32</v>
      </c>
      <c r="B34" s="220" t="s">
        <v>258</v>
      </c>
      <c r="C34" s="221" t="s">
        <v>226</v>
      </c>
      <c r="D34" s="222">
        <v>24</v>
      </c>
      <c r="E34" s="222">
        <v>966.66</v>
      </c>
      <c r="F34" s="222">
        <f t="shared" si="0"/>
        <v>23199.84</v>
      </c>
    </row>
    <row r="35" spans="1:6" x14ac:dyDescent="0.2">
      <c r="A35" s="219">
        <v>33</v>
      </c>
      <c r="B35" s="220" t="s">
        <v>259</v>
      </c>
      <c r="C35" s="221" t="s">
        <v>226</v>
      </c>
      <c r="D35" s="222">
        <v>15</v>
      </c>
      <c r="E35" s="222">
        <v>2015</v>
      </c>
      <c r="F35" s="222">
        <f t="shared" si="0"/>
        <v>30225</v>
      </c>
    </row>
    <row r="36" spans="1:6" x14ac:dyDescent="0.2">
      <c r="A36" s="219">
        <v>34</v>
      </c>
      <c r="B36" s="220" t="s">
        <v>260</v>
      </c>
      <c r="C36" s="221" t="s">
        <v>251</v>
      </c>
      <c r="D36" s="222">
        <v>9</v>
      </c>
      <c r="E36" s="222">
        <v>1041.6666666666667</v>
      </c>
      <c r="F36" s="222">
        <f t="shared" si="0"/>
        <v>9375</v>
      </c>
    </row>
    <row r="37" spans="1:6" x14ac:dyDescent="0.2">
      <c r="A37" s="219">
        <v>35</v>
      </c>
      <c r="B37" s="220" t="s">
        <v>261</v>
      </c>
      <c r="C37" s="221" t="s">
        <v>251</v>
      </c>
      <c r="D37" s="222">
        <v>8</v>
      </c>
      <c r="E37" s="222">
        <v>3000</v>
      </c>
      <c r="F37" s="222">
        <f t="shared" si="0"/>
        <v>24000</v>
      </c>
    </row>
    <row r="38" spans="1:6" x14ac:dyDescent="0.2">
      <c r="A38" s="219">
        <v>36</v>
      </c>
      <c r="B38" s="220" t="s">
        <v>262</v>
      </c>
      <c r="C38" s="221" t="s">
        <v>226</v>
      </c>
      <c r="D38" s="222">
        <v>2</v>
      </c>
      <c r="E38" s="222">
        <v>455</v>
      </c>
      <c r="F38" s="222">
        <f t="shared" si="0"/>
        <v>910</v>
      </c>
    </row>
    <row r="39" spans="1:6" x14ac:dyDescent="0.2">
      <c r="A39" s="219">
        <v>37</v>
      </c>
      <c r="B39" s="220" t="s">
        <v>263</v>
      </c>
      <c r="C39" s="221" t="s">
        <v>226</v>
      </c>
      <c r="D39" s="222">
        <v>2</v>
      </c>
      <c r="E39" s="222">
        <v>370</v>
      </c>
      <c r="F39" s="222">
        <f t="shared" si="0"/>
        <v>740</v>
      </c>
    </row>
    <row r="40" spans="1:6" x14ac:dyDescent="0.2">
      <c r="A40" s="219">
        <v>38</v>
      </c>
      <c r="B40" s="220" t="s">
        <v>264</v>
      </c>
      <c r="C40" s="221" t="s">
        <v>226</v>
      </c>
      <c r="D40" s="222">
        <v>3</v>
      </c>
      <c r="E40" s="222">
        <v>808.33</v>
      </c>
      <c r="F40" s="222">
        <f t="shared" si="0"/>
        <v>2424.9900000000002</v>
      </c>
    </row>
    <row r="41" spans="1:6" x14ac:dyDescent="0.2">
      <c r="A41" s="219">
        <v>39</v>
      </c>
      <c r="B41" s="220" t="s">
        <v>265</v>
      </c>
      <c r="C41" s="221" t="s">
        <v>226</v>
      </c>
      <c r="D41" s="222">
        <v>2</v>
      </c>
      <c r="E41" s="222">
        <v>135</v>
      </c>
      <c r="F41" s="222">
        <f t="shared" si="0"/>
        <v>270</v>
      </c>
    </row>
    <row r="42" spans="1:6" x14ac:dyDescent="0.2">
      <c r="A42" s="219">
        <v>40</v>
      </c>
      <c r="B42" s="220" t="s">
        <v>266</v>
      </c>
      <c r="C42" s="221" t="s">
        <v>226</v>
      </c>
      <c r="D42" s="222">
        <v>3</v>
      </c>
      <c r="E42" s="222">
        <v>191.67</v>
      </c>
      <c r="F42" s="222">
        <f t="shared" si="0"/>
        <v>575.01</v>
      </c>
    </row>
    <row r="43" spans="1:6" x14ac:dyDescent="0.2">
      <c r="A43" s="219">
        <v>41</v>
      </c>
      <c r="B43" s="220" t="s">
        <v>267</v>
      </c>
      <c r="C43" s="221" t="s">
        <v>226</v>
      </c>
      <c r="D43" s="222">
        <v>2</v>
      </c>
      <c r="E43" s="222">
        <v>250</v>
      </c>
      <c r="F43" s="222">
        <f t="shared" si="0"/>
        <v>500</v>
      </c>
    </row>
    <row r="44" spans="1:6" x14ac:dyDescent="0.2">
      <c r="A44" s="219">
        <v>42</v>
      </c>
      <c r="B44" s="220" t="s">
        <v>268</v>
      </c>
      <c r="C44" s="221" t="s">
        <v>226</v>
      </c>
      <c r="D44" s="222">
        <v>3</v>
      </c>
      <c r="E44" s="222">
        <v>483.33300000000003</v>
      </c>
      <c r="F44" s="222">
        <f t="shared" si="0"/>
        <v>1449.999</v>
      </c>
    </row>
    <row r="45" spans="1:6" x14ac:dyDescent="0.2">
      <c r="A45" s="219">
        <v>43</v>
      </c>
      <c r="B45" s="220" t="s">
        <v>269</v>
      </c>
      <c r="C45" s="221" t="s">
        <v>226</v>
      </c>
      <c r="D45" s="222">
        <v>5</v>
      </c>
      <c r="E45" s="222">
        <v>78</v>
      </c>
      <c r="F45" s="222">
        <f t="shared" si="0"/>
        <v>390</v>
      </c>
    </row>
    <row r="46" spans="1:6" x14ac:dyDescent="0.2">
      <c r="A46" s="219">
        <v>44</v>
      </c>
      <c r="B46" s="220" t="s">
        <v>270</v>
      </c>
      <c r="C46" s="221" t="s">
        <v>226</v>
      </c>
      <c r="D46" s="222">
        <v>4</v>
      </c>
      <c r="E46" s="222">
        <v>68</v>
      </c>
      <c r="F46" s="222">
        <f t="shared" si="0"/>
        <v>272</v>
      </c>
    </row>
    <row r="47" spans="1:6" x14ac:dyDescent="0.2">
      <c r="A47" s="219">
        <v>45</v>
      </c>
      <c r="B47" s="220" t="s">
        <v>271</v>
      </c>
      <c r="C47" s="221" t="s">
        <v>226</v>
      </c>
      <c r="D47" s="222">
        <v>2</v>
      </c>
      <c r="E47" s="222">
        <v>2220.4</v>
      </c>
      <c r="F47" s="222">
        <f t="shared" si="0"/>
        <v>4440.8</v>
      </c>
    </row>
    <row r="48" spans="1:6" x14ac:dyDescent="0.2">
      <c r="A48" s="219">
        <v>46</v>
      </c>
      <c r="B48" s="220" t="s">
        <v>272</v>
      </c>
      <c r="C48" s="221" t="s">
        <v>226</v>
      </c>
      <c r="D48" s="222">
        <v>2</v>
      </c>
      <c r="E48" s="222">
        <v>4117.3999999999996</v>
      </c>
      <c r="F48" s="222">
        <f t="shared" si="0"/>
        <v>8234.7999999999993</v>
      </c>
    </row>
    <row r="49" spans="1:6" x14ac:dyDescent="0.2">
      <c r="A49" s="219">
        <v>47</v>
      </c>
      <c r="B49" s="220" t="s">
        <v>273</v>
      </c>
      <c r="C49" s="221" t="s">
        <v>226</v>
      </c>
      <c r="D49" s="222">
        <v>2</v>
      </c>
      <c r="E49" s="222">
        <v>1351</v>
      </c>
      <c r="F49" s="222">
        <f t="shared" si="0"/>
        <v>2702</v>
      </c>
    </row>
    <row r="50" spans="1:6" x14ac:dyDescent="0.2">
      <c r="A50" s="219">
        <v>48</v>
      </c>
      <c r="B50" s="220" t="s">
        <v>274</v>
      </c>
      <c r="C50" s="221" t="s">
        <v>226</v>
      </c>
      <c r="D50" s="222">
        <v>2</v>
      </c>
      <c r="E50" s="222">
        <v>749</v>
      </c>
      <c r="F50" s="222">
        <f t="shared" si="0"/>
        <v>1498</v>
      </c>
    </row>
    <row r="51" spans="1:6" x14ac:dyDescent="0.2">
      <c r="A51" s="219">
        <v>49</v>
      </c>
      <c r="B51" s="220" t="s">
        <v>275</v>
      </c>
      <c r="C51" s="221" t="s">
        <v>226</v>
      </c>
      <c r="D51" s="222">
        <v>54</v>
      </c>
      <c r="E51" s="222">
        <v>481.57</v>
      </c>
      <c r="F51" s="222">
        <f t="shared" si="0"/>
        <v>26004.78</v>
      </c>
    </row>
    <row r="52" spans="1:6" x14ac:dyDescent="0.2">
      <c r="A52" s="219">
        <v>50</v>
      </c>
      <c r="B52" s="220" t="s">
        <v>276</v>
      </c>
      <c r="C52" s="221" t="s">
        <v>226</v>
      </c>
      <c r="D52" s="222">
        <v>42</v>
      </c>
      <c r="E52" s="222">
        <v>585.20000000000005</v>
      </c>
      <c r="F52" s="222">
        <f t="shared" si="0"/>
        <v>24578.400000000001</v>
      </c>
    </row>
    <row r="53" spans="1:6" x14ac:dyDescent="0.2">
      <c r="A53" s="219">
        <v>51</v>
      </c>
      <c r="B53" s="220" t="s">
        <v>277</v>
      </c>
      <c r="C53" s="221" t="s">
        <v>226</v>
      </c>
      <c r="D53" s="222">
        <v>2</v>
      </c>
      <c r="E53" s="222">
        <v>146.66999999999999</v>
      </c>
      <c r="F53" s="222">
        <f t="shared" si="0"/>
        <v>293.33999999999997</v>
      </c>
    </row>
    <row r="54" spans="1:6" x14ac:dyDescent="0.2">
      <c r="A54" s="219">
        <v>52</v>
      </c>
      <c r="B54" s="220" t="s">
        <v>278</v>
      </c>
      <c r="C54" s="221" t="s">
        <v>226</v>
      </c>
      <c r="D54" s="222">
        <v>3</v>
      </c>
      <c r="E54" s="222">
        <v>146.66999999999999</v>
      </c>
      <c r="F54" s="222">
        <f t="shared" si="0"/>
        <v>440.01</v>
      </c>
    </row>
    <row r="55" spans="1:6" x14ac:dyDescent="0.2">
      <c r="A55" s="219">
        <v>53</v>
      </c>
      <c r="B55" s="220" t="s">
        <v>279</v>
      </c>
      <c r="C55" s="221" t="s">
        <v>226</v>
      </c>
      <c r="D55" s="222">
        <v>6</v>
      </c>
      <c r="E55" s="222">
        <v>241.667</v>
      </c>
      <c r="F55" s="222">
        <f t="shared" si="0"/>
        <v>1450.002</v>
      </c>
    </row>
    <row r="56" spans="1:6" x14ac:dyDescent="0.2">
      <c r="A56" s="219">
        <v>54</v>
      </c>
      <c r="B56" s="220" t="s">
        <v>280</v>
      </c>
      <c r="C56" s="221" t="s">
        <v>281</v>
      </c>
      <c r="D56" s="222">
        <v>483</v>
      </c>
      <c r="E56" s="222">
        <v>40</v>
      </c>
      <c r="F56" s="222">
        <f t="shared" si="0"/>
        <v>19320</v>
      </c>
    </row>
    <row r="57" spans="1:6" x14ac:dyDescent="0.2">
      <c r="A57" s="219">
        <v>55</v>
      </c>
      <c r="B57" s="220" t="s">
        <v>282</v>
      </c>
      <c r="C57" s="221" t="s">
        <v>226</v>
      </c>
      <c r="D57" s="222">
        <v>10</v>
      </c>
      <c r="E57" s="222">
        <v>80</v>
      </c>
      <c r="F57" s="222">
        <f t="shared" si="0"/>
        <v>800</v>
      </c>
    </row>
    <row r="58" spans="1:6" x14ac:dyDescent="0.2">
      <c r="A58" s="219">
        <v>56</v>
      </c>
      <c r="B58" s="220" t="s">
        <v>283</v>
      </c>
      <c r="C58" s="221" t="s">
        <v>226</v>
      </c>
      <c r="D58" s="222">
        <v>12</v>
      </c>
      <c r="E58" s="222">
        <v>116.66</v>
      </c>
      <c r="F58" s="222">
        <f t="shared" si="0"/>
        <v>1399.92</v>
      </c>
    </row>
    <row r="59" spans="1:6" x14ac:dyDescent="0.2">
      <c r="A59" s="219">
        <v>57</v>
      </c>
      <c r="B59" s="220" t="s">
        <v>284</v>
      </c>
      <c r="C59" s="221" t="s">
        <v>226</v>
      </c>
      <c r="D59" s="222">
        <v>12</v>
      </c>
      <c r="E59" s="222">
        <v>75</v>
      </c>
      <c r="F59" s="222">
        <f t="shared" si="0"/>
        <v>900</v>
      </c>
    </row>
    <row r="60" spans="1:6" x14ac:dyDescent="0.2">
      <c r="A60" s="219">
        <v>58</v>
      </c>
      <c r="B60" s="220" t="s">
        <v>285</v>
      </c>
      <c r="C60" s="221" t="s">
        <v>226</v>
      </c>
      <c r="D60" s="222">
        <v>12</v>
      </c>
      <c r="E60" s="222">
        <v>62.500300000000003</v>
      </c>
      <c r="F60" s="222">
        <f t="shared" si="0"/>
        <v>750.00360000000001</v>
      </c>
    </row>
    <row r="61" spans="1:6" x14ac:dyDescent="0.2">
      <c r="A61" s="219">
        <v>59</v>
      </c>
      <c r="B61" s="220" t="s">
        <v>286</v>
      </c>
      <c r="C61" s="221" t="s">
        <v>226</v>
      </c>
      <c r="D61" s="222">
        <v>5</v>
      </c>
      <c r="E61" s="222">
        <v>50</v>
      </c>
      <c r="F61" s="222">
        <f t="shared" si="0"/>
        <v>250</v>
      </c>
    </row>
    <row r="62" spans="1:6" x14ac:dyDescent="0.2">
      <c r="A62" s="219">
        <v>60</v>
      </c>
      <c r="B62" s="220" t="s">
        <v>287</v>
      </c>
      <c r="C62" s="221" t="s">
        <v>226</v>
      </c>
      <c r="D62" s="222">
        <v>35</v>
      </c>
      <c r="E62" s="222">
        <v>29.285714285714285</v>
      </c>
      <c r="F62" s="222">
        <f t="shared" si="0"/>
        <v>1025</v>
      </c>
    </row>
    <row r="63" spans="1:6" x14ac:dyDescent="0.2">
      <c r="A63" s="219">
        <v>61</v>
      </c>
      <c r="B63" s="220" t="s">
        <v>288</v>
      </c>
      <c r="C63" s="221" t="s">
        <v>226</v>
      </c>
      <c r="D63" s="222">
        <v>2</v>
      </c>
      <c r="E63" s="222">
        <v>1420</v>
      </c>
      <c r="F63" s="222">
        <f t="shared" si="0"/>
        <v>2840</v>
      </c>
    </row>
    <row r="64" spans="1:6" x14ac:dyDescent="0.2">
      <c r="A64" s="219">
        <v>62</v>
      </c>
      <c r="B64" s="220" t="s">
        <v>289</v>
      </c>
      <c r="C64" s="221" t="s">
        <v>226</v>
      </c>
      <c r="D64" s="222">
        <v>2</v>
      </c>
      <c r="E64" s="222">
        <v>2920</v>
      </c>
      <c r="F64" s="222">
        <f t="shared" si="0"/>
        <v>5840</v>
      </c>
    </row>
    <row r="65" spans="1:6" x14ac:dyDescent="0.2">
      <c r="A65" s="219">
        <v>63</v>
      </c>
      <c r="B65" s="220" t="s">
        <v>290</v>
      </c>
      <c r="C65" s="221" t="s">
        <v>226</v>
      </c>
      <c r="D65" s="222">
        <v>4</v>
      </c>
      <c r="E65" s="222">
        <v>60</v>
      </c>
      <c r="F65" s="222">
        <f t="shared" si="0"/>
        <v>240</v>
      </c>
    </row>
    <row r="66" spans="1:6" x14ac:dyDescent="0.2">
      <c r="A66" s="219">
        <v>64</v>
      </c>
      <c r="B66" s="220" t="s">
        <v>291</v>
      </c>
      <c r="C66" s="221" t="s">
        <v>226</v>
      </c>
      <c r="D66" s="222">
        <v>54</v>
      </c>
      <c r="E66" s="222">
        <v>347.46199999999999</v>
      </c>
      <c r="F66" s="222">
        <f t="shared" si="0"/>
        <v>18762.948</v>
      </c>
    </row>
    <row r="67" spans="1:6" x14ac:dyDescent="0.2">
      <c r="A67" s="219">
        <v>65</v>
      </c>
      <c r="B67" s="220" t="s">
        <v>292</v>
      </c>
      <c r="C67" s="221" t="s">
        <v>226</v>
      </c>
      <c r="D67" s="222">
        <v>43</v>
      </c>
      <c r="E67" s="222">
        <v>414.51600000000002</v>
      </c>
      <c r="F67" s="222">
        <f t="shared" si="0"/>
        <v>17824.188000000002</v>
      </c>
    </row>
    <row r="68" spans="1:6" x14ac:dyDescent="0.2">
      <c r="A68" s="219">
        <v>66</v>
      </c>
      <c r="B68" s="220" t="s">
        <v>293</v>
      </c>
      <c r="C68" s="221" t="s">
        <v>226</v>
      </c>
      <c r="D68" s="222">
        <v>27</v>
      </c>
      <c r="E68" s="222">
        <v>664.447</v>
      </c>
      <c r="F68" s="222">
        <f t="shared" ref="F68:F131" si="1">D68*E68</f>
        <v>17940.069</v>
      </c>
    </row>
    <row r="69" spans="1:6" x14ac:dyDescent="0.2">
      <c r="A69" s="219">
        <v>67</v>
      </c>
      <c r="B69" s="220" t="s">
        <v>294</v>
      </c>
      <c r="C69" s="221" t="s">
        <v>226</v>
      </c>
      <c r="D69" s="222">
        <v>17</v>
      </c>
      <c r="E69" s="222">
        <v>725.404</v>
      </c>
      <c r="F69" s="222">
        <f t="shared" si="1"/>
        <v>12331.868</v>
      </c>
    </row>
    <row r="70" spans="1:6" x14ac:dyDescent="0.2">
      <c r="A70" s="219">
        <v>68</v>
      </c>
      <c r="B70" s="220" t="s">
        <v>295</v>
      </c>
      <c r="C70" s="221" t="s">
        <v>296</v>
      </c>
      <c r="D70" s="222">
        <v>2</v>
      </c>
      <c r="E70" s="222">
        <v>37.5</v>
      </c>
      <c r="F70" s="222">
        <f t="shared" si="1"/>
        <v>75</v>
      </c>
    </row>
    <row r="71" spans="1:6" x14ac:dyDescent="0.2">
      <c r="A71" s="219">
        <v>69</v>
      </c>
      <c r="B71" s="220" t="s">
        <v>297</v>
      </c>
      <c r="C71" s="221" t="s">
        <v>281</v>
      </c>
      <c r="D71" s="222">
        <v>22</v>
      </c>
      <c r="E71" s="222">
        <v>22</v>
      </c>
      <c r="F71" s="222">
        <f t="shared" si="1"/>
        <v>484</v>
      </c>
    </row>
    <row r="72" spans="1:6" x14ac:dyDescent="0.2">
      <c r="A72" s="219">
        <v>70</v>
      </c>
      <c r="B72" s="220" t="s">
        <v>298</v>
      </c>
      <c r="C72" s="221" t="s">
        <v>226</v>
      </c>
      <c r="D72" s="222">
        <v>2</v>
      </c>
      <c r="E72" s="222">
        <v>708.33333333333337</v>
      </c>
      <c r="F72" s="222">
        <f t="shared" si="1"/>
        <v>1416.6666666666667</v>
      </c>
    </row>
    <row r="73" spans="1:6" x14ac:dyDescent="0.2">
      <c r="A73" s="219">
        <v>71</v>
      </c>
      <c r="B73" s="220" t="s">
        <v>299</v>
      </c>
      <c r="C73" s="221" t="s">
        <v>226</v>
      </c>
      <c r="D73" s="222">
        <v>8</v>
      </c>
      <c r="E73" s="222">
        <v>562.5</v>
      </c>
      <c r="F73" s="222">
        <f t="shared" si="1"/>
        <v>4500</v>
      </c>
    </row>
    <row r="74" spans="1:6" x14ac:dyDescent="0.2">
      <c r="A74" s="219">
        <v>72</v>
      </c>
      <c r="B74" s="220" t="s">
        <v>300</v>
      </c>
      <c r="C74" s="221" t="s">
        <v>281</v>
      </c>
      <c r="D74" s="222">
        <v>197.7</v>
      </c>
      <c r="E74" s="222">
        <v>50</v>
      </c>
      <c r="F74" s="222">
        <f t="shared" si="1"/>
        <v>9885</v>
      </c>
    </row>
    <row r="75" spans="1:6" x14ac:dyDescent="0.2">
      <c r="A75" s="219">
        <v>73</v>
      </c>
      <c r="B75" s="220" t="s">
        <v>301</v>
      </c>
      <c r="C75" s="221" t="s">
        <v>226</v>
      </c>
      <c r="D75" s="222">
        <v>162</v>
      </c>
      <c r="E75" s="222">
        <v>241.69499999999999</v>
      </c>
      <c r="F75" s="222">
        <f t="shared" si="1"/>
        <v>39154.589999999997</v>
      </c>
    </row>
    <row r="76" spans="1:6" x14ac:dyDescent="0.2">
      <c r="A76" s="219">
        <v>74</v>
      </c>
      <c r="B76" s="220" t="s">
        <v>302</v>
      </c>
      <c r="C76" s="221" t="s">
        <v>226</v>
      </c>
      <c r="D76" s="222">
        <v>1</v>
      </c>
      <c r="E76" s="222">
        <v>135</v>
      </c>
      <c r="F76" s="222">
        <f t="shared" si="1"/>
        <v>135</v>
      </c>
    </row>
    <row r="77" spans="1:6" x14ac:dyDescent="0.2">
      <c r="A77" s="219">
        <v>75</v>
      </c>
      <c r="B77" s="220" t="s">
        <v>303</v>
      </c>
      <c r="C77" s="221" t="s">
        <v>226</v>
      </c>
      <c r="D77" s="222">
        <v>6</v>
      </c>
      <c r="E77" s="222">
        <v>60</v>
      </c>
      <c r="F77" s="222">
        <f t="shared" si="1"/>
        <v>360</v>
      </c>
    </row>
    <row r="78" spans="1:6" x14ac:dyDescent="0.2">
      <c r="A78" s="219">
        <v>76</v>
      </c>
      <c r="B78" s="220" t="s">
        <v>304</v>
      </c>
      <c r="C78" s="221" t="s">
        <v>226</v>
      </c>
      <c r="D78" s="222">
        <v>24</v>
      </c>
      <c r="E78" s="222">
        <v>20</v>
      </c>
      <c r="F78" s="222">
        <f t="shared" si="1"/>
        <v>480</v>
      </c>
    </row>
    <row r="79" spans="1:6" x14ac:dyDescent="0.2">
      <c r="A79" s="219">
        <v>77</v>
      </c>
      <c r="B79" s="220" t="s">
        <v>305</v>
      </c>
      <c r="C79" s="221" t="s">
        <v>226</v>
      </c>
      <c r="D79" s="222">
        <v>1</v>
      </c>
      <c r="E79" s="222">
        <v>333.33300000000003</v>
      </c>
      <c r="F79" s="222">
        <f t="shared" si="1"/>
        <v>333.33300000000003</v>
      </c>
    </row>
    <row r="80" spans="1:6" x14ac:dyDescent="0.2">
      <c r="A80" s="219">
        <v>78</v>
      </c>
      <c r="B80" s="220" t="s">
        <v>306</v>
      </c>
      <c r="C80" s="221" t="s">
        <v>226</v>
      </c>
      <c r="D80" s="222">
        <v>1</v>
      </c>
      <c r="E80" s="222">
        <v>250</v>
      </c>
      <c r="F80" s="222">
        <f t="shared" si="1"/>
        <v>250</v>
      </c>
    </row>
    <row r="81" spans="1:6" x14ac:dyDescent="0.2">
      <c r="A81" s="219">
        <v>79</v>
      </c>
      <c r="B81" s="220" t="s">
        <v>307</v>
      </c>
      <c r="C81" s="221" t="s">
        <v>226</v>
      </c>
      <c r="D81" s="222">
        <v>3</v>
      </c>
      <c r="E81" s="222">
        <v>175</v>
      </c>
      <c r="F81" s="222">
        <f t="shared" si="1"/>
        <v>525</v>
      </c>
    </row>
    <row r="82" spans="1:6" x14ac:dyDescent="0.2">
      <c r="A82" s="219">
        <v>80</v>
      </c>
      <c r="B82" s="220" t="s">
        <v>308</v>
      </c>
      <c r="C82" s="221" t="s">
        <v>226</v>
      </c>
      <c r="D82" s="222">
        <v>3</v>
      </c>
      <c r="E82" s="222">
        <v>141.66999999999999</v>
      </c>
      <c r="F82" s="222">
        <f t="shared" si="1"/>
        <v>425.01</v>
      </c>
    </row>
    <row r="83" spans="1:6" x14ac:dyDescent="0.2">
      <c r="A83" s="219">
        <v>81</v>
      </c>
      <c r="B83" s="220" t="s">
        <v>309</v>
      </c>
      <c r="C83" s="221" t="s">
        <v>226</v>
      </c>
      <c r="D83" s="222">
        <v>2</v>
      </c>
      <c r="E83" s="222">
        <v>60</v>
      </c>
      <c r="F83" s="222">
        <f t="shared" si="1"/>
        <v>120</v>
      </c>
    </row>
    <row r="84" spans="1:6" x14ac:dyDescent="0.2">
      <c r="A84" s="219">
        <v>82</v>
      </c>
      <c r="B84" s="220" t="s">
        <v>310</v>
      </c>
      <c r="C84" s="221" t="s">
        <v>226</v>
      </c>
      <c r="D84" s="222">
        <v>2</v>
      </c>
      <c r="E84" s="222">
        <v>25</v>
      </c>
      <c r="F84" s="222">
        <f t="shared" si="1"/>
        <v>50</v>
      </c>
    </row>
    <row r="85" spans="1:6" x14ac:dyDescent="0.2">
      <c r="A85" s="219">
        <v>83</v>
      </c>
      <c r="B85" s="220" t="s">
        <v>311</v>
      </c>
      <c r="C85" s="221" t="s">
        <v>226</v>
      </c>
      <c r="D85" s="222">
        <v>2</v>
      </c>
      <c r="E85" s="222">
        <v>110</v>
      </c>
      <c r="F85" s="222">
        <f t="shared" si="1"/>
        <v>220</v>
      </c>
    </row>
    <row r="86" spans="1:6" x14ac:dyDescent="0.2">
      <c r="A86" s="219">
        <v>84</v>
      </c>
      <c r="B86" s="220" t="s">
        <v>312</v>
      </c>
      <c r="C86" s="221" t="s">
        <v>226</v>
      </c>
      <c r="D86" s="222">
        <v>12</v>
      </c>
      <c r="E86" s="222">
        <v>33.33</v>
      </c>
      <c r="F86" s="222">
        <f t="shared" si="1"/>
        <v>399.96</v>
      </c>
    </row>
    <row r="87" spans="1:6" x14ac:dyDescent="0.2">
      <c r="A87" s="219">
        <v>85</v>
      </c>
      <c r="B87" s="220" t="s">
        <v>313</v>
      </c>
      <c r="C87" s="221" t="s">
        <v>226</v>
      </c>
      <c r="D87" s="222">
        <v>12</v>
      </c>
      <c r="E87" s="222">
        <v>41.67</v>
      </c>
      <c r="F87" s="222">
        <f t="shared" si="1"/>
        <v>500.04</v>
      </c>
    </row>
    <row r="88" spans="1:6" x14ac:dyDescent="0.2">
      <c r="A88" s="219">
        <v>86</v>
      </c>
      <c r="B88" s="220" t="s">
        <v>314</v>
      </c>
      <c r="C88" s="221" t="s">
        <v>226</v>
      </c>
      <c r="D88" s="222">
        <v>12</v>
      </c>
      <c r="E88" s="222">
        <v>50</v>
      </c>
      <c r="F88" s="222">
        <f t="shared" si="1"/>
        <v>600</v>
      </c>
    </row>
    <row r="89" spans="1:6" x14ac:dyDescent="0.2">
      <c r="A89" s="219">
        <v>87</v>
      </c>
      <c r="B89" s="220" t="s">
        <v>315</v>
      </c>
      <c r="C89" s="221" t="s">
        <v>296</v>
      </c>
      <c r="D89" s="222">
        <v>450</v>
      </c>
      <c r="E89" s="222">
        <v>20</v>
      </c>
      <c r="F89" s="222">
        <f t="shared" si="1"/>
        <v>9000</v>
      </c>
    </row>
    <row r="90" spans="1:6" x14ac:dyDescent="0.2">
      <c r="A90" s="219">
        <v>88</v>
      </c>
      <c r="B90" s="220" t="s">
        <v>316</v>
      </c>
      <c r="C90" s="221" t="s">
        <v>317</v>
      </c>
      <c r="D90" s="222">
        <v>8</v>
      </c>
      <c r="E90" s="222">
        <v>280</v>
      </c>
      <c r="F90" s="222">
        <f t="shared" si="1"/>
        <v>2240</v>
      </c>
    </row>
    <row r="91" spans="1:6" x14ac:dyDescent="0.2">
      <c r="A91" s="219">
        <v>89</v>
      </c>
      <c r="B91" s="220" t="s">
        <v>318</v>
      </c>
      <c r="C91" s="221" t="s">
        <v>319</v>
      </c>
      <c r="D91" s="222">
        <v>58</v>
      </c>
      <c r="E91" s="222">
        <v>295</v>
      </c>
      <c r="F91" s="222">
        <f t="shared" si="1"/>
        <v>17110</v>
      </c>
    </row>
    <row r="92" spans="1:6" x14ac:dyDescent="0.2">
      <c r="A92" s="219">
        <v>90</v>
      </c>
      <c r="B92" s="220" t="s">
        <v>320</v>
      </c>
      <c r="C92" s="221" t="s">
        <v>321</v>
      </c>
      <c r="D92" s="222">
        <v>5.0999999999999996</v>
      </c>
      <c r="E92" s="222">
        <v>750</v>
      </c>
      <c r="F92" s="222">
        <f t="shared" si="1"/>
        <v>3824.9999999999995</v>
      </c>
    </row>
    <row r="93" spans="1:6" x14ac:dyDescent="0.2">
      <c r="A93" s="219">
        <v>91</v>
      </c>
      <c r="B93" s="220" t="s">
        <v>322</v>
      </c>
      <c r="C93" s="221" t="s">
        <v>226</v>
      </c>
      <c r="D93" s="222">
        <v>2</v>
      </c>
      <c r="E93" s="222">
        <v>316.67</v>
      </c>
      <c r="F93" s="222">
        <f t="shared" si="1"/>
        <v>633.34</v>
      </c>
    </row>
    <row r="94" spans="1:6" x14ac:dyDescent="0.2">
      <c r="A94" s="219">
        <v>92</v>
      </c>
      <c r="B94" s="220" t="s">
        <v>323</v>
      </c>
      <c r="C94" s="221" t="s">
        <v>226</v>
      </c>
      <c r="D94" s="222">
        <v>2</v>
      </c>
      <c r="E94" s="222">
        <v>333.33</v>
      </c>
      <c r="F94" s="222">
        <f t="shared" si="1"/>
        <v>666.66</v>
      </c>
    </row>
    <row r="95" spans="1:6" x14ac:dyDescent="0.2">
      <c r="A95" s="219">
        <v>93</v>
      </c>
      <c r="B95" s="220" t="s">
        <v>324</v>
      </c>
      <c r="C95" s="221" t="s">
        <v>226</v>
      </c>
      <c r="D95" s="222">
        <v>6</v>
      </c>
      <c r="E95" s="222">
        <v>250</v>
      </c>
      <c r="F95" s="222">
        <f t="shared" si="1"/>
        <v>1500</v>
      </c>
    </row>
    <row r="96" spans="1:6" x14ac:dyDescent="0.2">
      <c r="A96" s="219">
        <v>94</v>
      </c>
      <c r="B96" s="220" t="s">
        <v>325</v>
      </c>
      <c r="C96" s="221" t="s">
        <v>226</v>
      </c>
      <c r="D96" s="222">
        <v>2</v>
      </c>
      <c r="E96" s="222">
        <v>100</v>
      </c>
      <c r="F96" s="222">
        <f t="shared" si="1"/>
        <v>200</v>
      </c>
    </row>
    <row r="97" spans="1:6" x14ac:dyDescent="0.2">
      <c r="A97" s="219">
        <v>95</v>
      </c>
      <c r="B97" s="220" t="s">
        <v>326</v>
      </c>
      <c r="C97" s="221" t="s">
        <v>226</v>
      </c>
      <c r="D97" s="222">
        <v>2</v>
      </c>
      <c r="E97" s="222">
        <v>525</v>
      </c>
      <c r="F97" s="222">
        <f t="shared" si="1"/>
        <v>1050</v>
      </c>
    </row>
    <row r="98" spans="1:6" x14ac:dyDescent="0.2">
      <c r="A98" s="219">
        <v>96</v>
      </c>
      <c r="B98" s="220" t="s">
        <v>327</v>
      </c>
      <c r="C98" s="221" t="s">
        <v>226</v>
      </c>
      <c r="D98" s="222">
        <v>14</v>
      </c>
      <c r="E98" s="222">
        <v>835</v>
      </c>
      <c r="F98" s="222">
        <f t="shared" si="1"/>
        <v>11690</v>
      </c>
    </row>
    <row r="99" spans="1:6" x14ac:dyDescent="0.2">
      <c r="A99" s="219">
        <v>97</v>
      </c>
      <c r="B99" s="220" t="s">
        <v>328</v>
      </c>
      <c r="C99" s="221" t="s">
        <v>226</v>
      </c>
      <c r="D99" s="222">
        <v>6</v>
      </c>
      <c r="E99" s="222">
        <v>2390</v>
      </c>
      <c r="F99" s="222">
        <f t="shared" si="1"/>
        <v>14340</v>
      </c>
    </row>
    <row r="100" spans="1:6" x14ac:dyDescent="0.2">
      <c r="A100" s="219">
        <v>98</v>
      </c>
      <c r="B100" s="220" t="s">
        <v>329</v>
      </c>
      <c r="C100" s="221" t="s">
        <v>236</v>
      </c>
      <c r="D100" s="222">
        <v>250</v>
      </c>
      <c r="E100" s="222">
        <v>86</v>
      </c>
      <c r="F100" s="222">
        <f t="shared" si="1"/>
        <v>21500</v>
      </c>
    </row>
    <row r="101" spans="1:6" x14ac:dyDescent="0.2">
      <c r="A101" s="219">
        <v>99</v>
      </c>
      <c r="B101" s="220" t="s">
        <v>330</v>
      </c>
      <c r="C101" s="221" t="s">
        <v>226</v>
      </c>
      <c r="D101" s="222">
        <v>6</v>
      </c>
      <c r="E101" s="222">
        <v>1725</v>
      </c>
      <c r="F101" s="222">
        <f t="shared" si="1"/>
        <v>10350</v>
      </c>
    </row>
    <row r="102" spans="1:6" x14ac:dyDescent="0.2">
      <c r="A102" s="219">
        <v>100</v>
      </c>
      <c r="B102" s="220" t="s">
        <v>331</v>
      </c>
      <c r="C102" s="221" t="s">
        <v>226</v>
      </c>
      <c r="D102" s="222">
        <v>13</v>
      </c>
      <c r="E102" s="222">
        <v>2241.5834</v>
      </c>
      <c r="F102" s="222">
        <f t="shared" si="1"/>
        <v>29140.584200000001</v>
      </c>
    </row>
    <row r="103" spans="1:6" x14ac:dyDescent="0.2">
      <c r="A103" s="219">
        <v>101</v>
      </c>
      <c r="B103" s="220" t="s">
        <v>332</v>
      </c>
      <c r="C103" s="221" t="s">
        <v>226</v>
      </c>
      <c r="D103" s="222">
        <v>1</v>
      </c>
      <c r="E103" s="222">
        <v>2241.5834</v>
      </c>
      <c r="F103" s="222">
        <f t="shared" si="1"/>
        <v>2241.5834</v>
      </c>
    </row>
    <row r="104" spans="1:6" x14ac:dyDescent="0.2">
      <c r="A104" s="219">
        <v>102</v>
      </c>
      <c r="B104" s="220" t="s">
        <v>333</v>
      </c>
      <c r="C104" s="221" t="s">
        <v>226</v>
      </c>
      <c r="D104" s="222">
        <v>1</v>
      </c>
      <c r="E104" s="222">
        <v>2070</v>
      </c>
      <c r="F104" s="222">
        <f t="shared" si="1"/>
        <v>2070</v>
      </c>
    </row>
    <row r="105" spans="1:6" x14ac:dyDescent="0.2">
      <c r="A105" s="219">
        <v>103</v>
      </c>
      <c r="B105" s="220" t="s">
        <v>334</v>
      </c>
      <c r="C105" s="221" t="s">
        <v>226</v>
      </c>
      <c r="D105" s="222">
        <v>30</v>
      </c>
      <c r="E105" s="222">
        <v>130</v>
      </c>
      <c r="F105" s="222">
        <f t="shared" si="1"/>
        <v>3900</v>
      </c>
    </row>
    <row r="106" spans="1:6" x14ac:dyDescent="0.2">
      <c r="A106" s="219">
        <v>104</v>
      </c>
      <c r="B106" s="220" t="s">
        <v>335</v>
      </c>
      <c r="C106" s="221" t="s">
        <v>226</v>
      </c>
      <c r="D106" s="222">
        <v>24</v>
      </c>
      <c r="E106" s="222">
        <v>50</v>
      </c>
      <c r="F106" s="222">
        <f t="shared" si="1"/>
        <v>1200</v>
      </c>
    </row>
    <row r="107" spans="1:6" x14ac:dyDescent="0.2">
      <c r="A107" s="219">
        <v>105</v>
      </c>
      <c r="B107" s="220" t="s">
        <v>336</v>
      </c>
      <c r="C107" s="221" t="s">
        <v>236</v>
      </c>
      <c r="D107" s="222">
        <v>450</v>
      </c>
      <c r="E107" s="222">
        <v>76.806700000000006</v>
      </c>
      <c r="F107" s="222">
        <f t="shared" si="1"/>
        <v>34563.014999999999</v>
      </c>
    </row>
    <row r="108" spans="1:6" x14ac:dyDescent="0.2">
      <c r="A108" s="219">
        <v>106</v>
      </c>
      <c r="B108" s="220" t="s">
        <v>337</v>
      </c>
      <c r="C108" s="221" t="s">
        <v>236</v>
      </c>
      <c r="D108" s="222">
        <v>1085</v>
      </c>
      <c r="E108" s="222">
        <v>48.917654320987651</v>
      </c>
      <c r="F108" s="222">
        <f t="shared" si="1"/>
        <v>53075.654938271604</v>
      </c>
    </row>
    <row r="109" spans="1:6" x14ac:dyDescent="0.2">
      <c r="A109" s="219">
        <v>107</v>
      </c>
      <c r="B109" s="220" t="s">
        <v>338</v>
      </c>
      <c r="C109" s="221" t="s">
        <v>226</v>
      </c>
      <c r="D109" s="222">
        <v>17</v>
      </c>
      <c r="E109" s="222">
        <v>613.33000000000004</v>
      </c>
      <c r="F109" s="222">
        <f t="shared" si="1"/>
        <v>10426.61</v>
      </c>
    </row>
    <row r="110" spans="1:6" x14ac:dyDescent="0.2">
      <c r="A110" s="219">
        <v>108</v>
      </c>
      <c r="B110" s="220" t="s">
        <v>339</v>
      </c>
      <c r="C110" s="221" t="s">
        <v>251</v>
      </c>
      <c r="D110" s="222">
        <v>42</v>
      </c>
      <c r="E110" s="222">
        <v>1083.3333333333335</v>
      </c>
      <c r="F110" s="222">
        <f t="shared" si="1"/>
        <v>45500.000000000007</v>
      </c>
    </row>
    <row r="111" spans="1:6" x14ac:dyDescent="0.2">
      <c r="A111" s="219">
        <v>109</v>
      </c>
      <c r="B111" s="220" t="s">
        <v>340</v>
      </c>
      <c r="C111" s="221" t="s">
        <v>251</v>
      </c>
      <c r="D111" s="222">
        <v>27</v>
      </c>
      <c r="E111" s="222">
        <v>1583.3333333333335</v>
      </c>
      <c r="F111" s="222">
        <f t="shared" si="1"/>
        <v>42750.000000000007</v>
      </c>
    </row>
    <row r="112" spans="1:6" x14ac:dyDescent="0.2">
      <c r="A112" s="219">
        <v>110</v>
      </c>
      <c r="B112" s="220" t="s">
        <v>341</v>
      </c>
      <c r="C112" s="221" t="s">
        <v>251</v>
      </c>
      <c r="D112" s="222">
        <v>22</v>
      </c>
      <c r="E112" s="222">
        <v>500</v>
      </c>
      <c r="F112" s="222">
        <f t="shared" si="1"/>
        <v>11000</v>
      </c>
    </row>
    <row r="113" spans="1:6" x14ac:dyDescent="0.2">
      <c r="A113" s="219">
        <v>111</v>
      </c>
      <c r="B113" s="220" t="s">
        <v>342</v>
      </c>
      <c r="C113" s="221" t="s">
        <v>226</v>
      </c>
      <c r="D113" s="222">
        <v>20</v>
      </c>
      <c r="E113" s="222">
        <v>37.5</v>
      </c>
      <c r="F113" s="222">
        <f t="shared" si="1"/>
        <v>750</v>
      </c>
    </row>
    <row r="114" spans="1:6" x14ac:dyDescent="0.2">
      <c r="A114" s="219">
        <v>112</v>
      </c>
      <c r="B114" s="220" t="s">
        <v>343</v>
      </c>
      <c r="C114" s="221" t="s">
        <v>226</v>
      </c>
      <c r="D114" s="222">
        <v>24</v>
      </c>
      <c r="E114" s="222">
        <v>40</v>
      </c>
      <c r="F114" s="222">
        <f t="shared" si="1"/>
        <v>960</v>
      </c>
    </row>
    <row r="115" spans="1:6" x14ac:dyDescent="0.2">
      <c r="A115" s="219">
        <v>113</v>
      </c>
      <c r="B115" s="220" t="s">
        <v>344</v>
      </c>
      <c r="C115" s="221" t="s">
        <v>226</v>
      </c>
      <c r="D115" s="222">
        <v>4</v>
      </c>
      <c r="E115" s="222">
        <v>91.67</v>
      </c>
      <c r="F115" s="222">
        <f t="shared" si="1"/>
        <v>366.68</v>
      </c>
    </row>
    <row r="116" spans="1:6" x14ac:dyDescent="0.2">
      <c r="A116" s="219">
        <v>114</v>
      </c>
      <c r="B116" s="220" t="s">
        <v>345</v>
      </c>
      <c r="C116" s="221" t="s">
        <v>226</v>
      </c>
      <c r="D116" s="222">
        <v>3</v>
      </c>
      <c r="E116" s="222">
        <v>141.66999999999999</v>
      </c>
      <c r="F116" s="222">
        <f t="shared" si="1"/>
        <v>425.01</v>
      </c>
    </row>
    <row r="117" spans="1:6" x14ac:dyDescent="0.2">
      <c r="A117" s="219">
        <v>115</v>
      </c>
      <c r="B117" s="220" t="s">
        <v>346</v>
      </c>
      <c r="C117" s="221" t="s">
        <v>226</v>
      </c>
      <c r="D117" s="222">
        <v>3</v>
      </c>
      <c r="E117" s="222">
        <v>166.67</v>
      </c>
      <c r="F117" s="222">
        <f t="shared" si="1"/>
        <v>500.01</v>
      </c>
    </row>
    <row r="118" spans="1:6" x14ac:dyDescent="0.2">
      <c r="A118" s="219">
        <v>116</v>
      </c>
      <c r="B118" s="220" t="s">
        <v>347</v>
      </c>
      <c r="C118" s="221" t="s">
        <v>226</v>
      </c>
      <c r="D118" s="222">
        <v>3</v>
      </c>
      <c r="E118" s="222">
        <v>166.67</v>
      </c>
      <c r="F118" s="222">
        <f t="shared" si="1"/>
        <v>500.01</v>
      </c>
    </row>
    <row r="119" spans="1:6" x14ac:dyDescent="0.2">
      <c r="A119" s="219">
        <v>117</v>
      </c>
      <c r="B119" s="220" t="s">
        <v>348</v>
      </c>
      <c r="C119" s="221" t="s">
        <v>226</v>
      </c>
      <c r="D119" s="222">
        <v>10</v>
      </c>
      <c r="E119" s="222">
        <v>90</v>
      </c>
      <c r="F119" s="222">
        <f t="shared" si="1"/>
        <v>900</v>
      </c>
    </row>
    <row r="120" spans="1:6" x14ac:dyDescent="0.2">
      <c r="A120" s="219">
        <v>118</v>
      </c>
      <c r="B120" s="220" t="s">
        <v>349</v>
      </c>
      <c r="C120" s="221" t="s">
        <v>226</v>
      </c>
      <c r="D120" s="222">
        <v>10</v>
      </c>
      <c r="E120" s="222">
        <v>124</v>
      </c>
      <c r="F120" s="222">
        <f t="shared" si="1"/>
        <v>1240</v>
      </c>
    </row>
    <row r="121" spans="1:6" x14ac:dyDescent="0.2">
      <c r="A121" s="219">
        <v>119</v>
      </c>
      <c r="B121" s="220" t="s">
        <v>350</v>
      </c>
      <c r="C121" s="221" t="s">
        <v>226</v>
      </c>
      <c r="D121" s="222">
        <v>10</v>
      </c>
      <c r="E121" s="222">
        <v>44</v>
      </c>
      <c r="F121" s="222">
        <f t="shared" si="1"/>
        <v>440</v>
      </c>
    </row>
    <row r="122" spans="1:6" x14ac:dyDescent="0.2">
      <c r="A122" s="219">
        <v>120</v>
      </c>
      <c r="B122" s="220" t="s">
        <v>351</v>
      </c>
      <c r="C122" s="221" t="s">
        <v>226</v>
      </c>
      <c r="D122" s="222">
        <v>9</v>
      </c>
      <c r="E122" s="222">
        <v>56</v>
      </c>
      <c r="F122" s="222">
        <f t="shared" si="1"/>
        <v>504</v>
      </c>
    </row>
    <row r="123" spans="1:6" x14ac:dyDescent="0.2">
      <c r="A123" s="219">
        <v>121</v>
      </c>
      <c r="B123" s="220" t="s">
        <v>352</v>
      </c>
      <c r="C123" s="221" t="s">
        <v>226</v>
      </c>
      <c r="D123" s="222">
        <v>3</v>
      </c>
      <c r="E123" s="222">
        <v>258.33</v>
      </c>
      <c r="F123" s="222">
        <f t="shared" si="1"/>
        <v>774.99</v>
      </c>
    </row>
    <row r="124" spans="1:6" x14ac:dyDescent="0.2">
      <c r="A124" s="219">
        <v>122</v>
      </c>
      <c r="B124" s="220" t="s">
        <v>353</v>
      </c>
      <c r="C124" s="221" t="s">
        <v>226</v>
      </c>
      <c r="D124" s="222">
        <v>2</v>
      </c>
      <c r="E124" s="222">
        <v>283.33</v>
      </c>
      <c r="F124" s="222">
        <f t="shared" si="1"/>
        <v>566.66</v>
      </c>
    </row>
    <row r="125" spans="1:6" x14ac:dyDescent="0.2">
      <c r="A125" s="219">
        <v>123</v>
      </c>
      <c r="B125" s="220" t="s">
        <v>354</v>
      </c>
      <c r="C125" s="221" t="s">
        <v>226</v>
      </c>
      <c r="D125" s="222">
        <v>11</v>
      </c>
      <c r="E125" s="222">
        <v>180</v>
      </c>
      <c r="F125" s="222">
        <f t="shared" si="1"/>
        <v>1980</v>
      </c>
    </row>
    <row r="126" spans="1:6" x14ac:dyDescent="0.2">
      <c r="A126" s="219">
        <v>124</v>
      </c>
      <c r="B126" s="220" t="s">
        <v>355</v>
      </c>
      <c r="C126" s="221" t="s">
        <v>226</v>
      </c>
      <c r="D126" s="222">
        <v>90</v>
      </c>
      <c r="E126" s="222">
        <v>48.952380952380949</v>
      </c>
      <c r="F126" s="222">
        <f t="shared" si="1"/>
        <v>4405.7142857142853</v>
      </c>
    </row>
    <row r="127" spans="1:6" x14ac:dyDescent="0.2">
      <c r="A127" s="219">
        <v>125</v>
      </c>
      <c r="B127" s="220" t="s">
        <v>356</v>
      </c>
      <c r="C127" s="221" t="s">
        <v>281</v>
      </c>
      <c r="D127" s="222">
        <v>125</v>
      </c>
      <c r="E127" s="222">
        <v>20</v>
      </c>
      <c r="F127" s="222">
        <f t="shared" si="1"/>
        <v>2500</v>
      </c>
    </row>
    <row r="128" spans="1:6" x14ac:dyDescent="0.2">
      <c r="A128" s="219">
        <v>126</v>
      </c>
      <c r="B128" s="220" t="s">
        <v>357</v>
      </c>
      <c r="C128" s="221" t="s">
        <v>281</v>
      </c>
      <c r="D128" s="222">
        <v>175</v>
      </c>
      <c r="E128" s="222">
        <v>42.5</v>
      </c>
      <c r="F128" s="222">
        <f t="shared" si="1"/>
        <v>7437.5</v>
      </c>
    </row>
    <row r="129" spans="1:6" x14ac:dyDescent="0.2">
      <c r="A129" s="219">
        <v>127</v>
      </c>
      <c r="B129" s="220" t="s">
        <v>358</v>
      </c>
      <c r="C129" s="221" t="s">
        <v>226</v>
      </c>
      <c r="D129" s="222">
        <v>7</v>
      </c>
      <c r="E129" s="222">
        <v>140</v>
      </c>
      <c r="F129" s="222">
        <f t="shared" si="1"/>
        <v>980</v>
      </c>
    </row>
    <row r="130" spans="1:6" x14ac:dyDescent="0.2">
      <c r="A130" s="219">
        <v>128</v>
      </c>
      <c r="B130" s="220" t="s">
        <v>359</v>
      </c>
      <c r="C130" s="221" t="s">
        <v>226</v>
      </c>
      <c r="D130" s="222">
        <v>10</v>
      </c>
      <c r="E130" s="222">
        <v>25</v>
      </c>
      <c r="F130" s="222">
        <f t="shared" si="1"/>
        <v>250</v>
      </c>
    </row>
    <row r="131" spans="1:6" x14ac:dyDescent="0.2">
      <c r="A131" s="219">
        <v>129</v>
      </c>
      <c r="B131" s="220" t="s">
        <v>360</v>
      </c>
      <c r="C131" s="221" t="s">
        <v>226</v>
      </c>
      <c r="D131" s="222">
        <v>10</v>
      </c>
      <c r="E131" s="222">
        <v>20.832999999999998</v>
      </c>
      <c r="F131" s="222">
        <f t="shared" si="1"/>
        <v>208.32999999999998</v>
      </c>
    </row>
    <row r="132" spans="1:6" x14ac:dyDescent="0.2">
      <c r="A132" s="219">
        <v>130</v>
      </c>
      <c r="B132" s="220" t="s">
        <v>361</v>
      </c>
      <c r="C132" s="221" t="s">
        <v>362</v>
      </c>
      <c r="D132" s="222">
        <v>125</v>
      </c>
      <c r="E132" s="222">
        <v>21</v>
      </c>
      <c r="F132" s="222">
        <f t="shared" ref="F132:F195" si="2">D132*E132</f>
        <v>2625</v>
      </c>
    </row>
    <row r="133" spans="1:6" x14ac:dyDescent="0.2">
      <c r="A133" s="219">
        <v>131</v>
      </c>
      <c r="B133" s="220" t="s">
        <v>363</v>
      </c>
      <c r="C133" s="221" t="s">
        <v>362</v>
      </c>
      <c r="D133" s="222">
        <v>125</v>
      </c>
      <c r="E133" s="222">
        <v>24.6</v>
      </c>
      <c r="F133" s="222">
        <f t="shared" si="2"/>
        <v>3075</v>
      </c>
    </row>
    <row r="134" spans="1:6" x14ac:dyDescent="0.2">
      <c r="A134" s="219">
        <v>132</v>
      </c>
      <c r="B134" s="220" t="s">
        <v>364</v>
      </c>
      <c r="C134" s="221" t="s">
        <v>236</v>
      </c>
      <c r="D134" s="222">
        <v>200</v>
      </c>
      <c r="E134" s="222">
        <v>23.79</v>
      </c>
      <c r="F134" s="222">
        <f t="shared" si="2"/>
        <v>4758</v>
      </c>
    </row>
    <row r="135" spans="1:6" x14ac:dyDescent="0.2">
      <c r="A135" s="219">
        <v>133</v>
      </c>
      <c r="B135" s="220" t="s">
        <v>365</v>
      </c>
      <c r="C135" s="221" t="s">
        <v>236</v>
      </c>
      <c r="D135" s="222">
        <v>200</v>
      </c>
      <c r="E135" s="222">
        <v>20</v>
      </c>
      <c r="F135" s="222">
        <f t="shared" si="2"/>
        <v>4000</v>
      </c>
    </row>
    <row r="136" spans="1:6" x14ac:dyDescent="0.2">
      <c r="A136" s="219">
        <v>134</v>
      </c>
      <c r="B136" s="220" t="s">
        <v>366</v>
      </c>
      <c r="C136" s="221" t="s">
        <v>226</v>
      </c>
      <c r="D136" s="222">
        <v>1</v>
      </c>
      <c r="E136" s="222">
        <v>5000</v>
      </c>
      <c r="F136" s="222">
        <f t="shared" si="2"/>
        <v>5000</v>
      </c>
    </row>
    <row r="137" spans="1:6" x14ac:dyDescent="0.2">
      <c r="A137" s="219">
        <v>135</v>
      </c>
      <c r="B137" s="220" t="s">
        <v>367</v>
      </c>
      <c r="C137" s="221" t="s">
        <v>226</v>
      </c>
      <c r="D137" s="222">
        <v>1</v>
      </c>
      <c r="E137" s="222">
        <v>5833.33</v>
      </c>
      <c r="F137" s="222">
        <f t="shared" si="2"/>
        <v>5833.33</v>
      </c>
    </row>
    <row r="138" spans="1:6" x14ac:dyDescent="0.2">
      <c r="A138" s="219">
        <v>136</v>
      </c>
      <c r="B138" s="220" t="s">
        <v>368</v>
      </c>
      <c r="C138" s="221" t="s">
        <v>226</v>
      </c>
      <c r="D138" s="222">
        <v>1</v>
      </c>
      <c r="E138" s="222">
        <v>7500</v>
      </c>
      <c r="F138" s="222">
        <f t="shared" si="2"/>
        <v>7500</v>
      </c>
    </row>
    <row r="139" spans="1:6" x14ac:dyDescent="0.2">
      <c r="A139" s="219">
        <v>137</v>
      </c>
      <c r="B139" s="220" t="s">
        <v>369</v>
      </c>
      <c r="C139" s="221" t="s">
        <v>226</v>
      </c>
      <c r="D139" s="222">
        <v>1</v>
      </c>
      <c r="E139" s="222">
        <v>5000</v>
      </c>
      <c r="F139" s="222">
        <f t="shared" si="2"/>
        <v>5000</v>
      </c>
    </row>
    <row r="140" spans="1:6" x14ac:dyDescent="0.2">
      <c r="A140" s="219">
        <v>138</v>
      </c>
      <c r="B140" s="220" t="s">
        <v>370</v>
      </c>
      <c r="C140" s="221" t="s">
        <v>226</v>
      </c>
      <c r="D140" s="222">
        <v>1</v>
      </c>
      <c r="E140" s="222">
        <v>5833.33</v>
      </c>
      <c r="F140" s="222">
        <f t="shared" si="2"/>
        <v>5833.33</v>
      </c>
    </row>
    <row r="141" spans="1:6" x14ac:dyDescent="0.2">
      <c r="A141" s="219">
        <v>139</v>
      </c>
      <c r="B141" s="220" t="s">
        <v>371</v>
      </c>
      <c r="C141" s="221" t="s">
        <v>226</v>
      </c>
      <c r="D141" s="222">
        <v>1</v>
      </c>
      <c r="E141" s="222">
        <v>679.17</v>
      </c>
      <c r="F141" s="222">
        <f t="shared" si="2"/>
        <v>679.17</v>
      </c>
    </row>
    <row r="142" spans="1:6" x14ac:dyDescent="0.2">
      <c r="A142" s="219">
        <v>140</v>
      </c>
      <c r="B142" s="220" t="s">
        <v>372</v>
      </c>
      <c r="C142" s="221" t="s">
        <v>226</v>
      </c>
      <c r="D142" s="222">
        <v>2</v>
      </c>
      <c r="E142" s="222">
        <v>4315</v>
      </c>
      <c r="F142" s="222">
        <f t="shared" si="2"/>
        <v>8630</v>
      </c>
    </row>
    <row r="143" spans="1:6" x14ac:dyDescent="0.2">
      <c r="A143" s="219">
        <v>141</v>
      </c>
      <c r="B143" s="220" t="s">
        <v>373</v>
      </c>
      <c r="C143" s="221" t="s">
        <v>226</v>
      </c>
      <c r="D143" s="222">
        <v>2</v>
      </c>
      <c r="E143" s="222">
        <v>5865</v>
      </c>
      <c r="F143" s="222">
        <f t="shared" si="2"/>
        <v>11730</v>
      </c>
    </row>
    <row r="144" spans="1:6" x14ac:dyDescent="0.2">
      <c r="A144" s="219">
        <v>142</v>
      </c>
      <c r="B144" s="220" t="s">
        <v>374</v>
      </c>
      <c r="C144" s="221" t="s">
        <v>226</v>
      </c>
      <c r="D144" s="222">
        <v>5</v>
      </c>
      <c r="E144" s="222">
        <v>1570</v>
      </c>
      <c r="F144" s="222">
        <f t="shared" si="2"/>
        <v>7850</v>
      </c>
    </row>
    <row r="145" spans="1:6" x14ac:dyDescent="0.2">
      <c r="A145" s="219">
        <v>143</v>
      </c>
      <c r="B145" s="220" t="s">
        <v>374</v>
      </c>
      <c r="C145" s="221" t="s">
        <v>226</v>
      </c>
      <c r="D145" s="222">
        <v>3</v>
      </c>
      <c r="E145" s="222">
        <v>1455</v>
      </c>
      <c r="F145" s="222">
        <f t="shared" si="2"/>
        <v>4365</v>
      </c>
    </row>
    <row r="146" spans="1:6" x14ac:dyDescent="0.2">
      <c r="A146" s="219">
        <v>144</v>
      </c>
      <c r="B146" s="220" t="s">
        <v>375</v>
      </c>
      <c r="C146" s="221" t="s">
        <v>226</v>
      </c>
      <c r="D146" s="222">
        <v>6</v>
      </c>
      <c r="E146" s="222">
        <v>1995</v>
      </c>
      <c r="F146" s="222">
        <f t="shared" si="2"/>
        <v>11970</v>
      </c>
    </row>
    <row r="147" spans="1:6" x14ac:dyDescent="0.2">
      <c r="A147" s="219">
        <v>145</v>
      </c>
      <c r="B147" s="220" t="s">
        <v>376</v>
      </c>
      <c r="C147" s="221" t="s">
        <v>226</v>
      </c>
      <c r="D147" s="222">
        <v>7</v>
      </c>
      <c r="E147" s="222">
        <v>2110</v>
      </c>
      <c r="F147" s="222">
        <f t="shared" si="2"/>
        <v>14770</v>
      </c>
    </row>
    <row r="148" spans="1:6" x14ac:dyDescent="0.2">
      <c r="A148" s="219">
        <v>146</v>
      </c>
      <c r="B148" s="220" t="s">
        <v>377</v>
      </c>
      <c r="C148" s="221" t="s">
        <v>226</v>
      </c>
      <c r="D148" s="222">
        <v>4</v>
      </c>
      <c r="E148" s="222">
        <v>2110</v>
      </c>
      <c r="F148" s="222">
        <f t="shared" si="2"/>
        <v>8440</v>
      </c>
    </row>
    <row r="149" spans="1:6" x14ac:dyDescent="0.2">
      <c r="A149" s="219">
        <v>147</v>
      </c>
      <c r="B149" s="220" t="s">
        <v>378</v>
      </c>
      <c r="C149" s="221" t="s">
        <v>226</v>
      </c>
      <c r="D149" s="222">
        <v>11</v>
      </c>
      <c r="E149" s="222">
        <v>775</v>
      </c>
      <c r="F149" s="222">
        <f t="shared" si="2"/>
        <v>8525</v>
      </c>
    </row>
    <row r="150" spans="1:6" x14ac:dyDescent="0.2">
      <c r="A150" s="219">
        <v>148</v>
      </c>
      <c r="B150" s="220" t="s">
        <v>379</v>
      </c>
      <c r="C150" s="221" t="s">
        <v>226</v>
      </c>
      <c r="D150" s="222">
        <v>2</v>
      </c>
      <c r="E150" s="222">
        <v>1565</v>
      </c>
      <c r="F150" s="222">
        <f t="shared" si="2"/>
        <v>3130</v>
      </c>
    </row>
    <row r="151" spans="1:6" x14ac:dyDescent="0.2">
      <c r="A151" s="219">
        <v>149</v>
      </c>
      <c r="B151" s="220" t="s">
        <v>380</v>
      </c>
      <c r="C151" s="221" t="s">
        <v>226</v>
      </c>
      <c r="D151" s="222">
        <v>1</v>
      </c>
      <c r="E151" s="222">
        <v>1320</v>
      </c>
      <c r="F151" s="222">
        <f t="shared" si="2"/>
        <v>1320</v>
      </c>
    </row>
    <row r="152" spans="1:6" x14ac:dyDescent="0.2">
      <c r="A152" s="219">
        <v>150</v>
      </c>
      <c r="B152" s="220" t="s">
        <v>381</v>
      </c>
      <c r="C152" s="221" t="s">
        <v>226</v>
      </c>
      <c r="D152" s="222">
        <v>2</v>
      </c>
      <c r="E152" s="222">
        <v>1347.5</v>
      </c>
      <c r="F152" s="222">
        <f t="shared" si="2"/>
        <v>2695</v>
      </c>
    </row>
    <row r="153" spans="1:6" x14ac:dyDescent="0.2">
      <c r="A153" s="219">
        <v>151</v>
      </c>
      <c r="B153" s="220" t="s">
        <v>382</v>
      </c>
      <c r="C153" s="221" t="s">
        <v>226</v>
      </c>
      <c r="D153" s="222">
        <v>1</v>
      </c>
      <c r="E153" s="222">
        <v>3972.5</v>
      </c>
      <c r="F153" s="222">
        <f t="shared" si="2"/>
        <v>3972.5</v>
      </c>
    </row>
    <row r="154" spans="1:6" x14ac:dyDescent="0.2">
      <c r="A154" s="219">
        <v>152</v>
      </c>
      <c r="B154" s="220" t="s">
        <v>383</v>
      </c>
      <c r="C154" s="221" t="s">
        <v>226</v>
      </c>
      <c r="D154" s="222">
        <v>2</v>
      </c>
      <c r="E154" s="222">
        <v>3972.5</v>
      </c>
      <c r="F154" s="222">
        <f t="shared" si="2"/>
        <v>7945</v>
      </c>
    </row>
    <row r="155" spans="1:6" x14ac:dyDescent="0.2">
      <c r="A155" s="219">
        <v>153</v>
      </c>
      <c r="B155" s="220" t="s">
        <v>384</v>
      </c>
      <c r="C155" s="221" t="s">
        <v>226</v>
      </c>
      <c r="D155" s="222">
        <v>2</v>
      </c>
      <c r="E155" s="222">
        <v>1535</v>
      </c>
      <c r="F155" s="222">
        <f t="shared" si="2"/>
        <v>3070</v>
      </c>
    </row>
    <row r="156" spans="1:6" x14ac:dyDescent="0.2">
      <c r="A156" s="219">
        <v>154</v>
      </c>
      <c r="B156" s="220" t="s">
        <v>385</v>
      </c>
      <c r="C156" s="221" t="s">
        <v>226</v>
      </c>
      <c r="D156" s="222">
        <v>7</v>
      </c>
      <c r="E156" s="222">
        <v>4812.5</v>
      </c>
      <c r="F156" s="222">
        <f t="shared" si="2"/>
        <v>33687.5</v>
      </c>
    </row>
    <row r="157" spans="1:6" x14ac:dyDescent="0.2">
      <c r="A157" s="219">
        <v>155</v>
      </c>
      <c r="B157" s="220" t="s">
        <v>386</v>
      </c>
      <c r="C157" s="221" t="s">
        <v>226</v>
      </c>
      <c r="D157" s="222">
        <v>2</v>
      </c>
      <c r="E157" s="222">
        <v>1382.5</v>
      </c>
      <c r="F157" s="222">
        <f t="shared" si="2"/>
        <v>2765</v>
      </c>
    </row>
    <row r="158" spans="1:6" x14ac:dyDescent="0.2">
      <c r="A158" s="219">
        <v>156</v>
      </c>
      <c r="B158" s="220" t="s">
        <v>387</v>
      </c>
      <c r="C158" s="221" t="s">
        <v>226</v>
      </c>
      <c r="D158" s="222">
        <v>2</v>
      </c>
      <c r="E158" s="222">
        <v>4155</v>
      </c>
      <c r="F158" s="222">
        <f t="shared" si="2"/>
        <v>8310</v>
      </c>
    </row>
    <row r="159" spans="1:6" x14ac:dyDescent="0.2">
      <c r="A159" s="219">
        <v>157</v>
      </c>
      <c r="B159" s="220" t="s">
        <v>388</v>
      </c>
      <c r="C159" s="221" t="s">
        <v>226</v>
      </c>
      <c r="D159" s="222">
        <v>9</v>
      </c>
      <c r="E159" s="222">
        <v>5076.6503333333339</v>
      </c>
      <c r="F159" s="222">
        <f t="shared" si="2"/>
        <v>45689.853000000003</v>
      </c>
    </row>
    <row r="160" spans="1:6" x14ac:dyDescent="0.2">
      <c r="A160" s="219">
        <v>158</v>
      </c>
      <c r="B160" s="220" t="s">
        <v>389</v>
      </c>
      <c r="C160" s="221" t="s">
        <v>226</v>
      </c>
      <c r="D160" s="222">
        <v>2</v>
      </c>
      <c r="E160" s="222">
        <v>1511.3</v>
      </c>
      <c r="F160" s="222">
        <f t="shared" si="2"/>
        <v>3022.6</v>
      </c>
    </row>
    <row r="161" spans="1:6" x14ac:dyDescent="0.2">
      <c r="A161" s="219">
        <v>159</v>
      </c>
      <c r="B161" s="220" t="s">
        <v>390</v>
      </c>
      <c r="C161" s="221" t="s">
        <v>226</v>
      </c>
      <c r="D161" s="222">
        <v>6</v>
      </c>
      <c r="E161" s="222">
        <v>1627.2</v>
      </c>
      <c r="F161" s="222">
        <f t="shared" si="2"/>
        <v>9763.2000000000007</v>
      </c>
    </row>
    <row r="162" spans="1:6" x14ac:dyDescent="0.2">
      <c r="A162" s="219">
        <v>160</v>
      </c>
      <c r="B162" s="220" t="s">
        <v>391</v>
      </c>
      <c r="C162" s="221" t="s">
        <v>226</v>
      </c>
      <c r="D162" s="222">
        <v>5</v>
      </c>
      <c r="E162" s="222">
        <v>959.52799999999991</v>
      </c>
      <c r="F162" s="222">
        <f t="shared" si="2"/>
        <v>4797.6399999999994</v>
      </c>
    </row>
    <row r="163" spans="1:6" x14ac:dyDescent="0.2">
      <c r="A163" s="219">
        <v>161</v>
      </c>
      <c r="B163" s="220" t="s">
        <v>391</v>
      </c>
      <c r="C163" s="221" t="s">
        <v>226</v>
      </c>
      <c r="D163" s="222">
        <v>1</v>
      </c>
      <c r="E163" s="222">
        <v>840</v>
      </c>
      <c r="F163" s="222">
        <f t="shared" si="2"/>
        <v>840</v>
      </c>
    </row>
    <row r="164" spans="1:6" x14ac:dyDescent="0.2">
      <c r="A164" s="219">
        <v>162</v>
      </c>
      <c r="B164" s="220" t="s">
        <v>392</v>
      </c>
      <c r="C164" s="221" t="s">
        <v>226</v>
      </c>
      <c r="D164" s="222">
        <v>11</v>
      </c>
      <c r="E164" s="222">
        <v>491.33454545454549</v>
      </c>
      <c r="F164" s="222">
        <f t="shared" si="2"/>
        <v>5404.68</v>
      </c>
    </row>
    <row r="165" spans="1:6" x14ac:dyDescent="0.2">
      <c r="A165" s="219">
        <v>163</v>
      </c>
      <c r="B165" s="220" t="s">
        <v>393</v>
      </c>
      <c r="C165" s="221" t="s">
        <v>226</v>
      </c>
      <c r="D165" s="222">
        <v>17</v>
      </c>
      <c r="E165" s="222">
        <v>1239.1505882352942</v>
      </c>
      <c r="F165" s="222">
        <f t="shared" si="2"/>
        <v>21065.56</v>
      </c>
    </row>
    <row r="166" spans="1:6" x14ac:dyDescent="0.2">
      <c r="A166" s="219">
        <v>164</v>
      </c>
      <c r="B166" s="220" t="s">
        <v>394</v>
      </c>
      <c r="C166" s="221" t="s">
        <v>226</v>
      </c>
      <c r="D166" s="222">
        <v>9</v>
      </c>
      <c r="E166" s="222">
        <v>1361.8733333333334</v>
      </c>
      <c r="F166" s="222">
        <f t="shared" si="2"/>
        <v>12256.86</v>
      </c>
    </row>
    <row r="167" spans="1:6" x14ac:dyDescent="0.2">
      <c r="A167" s="219">
        <v>165</v>
      </c>
      <c r="B167" s="220" t="s">
        <v>395</v>
      </c>
      <c r="C167" s="221" t="s">
        <v>226</v>
      </c>
      <c r="D167" s="222">
        <v>2</v>
      </c>
      <c r="E167" s="222">
        <v>1320</v>
      </c>
      <c r="F167" s="222">
        <f t="shared" si="2"/>
        <v>2640</v>
      </c>
    </row>
    <row r="168" spans="1:6" x14ac:dyDescent="0.2">
      <c r="A168" s="219">
        <v>166</v>
      </c>
      <c r="B168" s="220" t="s">
        <v>396</v>
      </c>
      <c r="C168" s="221" t="s">
        <v>226</v>
      </c>
      <c r="D168" s="222">
        <v>5</v>
      </c>
      <c r="E168" s="222">
        <v>3890</v>
      </c>
      <c r="F168" s="222">
        <f t="shared" si="2"/>
        <v>19450</v>
      </c>
    </row>
    <row r="169" spans="1:6" x14ac:dyDescent="0.2">
      <c r="A169" s="219">
        <v>167</v>
      </c>
      <c r="B169" s="220" t="s">
        <v>397</v>
      </c>
      <c r="C169" s="221" t="s">
        <v>226</v>
      </c>
      <c r="D169" s="222">
        <v>2</v>
      </c>
      <c r="E169" s="222">
        <v>655</v>
      </c>
      <c r="F169" s="222">
        <f t="shared" si="2"/>
        <v>1310</v>
      </c>
    </row>
    <row r="170" spans="1:6" x14ac:dyDescent="0.2">
      <c r="A170" s="219">
        <v>168</v>
      </c>
      <c r="B170" s="220" t="s">
        <v>398</v>
      </c>
      <c r="C170" s="221" t="s">
        <v>319</v>
      </c>
      <c r="D170" s="222">
        <v>9</v>
      </c>
      <c r="E170" s="222">
        <v>122.5</v>
      </c>
      <c r="F170" s="222">
        <f t="shared" si="2"/>
        <v>1102.5</v>
      </c>
    </row>
    <row r="171" spans="1:6" x14ac:dyDescent="0.2">
      <c r="A171" s="219">
        <v>169</v>
      </c>
      <c r="B171" s="220" t="s">
        <v>399</v>
      </c>
      <c r="C171" s="221" t="s">
        <v>226</v>
      </c>
      <c r="D171" s="222">
        <v>10</v>
      </c>
      <c r="E171" s="222">
        <v>80</v>
      </c>
      <c r="F171" s="222">
        <f t="shared" si="2"/>
        <v>800</v>
      </c>
    </row>
    <row r="172" spans="1:6" x14ac:dyDescent="0.2">
      <c r="A172" s="219">
        <v>170</v>
      </c>
      <c r="B172" s="220" t="s">
        <v>400</v>
      </c>
      <c r="C172" s="221" t="s">
        <v>226</v>
      </c>
      <c r="D172" s="222">
        <v>3</v>
      </c>
      <c r="E172" s="222">
        <v>630</v>
      </c>
      <c r="F172" s="222">
        <f t="shared" si="2"/>
        <v>1890</v>
      </c>
    </row>
    <row r="173" spans="1:6" x14ac:dyDescent="0.2">
      <c r="A173" s="219">
        <v>171</v>
      </c>
      <c r="B173" s="220" t="s">
        <v>401</v>
      </c>
      <c r="C173" s="221" t="s">
        <v>226</v>
      </c>
      <c r="D173" s="222">
        <v>25</v>
      </c>
      <c r="E173" s="222">
        <v>12</v>
      </c>
      <c r="F173" s="222">
        <f t="shared" si="2"/>
        <v>300</v>
      </c>
    </row>
    <row r="174" spans="1:6" x14ac:dyDescent="0.2">
      <c r="A174" s="219">
        <v>172</v>
      </c>
      <c r="B174" s="220" t="s">
        <v>402</v>
      </c>
      <c r="C174" s="221" t="s">
        <v>226</v>
      </c>
      <c r="D174" s="222">
        <v>1</v>
      </c>
      <c r="E174" s="222">
        <v>900</v>
      </c>
      <c r="F174" s="222">
        <f t="shared" si="2"/>
        <v>900</v>
      </c>
    </row>
    <row r="175" spans="1:6" x14ac:dyDescent="0.2">
      <c r="A175" s="219">
        <v>173</v>
      </c>
      <c r="B175" s="220" t="s">
        <v>403</v>
      </c>
      <c r="C175" s="221" t="s">
        <v>226</v>
      </c>
      <c r="D175" s="222">
        <v>1</v>
      </c>
      <c r="E175" s="222">
        <v>1250</v>
      </c>
      <c r="F175" s="222">
        <f t="shared" si="2"/>
        <v>1250</v>
      </c>
    </row>
    <row r="176" spans="1:6" x14ac:dyDescent="0.2">
      <c r="A176" s="219">
        <v>174</v>
      </c>
      <c r="B176" s="220" t="s">
        <v>404</v>
      </c>
      <c r="C176" s="221" t="s">
        <v>226</v>
      </c>
      <c r="D176" s="222">
        <v>18</v>
      </c>
      <c r="E176" s="222">
        <v>37.5</v>
      </c>
      <c r="F176" s="222">
        <f t="shared" si="2"/>
        <v>675</v>
      </c>
    </row>
    <row r="177" spans="1:6" x14ac:dyDescent="0.2">
      <c r="A177" s="219">
        <v>175</v>
      </c>
      <c r="B177" s="220" t="s">
        <v>404</v>
      </c>
      <c r="C177" s="221" t="s">
        <v>226</v>
      </c>
      <c r="D177" s="222">
        <v>20</v>
      </c>
      <c r="E177" s="222">
        <v>50</v>
      </c>
      <c r="F177" s="222">
        <f t="shared" si="2"/>
        <v>1000</v>
      </c>
    </row>
    <row r="178" spans="1:6" x14ac:dyDescent="0.2">
      <c r="A178" s="219">
        <v>176</v>
      </c>
      <c r="B178" s="220" t="s">
        <v>405</v>
      </c>
      <c r="C178" s="221" t="s">
        <v>226</v>
      </c>
      <c r="D178" s="222">
        <v>6</v>
      </c>
      <c r="E178" s="222">
        <v>20</v>
      </c>
      <c r="F178" s="222">
        <f t="shared" si="2"/>
        <v>120</v>
      </c>
    </row>
    <row r="179" spans="1:6" x14ac:dyDescent="0.2">
      <c r="A179" s="219">
        <v>177</v>
      </c>
      <c r="B179" s="220" t="s">
        <v>406</v>
      </c>
      <c r="C179" s="221" t="s">
        <v>407</v>
      </c>
      <c r="D179" s="222">
        <v>26.199999999999989</v>
      </c>
      <c r="E179" s="222">
        <v>130</v>
      </c>
      <c r="F179" s="222">
        <f t="shared" si="2"/>
        <v>3405.9999999999986</v>
      </c>
    </row>
    <row r="180" spans="1:6" x14ac:dyDescent="0.2">
      <c r="A180" s="219">
        <v>178</v>
      </c>
      <c r="B180" s="220" t="s">
        <v>408</v>
      </c>
      <c r="C180" s="221" t="s">
        <v>407</v>
      </c>
      <c r="D180" s="222">
        <v>379.12</v>
      </c>
      <c r="E180" s="222">
        <v>135</v>
      </c>
      <c r="F180" s="222">
        <f t="shared" si="2"/>
        <v>51181.2</v>
      </c>
    </row>
    <row r="181" spans="1:6" x14ac:dyDescent="0.2">
      <c r="A181" s="219">
        <v>179</v>
      </c>
      <c r="B181" s="220" t="s">
        <v>409</v>
      </c>
      <c r="C181" s="221" t="s">
        <v>407</v>
      </c>
      <c r="D181" s="222">
        <v>165</v>
      </c>
      <c r="E181" s="222">
        <v>71.36363636363636</v>
      </c>
      <c r="F181" s="222">
        <f t="shared" si="2"/>
        <v>11775</v>
      </c>
    </row>
    <row r="182" spans="1:6" x14ac:dyDescent="0.2">
      <c r="A182" s="219">
        <v>180</v>
      </c>
      <c r="B182" s="220" t="s">
        <v>410</v>
      </c>
      <c r="C182" s="221" t="s">
        <v>407</v>
      </c>
      <c r="D182" s="222">
        <v>70</v>
      </c>
      <c r="E182" s="222">
        <v>75</v>
      </c>
      <c r="F182" s="222">
        <f t="shared" si="2"/>
        <v>5250</v>
      </c>
    </row>
    <row r="183" spans="1:6" x14ac:dyDescent="0.2">
      <c r="A183" s="219">
        <v>181</v>
      </c>
      <c r="B183" s="220" t="s">
        <v>411</v>
      </c>
      <c r="C183" s="221" t="s">
        <v>226</v>
      </c>
      <c r="D183" s="222">
        <v>40</v>
      </c>
      <c r="E183" s="222">
        <v>12.5</v>
      </c>
      <c r="F183" s="222">
        <f t="shared" si="2"/>
        <v>500</v>
      </c>
    </row>
    <row r="184" spans="1:6" x14ac:dyDescent="0.2">
      <c r="A184" s="219">
        <v>182</v>
      </c>
      <c r="B184" s="220" t="s">
        <v>412</v>
      </c>
      <c r="C184" s="221" t="s">
        <v>226</v>
      </c>
      <c r="D184" s="222">
        <v>150</v>
      </c>
      <c r="E184" s="222">
        <v>11.67</v>
      </c>
      <c r="F184" s="222">
        <f t="shared" si="2"/>
        <v>1750.5</v>
      </c>
    </row>
    <row r="185" spans="1:6" x14ac:dyDescent="0.2">
      <c r="A185" s="219">
        <v>183</v>
      </c>
      <c r="B185" s="220" t="s">
        <v>413</v>
      </c>
      <c r="C185" s="221" t="s">
        <v>226</v>
      </c>
      <c r="D185" s="222">
        <v>5</v>
      </c>
      <c r="E185" s="222">
        <v>150</v>
      </c>
      <c r="F185" s="222">
        <f t="shared" si="2"/>
        <v>750</v>
      </c>
    </row>
    <row r="186" spans="1:6" x14ac:dyDescent="0.2">
      <c r="A186" s="219">
        <v>184</v>
      </c>
      <c r="B186" s="220" t="s">
        <v>414</v>
      </c>
      <c r="C186" s="221" t="s">
        <v>226</v>
      </c>
      <c r="D186" s="222">
        <v>10</v>
      </c>
      <c r="E186" s="222">
        <v>233.33</v>
      </c>
      <c r="F186" s="222">
        <f t="shared" si="2"/>
        <v>2333.3000000000002</v>
      </c>
    </row>
    <row r="187" spans="1:6" x14ac:dyDescent="0.2">
      <c r="A187" s="219">
        <v>185</v>
      </c>
      <c r="B187" s="220" t="s">
        <v>415</v>
      </c>
      <c r="C187" s="221" t="s">
        <v>226</v>
      </c>
      <c r="D187" s="222">
        <v>10</v>
      </c>
      <c r="E187" s="222">
        <v>233.33</v>
      </c>
      <c r="F187" s="222">
        <f t="shared" si="2"/>
        <v>2333.3000000000002</v>
      </c>
    </row>
    <row r="188" spans="1:6" x14ac:dyDescent="0.2">
      <c r="A188" s="219">
        <v>186</v>
      </c>
      <c r="B188" s="220" t="s">
        <v>416</v>
      </c>
      <c r="C188" s="221" t="s">
        <v>226</v>
      </c>
      <c r="D188" s="222">
        <v>5</v>
      </c>
      <c r="E188" s="222">
        <v>275</v>
      </c>
      <c r="F188" s="222">
        <f t="shared" si="2"/>
        <v>1375</v>
      </c>
    </row>
    <row r="189" spans="1:6" x14ac:dyDescent="0.2">
      <c r="A189" s="219">
        <v>187</v>
      </c>
      <c r="B189" s="220" t="s">
        <v>417</v>
      </c>
      <c r="C189" s="221" t="s">
        <v>226</v>
      </c>
      <c r="D189" s="222">
        <v>10</v>
      </c>
      <c r="E189" s="222">
        <v>275</v>
      </c>
      <c r="F189" s="222">
        <f t="shared" si="2"/>
        <v>2750</v>
      </c>
    </row>
    <row r="190" spans="1:6" x14ac:dyDescent="0.2">
      <c r="A190" s="219">
        <v>188</v>
      </c>
      <c r="B190" s="220" t="s">
        <v>418</v>
      </c>
      <c r="C190" s="221" t="s">
        <v>226</v>
      </c>
      <c r="D190" s="222">
        <v>10</v>
      </c>
      <c r="E190" s="222">
        <v>300</v>
      </c>
      <c r="F190" s="222">
        <f t="shared" si="2"/>
        <v>3000</v>
      </c>
    </row>
    <row r="191" spans="1:6" x14ac:dyDescent="0.2">
      <c r="A191" s="219">
        <v>189</v>
      </c>
      <c r="B191" s="220" t="s">
        <v>419</v>
      </c>
      <c r="C191" s="221" t="s">
        <v>226</v>
      </c>
      <c r="D191" s="222">
        <v>10</v>
      </c>
      <c r="E191" s="222">
        <v>300</v>
      </c>
      <c r="F191" s="222">
        <f t="shared" si="2"/>
        <v>3000</v>
      </c>
    </row>
    <row r="192" spans="1:6" x14ac:dyDescent="0.2">
      <c r="A192" s="219">
        <v>190</v>
      </c>
      <c r="B192" s="220" t="s">
        <v>420</v>
      </c>
      <c r="C192" s="221" t="s">
        <v>226</v>
      </c>
      <c r="D192" s="222">
        <v>50</v>
      </c>
      <c r="E192" s="222">
        <v>158.33000000000001</v>
      </c>
      <c r="F192" s="222">
        <f t="shared" si="2"/>
        <v>7916.5000000000009</v>
      </c>
    </row>
    <row r="193" spans="1:6" x14ac:dyDescent="0.2">
      <c r="A193" s="219">
        <v>191</v>
      </c>
      <c r="B193" s="220" t="s">
        <v>421</v>
      </c>
      <c r="C193" s="221" t="s">
        <v>226</v>
      </c>
      <c r="D193" s="222">
        <v>20</v>
      </c>
      <c r="E193" s="222">
        <v>200</v>
      </c>
      <c r="F193" s="222">
        <f t="shared" si="2"/>
        <v>4000</v>
      </c>
    </row>
    <row r="194" spans="1:6" x14ac:dyDescent="0.2">
      <c r="A194" s="219">
        <v>192</v>
      </c>
      <c r="B194" s="220" t="s">
        <v>422</v>
      </c>
      <c r="C194" s="221" t="s">
        <v>226</v>
      </c>
      <c r="D194" s="222">
        <v>10</v>
      </c>
      <c r="E194" s="222">
        <v>225</v>
      </c>
      <c r="F194" s="222">
        <f t="shared" si="2"/>
        <v>2250</v>
      </c>
    </row>
    <row r="195" spans="1:6" x14ac:dyDescent="0.2">
      <c r="A195" s="219">
        <v>193</v>
      </c>
      <c r="B195" s="220" t="s">
        <v>423</v>
      </c>
      <c r="C195" s="221" t="s">
        <v>226</v>
      </c>
      <c r="D195" s="222">
        <v>50</v>
      </c>
      <c r="E195" s="222">
        <v>175</v>
      </c>
      <c r="F195" s="222">
        <f t="shared" si="2"/>
        <v>8750</v>
      </c>
    </row>
    <row r="196" spans="1:6" x14ac:dyDescent="0.2">
      <c r="A196" s="219">
        <v>194</v>
      </c>
      <c r="B196" s="220" t="s">
        <v>424</v>
      </c>
      <c r="C196" s="221" t="s">
        <v>226</v>
      </c>
      <c r="D196" s="222">
        <v>1</v>
      </c>
      <c r="E196" s="222">
        <v>670.83</v>
      </c>
      <c r="F196" s="222">
        <f t="shared" ref="F196:F259" si="3">D196*E196</f>
        <v>670.83</v>
      </c>
    </row>
    <row r="197" spans="1:6" x14ac:dyDescent="0.2">
      <c r="A197" s="219">
        <v>195</v>
      </c>
      <c r="B197" s="220" t="s">
        <v>425</v>
      </c>
      <c r="C197" s="221" t="s">
        <v>226</v>
      </c>
      <c r="D197" s="222">
        <v>1</v>
      </c>
      <c r="E197" s="222">
        <v>350</v>
      </c>
      <c r="F197" s="222">
        <f t="shared" si="3"/>
        <v>350</v>
      </c>
    </row>
    <row r="198" spans="1:6" x14ac:dyDescent="0.2">
      <c r="A198" s="219">
        <v>196</v>
      </c>
      <c r="B198" s="220" t="s">
        <v>426</v>
      </c>
      <c r="C198" s="221" t="s">
        <v>226</v>
      </c>
      <c r="D198" s="222">
        <v>1</v>
      </c>
      <c r="E198" s="222">
        <v>250</v>
      </c>
      <c r="F198" s="222">
        <f t="shared" si="3"/>
        <v>250</v>
      </c>
    </row>
    <row r="199" spans="1:6" x14ac:dyDescent="0.2">
      <c r="A199" s="219">
        <v>197</v>
      </c>
      <c r="B199" s="220" t="s">
        <v>427</v>
      </c>
      <c r="C199" s="221" t="s">
        <v>226</v>
      </c>
      <c r="D199" s="222">
        <v>10</v>
      </c>
      <c r="E199" s="222">
        <v>166.667</v>
      </c>
      <c r="F199" s="222">
        <f t="shared" si="3"/>
        <v>1666.67</v>
      </c>
    </row>
    <row r="200" spans="1:6" x14ac:dyDescent="0.2">
      <c r="A200" s="219">
        <v>198</v>
      </c>
      <c r="B200" s="220" t="s">
        <v>428</v>
      </c>
      <c r="C200" s="221" t="s">
        <v>226</v>
      </c>
      <c r="D200" s="222">
        <v>12</v>
      </c>
      <c r="E200" s="222">
        <v>95</v>
      </c>
      <c r="F200" s="222">
        <f t="shared" si="3"/>
        <v>1140</v>
      </c>
    </row>
    <row r="201" spans="1:6" x14ac:dyDescent="0.2">
      <c r="A201" s="219">
        <v>199</v>
      </c>
      <c r="B201" s="220" t="s">
        <v>429</v>
      </c>
      <c r="C201" s="221" t="s">
        <v>226</v>
      </c>
      <c r="D201" s="222">
        <v>15</v>
      </c>
      <c r="E201" s="222">
        <v>200</v>
      </c>
      <c r="F201" s="222">
        <f t="shared" si="3"/>
        <v>3000</v>
      </c>
    </row>
    <row r="202" spans="1:6" x14ac:dyDescent="0.2">
      <c r="A202" s="219">
        <v>200</v>
      </c>
      <c r="B202" s="220" t="s">
        <v>430</v>
      </c>
      <c r="C202" s="221" t="s">
        <v>226</v>
      </c>
      <c r="D202" s="222">
        <v>4</v>
      </c>
      <c r="E202" s="222">
        <v>154.167</v>
      </c>
      <c r="F202" s="222">
        <f t="shared" si="3"/>
        <v>616.66800000000001</v>
      </c>
    </row>
    <row r="203" spans="1:6" x14ac:dyDescent="0.2">
      <c r="A203" s="219">
        <v>201</v>
      </c>
      <c r="B203" s="220" t="s">
        <v>431</v>
      </c>
      <c r="C203" s="221" t="s">
        <v>226</v>
      </c>
      <c r="D203" s="222">
        <v>4</v>
      </c>
      <c r="E203" s="222">
        <v>683.33349999999996</v>
      </c>
      <c r="F203" s="222">
        <f t="shared" si="3"/>
        <v>2733.3339999999998</v>
      </c>
    </row>
    <row r="204" spans="1:6" x14ac:dyDescent="0.2">
      <c r="A204" s="219">
        <v>202</v>
      </c>
      <c r="B204" s="220" t="s">
        <v>432</v>
      </c>
      <c r="C204" s="221" t="s">
        <v>226</v>
      </c>
      <c r="D204" s="222">
        <v>4</v>
      </c>
      <c r="E204" s="222">
        <v>385</v>
      </c>
      <c r="F204" s="222">
        <f t="shared" si="3"/>
        <v>1540</v>
      </c>
    </row>
    <row r="205" spans="1:6" x14ac:dyDescent="0.2">
      <c r="A205" s="219">
        <v>203</v>
      </c>
      <c r="B205" s="220" t="s">
        <v>433</v>
      </c>
      <c r="C205" s="221" t="s">
        <v>226</v>
      </c>
      <c r="D205" s="222">
        <v>3</v>
      </c>
      <c r="E205" s="222">
        <v>450</v>
      </c>
      <c r="F205" s="222">
        <f t="shared" si="3"/>
        <v>1350</v>
      </c>
    </row>
    <row r="206" spans="1:6" x14ac:dyDescent="0.2">
      <c r="A206" s="219">
        <v>204</v>
      </c>
      <c r="B206" s="220" t="s">
        <v>434</v>
      </c>
      <c r="C206" s="221" t="s">
        <v>226</v>
      </c>
      <c r="D206" s="222">
        <v>6</v>
      </c>
      <c r="E206" s="222">
        <v>283.33</v>
      </c>
      <c r="F206" s="222">
        <f t="shared" si="3"/>
        <v>1699.98</v>
      </c>
    </row>
    <row r="207" spans="1:6" x14ac:dyDescent="0.2">
      <c r="A207" s="219">
        <v>205</v>
      </c>
      <c r="B207" s="220" t="s">
        <v>435</v>
      </c>
      <c r="C207" s="221" t="s">
        <v>226</v>
      </c>
      <c r="D207" s="222">
        <v>5</v>
      </c>
      <c r="E207" s="222">
        <v>225</v>
      </c>
      <c r="F207" s="222">
        <f t="shared" si="3"/>
        <v>1125</v>
      </c>
    </row>
    <row r="208" spans="1:6" x14ac:dyDescent="0.2">
      <c r="A208" s="219">
        <v>206</v>
      </c>
      <c r="B208" s="220" t="s">
        <v>436</v>
      </c>
      <c r="C208" s="221" t="s">
        <v>226</v>
      </c>
      <c r="D208" s="222">
        <v>6</v>
      </c>
      <c r="E208" s="222">
        <v>283.33</v>
      </c>
      <c r="F208" s="222">
        <f t="shared" si="3"/>
        <v>1699.98</v>
      </c>
    </row>
    <row r="209" spans="1:6" x14ac:dyDescent="0.2">
      <c r="A209" s="219">
        <v>207</v>
      </c>
      <c r="B209" s="220" t="s">
        <v>437</v>
      </c>
      <c r="C209" s="221" t="s">
        <v>226</v>
      </c>
      <c r="D209" s="222">
        <v>2</v>
      </c>
      <c r="E209" s="222">
        <v>583.29999999999995</v>
      </c>
      <c r="F209" s="222">
        <f t="shared" si="3"/>
        <v>1166.5999999999999</v>
      </c>
    </row>
    <row r="210" spans="1:6" x14ac:dyDescent="0.2">
      <c r="A210" s="219">
        <v>208</v>
      </c>
      <c r="B210" s="220" t="s">
        <v>438</v>
      </c>
      <c r="C210" s="221" t="s">
        <v>226</v>
      </c>
      <c r="D210" s="222">
        <v>2</v>
      </c>
      <c r="E210" s="222">
        <v>550</v>
      </c>
      <c r="F210" s="222">
        <f t="shared" si="3"/>
        <v>1100</v>
      </c>
    </row>
    <row r="211" spans="1:6" x14ac:dyDescent="0.2">
      <c r="A211" s="219">
        <v>209</v>
      </c>
      <c r="B211" s="220" t="s">
        <v>439</v>
      </c>
      <c r="C211" s="221" t="s">
        <v>226</v>
      </c>
      <c r="D211" s="222">
        <v>12</v>
      </c>
      <c r="E211" s="222">
        <v>45.83</v>
      </c>
      <c r="F211" s="222">
        <f t="shared" si="3"/>
        <v>549.96</v>
      </c>
    </row>
    <row r="212" spans="1:6" x14ac:dyDescent="0.2">
      <c r="A212" s="219">
        <v>210</v>
      </c>
      <c r="B212" s="220" t="s">
        <v>440</v>
      </c>
      <c r="C212" s="221" t="s">
        <v>226</v>
      </c>
      <c r="D212" s="222">
        <v>1</v>
      </c>
      <c r="E212" s="222">
        <v>6500</v>
      </c>
      <c r="F212" s="222">
        <f t="shared" si="3"/>
        <v>6500</v>
      </c>
    </row>
    <row r="213" spans="1:6" x14ac:dyDescent="0.2">
      <c r="A213" s="219">
        <v>211</v>
      </c>
      <c r="B213" s="220" t="s">
        <v>441</v>
      </c>
      <c r="C213" s="221" t="s">
        <v>226</v>
      </c>
      <c r="D213" s="222">
        <v>12</v>
      </c>
      <c r="E213" s="222">
        <v>116.67</v>
      </c>
      <c r="F213" s="222">
        <f t="shared" si="3"/>
        <v>1400.04</v>
      </c>
    </row>
    <row r="214" spans="1:6" x14ac:dyDescent="0.2">
      <c r="A214" s="219">
        <v>212</v>
      </c>
      <c r="B214" s="220" t="s">
        <v>442</v>
      </c>
      <c r="C214" s="221" t="s">
        <v>226</v>
      </c>
      <c r="D214" s="222">
        <v>17</v>
      </c>
      <c r="E214" s="222">
        <v>112.5</v>
      </c>
      <c r="F214" s="222">
        <f t="shared" si="3"/>
        <v>1912.5</v>
      </c>
    </row>
    <row r="215" spans="1:6" x14ac:dyDescent="0.2">
      <c r="A215" s="219">
        <v>213</v>
      </c>
      <c r="B215" s="220" t="s">
        <v>443</v>
      </c>
      <c r="C215" s="221" t="s">
        <v>226</v>
      </c>
      <c r="D215" s="222">
        <v>3</v>
      </c>
      <c r="E215" s="222">
        <v>316.67</v>
      </c>
      <c r="F215" s="222">
        <f t="shared" si="3"/>
        <v>950.01</v>
      </c>
    </row>
    <row r="216" spans="1:6" x14ac:dyDescent="0.2">
      <c r="A216" s="219">
        <v>214</v>
      </c>
      <c r="B216" s="220" t="s">
        <v>444</v>
      </c>
      <c r="C216" s="221" t="s">
        <v>226</v>
      </c>
      <c r="D216" s="222">
        <v>3</v>
      </c>
      <c r="E216" s="222">
        <v>375</v>
      </c>
      <c r="F216" s="222">
        <f t="shared" si="3"/>
        <v>1125</v>
      </c>
    </row>
    <row r="217" spans="1:6" x14ac:dyDescent="0.2">
      <c r="A217" s="219">
        <v>215</v>
      </c>
      <c r="B217" s="220" t="s">
        <v>445</v>
      </c>
      <c r="C217" s="221" t="s">
        <v>226</v>
      </c>
      <c r="D217" s="222">
        <v>2</v>
      </c>
      <c r="E217" s="222">
        <v>266.66699999999997</v>
      </c>
      <c r="F217" s="222">
        <f t="shared" si="3"/>
        <v>533.33399999999995</v>
      </c>
    </row>
    <row r="218" spans="1:6" x14ac:dyDescent="0.2">
      <c r="A218" s="219">
        <v>216</v>
      </c>
      <c r="B218" s="220" t="s">
        <v>446</v>
      </c>
      <c r="C218" s="221" t="s">
        <v>226</v>
      </c>
      <c r="D218" s="222">
        <v>2</v>
      </c>
      <c r="E218" s="222">
        <v>175</v>
      </c>
      <c r="F218" s="222">
        <f t="shared" si="3"/>
        <v>350</v>
      </c>
    </row>
    <row r="219" spans="1:6" x14ac:dyDescent="0.2">
      <c r="A219" s="219">
        <v>217</v>
      </c>
      <c r="B219" s="220" t="s">
        <v>447</v>
      </c>
      <c r="C219" s="221" t="s">
        <v>226</v>
      </c>
      <c r="D219" s="222">
        <v>1</v>
      </c>
      <c r="E219" s="222">
        <v>6916.66</v>
      </c>
      <c r="F219" s="222">
        <f t="shared" si="3"/>
        <v>6916.66</v>
      </c>
    </row>
    <row r="220" spans="1:6" x14ac:dyDescent="0.2">
      <c r="A220" s="219">
        <v>218</v>
      </c>
      <c r="B220" s="220" t="s">
        <v>448</v>
      </c>
      <c r="C220" s="221" t="s">
        <v>226</v>
      </c>
      <c r="D220" s="222">
        <v>5</v>
      </c>
      <c r="E220" s="222">
        <v>541.70000000000005</v>
      </c>
      <c r="F220" s="222">
        <f t="shared" si="3"/>
        <v>2708.5</v>
      </c>
    </row>
    <row r="221" spans="1:6" x14ac:dyDescent="0.2">
      <c r="A221" s="219">
        <v>219</v>
      </c>
      <c r="B221" s="220" t="s">
        <v>449</v>
      </c>
      <c r="C221" s="221" t="s">
        <v>226</v>
      </c>
      <c r="D221" s="222">
        <v>3</v>
      </c>
      <c r="E221" s="222">
        <v>916.7</v>
      </c>
      <c r="F221" s="222">
        <f t="shared" si="3"/>
        <v>2750.1000000000004</v>
      </c>
    </row>
    <row r="222" spans="1:6" x14ac:dyDescent="0.2">
      <c r="A222" s="219">
        <v>220</v>
      </c>
      <c r="B222" s="220" t="s">
        <v>450</v>
      </c>
      <c r="C222" s="221" t="s">
        <v>226</v>
      </c>
      <c r="D222" s="222">
        <v>5</v>
      </c>
      <c r="E222" s="222">
        <v>216.67</v>
      </c>
      <c r="F222" s="222">
        <f t="shared" si="3"/>
        <v>1083.3499999999999</v>
      </c>
    </row>
    <row r="223" spans="1:6" x14ac:dyDescent="0.2">
      <c r="A223" s="219">
        <v>221</v>
      </c>
      <c r="B223" s="220" t="s">
        <v>451</v>
      </c>
      <c r="C223" s="221" t="s">
        <v>226</v>
      </c>
      <c r="D223" s="222">
        <v>10</v>
      </c>
      <c r="E223" s="222">
        <v>333.33</v>
      </c>
      <c r="F223" s="222">
        <f t="shared" si="3"/>
        <v>3333.2999999999997</v>
      </c>
    </row>
    <row r="224" spans="1:6" x14ac:dyDescent="0.2">
      <c r="A224" s="219">
        <v>222</v>
      </c>
      <c r="B224" s="220" t="s">
        <v>452</v>
      </c>
      <c r="C224" s="221" t="s">
        <v>226</v>
      </c>
      <c r="D224" s="222">
        <v>15</v>
      </c>
      <c r="E224" s="222">
        <v>564.57749999999999</v>
      </c>
      <c r="F224" s="222">
        <f t="shared" si="3"/>
        <v>8468.6625000000004</v>
      </c>
    </row>
    <row r="225" spans="1:6" x14ac:dyDescent="0.2">
      <c r="A225" s="219">
        <v>223</v>
      </c>
      <c r="B225" s="220" t="s">
        <v>453</v>
      </c>
      <c r="C225" s="221" t="s">
        <v>226</v>
      </c>
      <c r="D225" s="222">
        <v>10</v>
      </c>
      <c r="E225" s="222">
        <v>691.6</v>
      </c>
      <c r="F225" s="222">
        <f t="shared" si="3"/>
        <v>6916</v>
      </c>
    </row>
    <row r="226" spans="1:6" x14ac:dyDescent="0.2">
      <c r="A226" s="219">
        <v>224</v>
      </c>
      <c r="B226" s="220" t="s">
        <v>454</v>
      </c>
      <c r="C226" s="221" t="s">
        <v>226</v>
      </c>
      <c r="D226" s="222">
        <v>15</v>
      </c>
      <c r="E226" s="222">
        <v>216.66</v>
      </c>
      <c r="F226" s="222">
        <f t="shared" si="3"/>
        <v>3249.9</v>
      </c>
    </row>
    <row r="227" spans="1:6" x14ac:dyDescent="0.2">
      <c r="A227" s="219">
        <v>225</v>
      </c>
      <c r="B227" s="220" t="s">
        <v>455</v>
      </c>
      <c r="C227" s="221" t="s">
        <v>226</v>
      </c>
      <c r="D227" s="222">
        <v>15</v>
      </c>
      <c r="E227" s="222">
        <v>333.33100000000002</v>
      </c>
      <c r="F227" s="222">
        <f t="shared" si="3"/>
        <v>4999.9650000000001</v>
      </c>
    </row>
    <row r="228" spans="1:6" x14ac:dyDescent="0.2">
      <c r="A228" s="219">
        <v>226</v>
      </c>
      <c r="B228" s="220" t="s">
        <v>456</v>
      </c>
      <c r="C228" s="221" t="s">
        <v>226</v>
      </c>
      <c r="D228" s="222">
        <v>2</v>
      </c>
      <c r="E228" s="222">
        <v>1208.33</v>
      </c>
      <c r="F228" s="222">
        <f t="shared" si="3"/>
        <v>2416.66</v>
      </c>
    </row>
    <row r="229" spans="1:6" x14ac:dyDescent="0.2">
      <c r="A229" s="219">
        <v>227</v>
      </c>
      <c r="B229" s="220" t="s">
        <v>457</v>
      </c>
      <c r="C229" s="221" t="s">
        <v>226</v>
      </c>
      <c r="D229" s="222">
        <v>20</v>
      </c>
      <c r="E229" s="222">
        <v>691.63149999999996</v>
      </c>
      <c r="F229" s="222">
        <f t="shared" si="3"/>
        <v>13832.63</v>
      </c>
    </row>
    <row r="230" spans="1:6" x14ac:dyDescent="0.2">
      <c r="A230" s="219">
        <v>228</v>
      </c>
      <c r="B230" s="220" t="s">
        <v>458</v>
      </c>
      <c r="C230" s="221" t="s">
        <v>226</v>
      </c>
      <c r="D230" s="222">
        <v>24</v>
      </c>
      <c r="E230" s="222">
        <v>229.16</v>
      </c>
      <c r="F230" s="222">
        <f t="shared" si="3"/>
        <v>5499.84</v>
      </c>
    </row>
    <row r="231" spans="1:6" x14ac:dyDescent="0.2">
      <c r="A231" s="219">
        <v>229</v>
      </c>
      <c r="B231" s="220" t="s">
        <v>459</v>
      </c>
      <c r="C231" s="221" t="s">
        <v>226</v>
      </c>
      <c r="D231" s="222">
        <v>19</v>
      </c>
      <c r="E231" s="222">
        <v>354.16325000000001</v>
      </c>
      <c r="F231" s="222">
        <f t="shared" si="3"/>
        <v>6729.1017499999998</v>
      </c>
    </row>
    <row r="232" spans="1:6" x14ac:dyDescent="0.2">
      <c r="A232" s="219">
        <v>230</v>
      </c>
      <c r="B232" s="220" t="s">
        <v>460</v>
      </c>
      <c r="C232" s="221" t="s">
        <v>226</v>
      </c>
      <c r="D232" s="222">
        <v>23</v>
      </c>
      <c r="E232" s="222">
        <v>80</v>
      </c>
      <c r="F232" s="222">
        <f t="shared" si="3"/>
        <v>1840</v>
      </c>
    </row>
    <row r="233" spans="1:6" x14ac:dyDescent="0.2">
      <c r="A233" s="219">
        <v>231</v>
      </c>
      <c r="B233" s="220" t="s">
        <v>461</v>
      </c>
      <c r="C233" s="221" t="s">
        <v>226</v>
      </c>
      <c r="D233" s="222">
        <v>2</v>
      </c>
      <c r="E233" s="222">
        <v>541.66700000000003</v>
      </c>
      <c r="F233" s="222">
        <f t="shared" si="3"/>
        <v>1083.3340000000001</v>
      </c>
    </row>
    <row r="234" spans="1:6" x14ac:dyDescent="0.2">
      <c r="A234" s="219">
        <v>232</v>
      </c>
      <c r="B234" s="220" t="s">
        <v>462</v>
      </c>
      <c r="C234" s="221" t="s">
        <v>226</v>
      </c>
      <c r="D234" s="222">
        <v>5</v>
      </c>
      <c r="E234" s="222">
        <v>1083.33</v>
      </c>
      <c r="F234" s="222">
        <f t="shared" si="3"/>
        <v>5416.65</v>
      </c>
    </row>
    <row r="235" spans="1:6" x14ac:dyDescent="0.2">
      <c r="A235" s="219">
        <v>233</v>
      </c>
      <c r="B235" s="220" t="s">
        <v>463</v>
      </c>
      <c r="C235" s="221" t="s">
        <v>226</v>
      </c>
      <c r="D235" s="222">
        <v>1</v>
      </c>
      <c r="E235" s="222">
        <v>833.33</v>
      </c>
      <c r="F235" s="222">
        <f t="shared" si="3"/>
        <v>833.33</v>
      </c>
    </row>
    <row r="236" spans="1:6" x14ac:dyDescent="0.2">
      <c r="A236" s="219">
        <v>234</v>
      </c>
      <c r="B236" s="220" t="s">
        <v>464</v>
      </c>
      <c r="C236" s="221" t="s">
        <v>226</v>
      </c>
      <c r="D236" s="222">
        <v>1</v>
      </c>
      <c r="E236" s="222">
        <v>1483.33</v>
      </c>
      <c r="F236" s="222">
        <f t="shared" si="3"/>
        <v>1483.33</v>
      </c>
    </row>
    <row r="237" spans="1:6" x14ac:dyDescent="0.2">
      <c r="A237" s="219">
        <v>235</v>
      </c>
      <c r="B237" s="220" t="s">
        <v>465</v>
      </c>
      <c r="C237" s="221" t="s">
        <v>226</v>
      </c>
      <c r="D237" s="222">
        <v>6</v>
      </c>
      <c r="E237" s="222">
        <v>465</v>
      </c>
      <c r="F237" s="222">
        <f t="shared" si="3"/>
        <v>2790</v>
      </c>
    </row>
    <row r="238" spans="1:6" x14ac:dyDescent="0.2">
      <c r="A238" s="219">
        <v>236</v>
      </c>
      <c r="B238" s="220" t="s">
        <v>466</v>
      </c>
      <c r="C238" s="221" t="s">
        <v>236</v>
      </c>
      <c r="D238" s="222">
        <v>300</v>
      </c>
      <c r="E238" s="222">
        <v>25</v>
      </c>
      <c r="F238" s="222">
        <f t="shared" si="3"/>
        <v>7500</v>
      </c>
    </row>
    <row r="239" spans="1:6" x14ac:dyDescent="0.2">
      <c r="A239" s="219">
        <v>237</v>
      </c>
      <c r="B239" s="220" t="s">
        <v>467</v>
      </c>
      <c r="C239" s="221" t="s">
        <v>226</v>
      </c>
      <c r="D239" s="222">
        <v>14</v>
      </c>
      <c r="E239" s="222">
        <v>1033.1914285714286</v>
      </c>
      <c r="F239" s="222">
        <f t="shared" si="3"/>
        <v>14464.68</v>
      </c>
    </row>
    <row r="240" spans="1:6" x14ac:dyDescent="0.2">
      <c r="A240" s="219">
        <v>238</v>
      </c>
      <c r="B240" s="220" t="s">
        <v>468</v>
      </c>
      <c r="C240" s="221" t="s">
        <v>226</v>
      </c>
      <c r="D240" s="222">
        <v>31</v>
      </c>
      <c r="E240" s="222">
        <v>135.72333333333333</v>
      </c>
      <c r="F240" s="222">
        <f t="shared" si="3"/>
        <v>4207.4233333333332</v>
      </c>
    </row>
    <row r="241" spans="1:6" x14ac:dyDescent="0.2">
      <c r="A241" s="219">
        <v>239</v>
      </c>
      <c r="B241" s="220" t="s">
        <v>469</v>
      </c>
      <c r="C241" s="221" t="s">
        <v>470</v>
      </c>
      <c r="D241" s="222">
        <v>1</v>
      </c>
      <c r="E241" s="222">
        <v>2681</v>
      </c>
      <c r="F241" s="222">
        <f t="shared" si="3"/>
        <v>2681</v>
      </c>
    </row>
    <row r="242" spans="1:6" x14ac:dyDescent="0.2">
      <c r="A242" s="219">
        <v>240</v>
      </c>
      <c r="B242" s="220" t="s">
        <v>471</v>
      </c>
      <c r="C242" s="221" t="s">
        <v>470</v>
      </c>
      <c r="D242" s="222">
        <v>7.5</v>
      </c>
      <c r="E242" s="222">
        <v>2003.29</v>
      </c>
      <c r="F242" s="222">
        <f t="shared" si="3"/>
        <v>15024.674999999999</v>
      </c>
    </row>
    <row r="243" spans="1:6" x14ac:dyDescent="0.2">
      <c r="A243" s="219">
        <v>241</v>
      </c>
      <c r="B243" s="220" t="s">
        <v>472</v>
      </c>
      <c r="C243" s="221" t="s">
        <v>470</v>
      </c>
      <c r="D243" s="222">
        <v>2.5</v>
      </c>
      <c r="E243" s="222">
        <v>2250.92</v>
      </c>
      <c r="F243" s="222">
        <f t="shared" si="3"/>
        <v>5627.3</v>
      </c>
    </row>
    <row r="244" spans="1:6" x14ac:dyDescent="0.2">
      <c r="A244" s="219">
        <v>242</v>
      </c>
      <c r="B244" s="220" t="s">
        <v>473</v>
      </c>
      <c r="C244" s="221" t="s">
        <v>470</v>
      </c>
      <c r="D244" s="222">
        <v>2.5</v>
      </c>
      <c r="E244" s="222">
        <v>4966.4699999999993</v>
      </c>
      <c r="F244" s="222">
        <f t="shared" si="3"/>
        <v>12416.174999999999</v>
      </c>
    </row>
    <row r="245" spans="1:6" x14ac:dyDescent="0.2">
      <c r="A245" s="219">
        <v>243</v>
      </c>
      <c r="B245" s="220" t="s">
        <v>474</v>
      </c>
      <c r="C245" s="221" t="s">
        <v>226</v>
      </c>
      <c r="D245" s="222">
        <v>1</v>
      </c>
      <c r="E245" s="222">
        <v>1776.69</v>
      </c>
      <c r="F245" s="222">
        <f t="shared" si="3"/>
        <v>1776.69</v>
      </c>
    </row>
    <row r="246" spans="1:6" x14ac:dyDescent="0.2">
      <c r="A246" s="219">
        <v>244</v>
      </c>
      <c r="B246" s="220" t="s">
        <v>475</v>
      </c>
      <c r="C246" s="221" t="s">
        <v>226</v>
      </c>
      <c r="D246" s="222">
        <v>13</v>
      </c>
      <c r="E246" s="222">
        <v>391.54466666666667</v>
      </c>
      <c r="F246" s="222">
        <f t="shared" si="3"/>
        <v>5090.0806666666667</v>
      </c>
    </row>
    <row r="247" spans="1:6" x14ac:dyDescent="0.2">
      <c r="A247" s="219">
        <v>245</v>
      </c>
      <c r="B247" s="220" t="s">
        <v>476</v>
      </c>
      <c r="C247" s="221" t="s">
        <v>470</v>
      </c>
      <c r="D247" s="222">
        <v>2.5</v>
      </c>
      <c r="E247" s="222">
        <v>6680.8</v>
      </c>
      <c r="F247" s="222">
        <f t="shared" si="3"/>
        <v>16702</v>
      </c>
    </row>
    <row r="248" spans="1:6" x14ac:dyDescent="0.2">
      <c r="A248" s="219">
        <v>246</v>
      </c>
      <c r="B248" s="220" t="s">
        <v>477</v>
      </c>
      <c r="C248" s="221" t="s">
        <v>226</v>
      </c>
      <c r="D248" s="222">
        <v>6</v>
      </c>
      <c r="E248" s="222">
        <v>251</v>
      </c>
      <c r="F248" s="222">
        <f t="shared" si="3"/>
        <v>1506</v>
      </c>
    </row>
    <row r="249" spans="1:6" x14ac:dyDescent="0.2">
      <c r="A249" s="219">
        <v>247</v>
      </c>
      <c r="B249" s="220" t="s">
        <v>478</v>
      </c>
      <c r="C249" s="221" t="s">
        <v>470</v>
      </c>
      <c r="D249" s="222">
        <v>1</v>
      </c>
      <c r="E249" s="222">
        <v>2175.6</v>
      </c>
      <c r="F249" s="222">
        <f t="shared" si="3"/>
        <v>2175.6</v>
      </c>
    </row>
    <row r="250" spans="1:6" x14ac:dyDescent="0.2">
      <c r="A250" s="219">
        <v>248</v>
      </c>
      <c r="B250" s="220" t="s">
        <v>479</v>
      </c>
      <c r="C250" s="221" t="s">
        <v>226</v>
      </c>
      <c r="D250" s="222">
        <v>9</v>
      </c>
      <c r="E250" s="222">
        <v>57.5</v>
      </c>
      <c r="F250" s="222">
        <f t="shared" si="3"/>
        <v>517.5</v>
      </c>
    </row>
    <row r="251" spans="1:6" x14ac:dyDescent="0.2">
      <c r="A251" s="219">
        <v>249</v>
      </c>
      <c r="B251" s="220" t="s">
        <v>480</v>
      </c>
      <c r="C251" s="221" t="s">
        <v>226</v>
      </c>
      <c r="D251" s="222">
        <v>16</v>
      </c>
      <c r="E251" s="222">
        <v>140</v>
      </c>
      <c r="F251" s="222">
        <f t="shared" si="3"/>
        <v>2240</v>
      </c>
    </row>
    <row r="252" spans="1:6" x14ac:dyDescent="0.2">
      <c r="A252" s="219">
        <v>250</v>
      </c>
      <c r="B252" s="220" t="s">
        <v>481</v>
      </c>
      <c r="C252" s="221" t="s">
        <v>470</v>
      </c>
      <c r="D252" s="222">
        <v>2.5</v>
      </c>
      <c r="E252" s="222">
        <v>1965.6</v>
      </c>
      <c r="F252" s="222">
        <f t="shared" si="3"/>
        <v>4914</v>
      </c>
    </row>
    <row r="253" spans="1:6" x14ac:dyDescent="0.2">
      <c r="A253" s="219">
        <v>251</v>
      </c>
      <c r="B253" s="220" t="s">
        <v>482</v>
      </c>
      <c r="C253" s="221" t="s">
        <v>226</v>
      </c>
      <c r="D253" s="222">
        <v>68</v>
      </c>
      <c r="E253" s="222">
        <v>180.81308411214954</v>
      </c>
      <c r="F253" s="222">
        <f t="shared" si="3"/>
        <v>12295.289719626169</v>
      </c>
    </row>
    <row r="254" spans="1:6" x14ac:dyDescent="0.2">
      <c r="A254" s="219">
        <v>252</v>
      </c>
      <c r="B254" s="220" t="s">
        <v>483</v>
      </c>
      <c r="C254" s="221" t="s">
        <v>236</v>
      </c>
      <c r="D254" s="222">
        <v>1835</v>
      </c>
      <c r="E254" s="222">
        <v>25</v>
      </c>
      <c r="F254" s="222">
        <f t="shared" si="3"/>
        <v>45875</v>
      </c>
    </row>
    <row r="255" spans="1:6" x14ac:dyDescent="0.2">
      <c r="A255" s="219">
        <v>253</v>
      </c>
      <c r="B255" s="220" t="s">
        <v>484</v>
      </c>
      <c r="C255" s="221" t="s">
        <v>226</v>
      </c>
      <c r="D255" s="222">
        <v>22</v>
      </c>
      <c r="E255" s="222">
        <v>195</v>
      </c>
      <c r="F255" s="222">
        <f t="shared" si="3"/>
        <v>4290</v>
      </c>
    </row>
    <row r="256" spans="1:6" x14ac:dyDescent="0.2">
      <c r="A256" s="219">
        <v>254</v>
      </c>
      <c r="B256" s="220" t="s">
        <v>485</v>
      </c>
      <c r="C256" s="221" t="s">
        <v>226</v>
      </c>
      <c r="D256" s="222">
        <v>5</v>
      </c>
      <c r="E256" s="222">
        <v>1000</v>
      </c>
      <c r="F256" s="222">
        <f t="shared" si="3"/>
        <v>5000</v>
      </c>
    </row>
    <row r="257" spans="1:6" x14ac:dyDescent="0.2">
      <c r="A257" s="219">
        <v>255</v>
      </c>
      <c r="B257" s="220" t="s">
        <v>486</v>
      </c>
      <c r="C257" s="221" t="s">
        <v>226</v>
      </c>
      <c r="D257" s="222">
        <v>2</v>
      </c>
      <c r="E257" s="222">
        <v>541.66999999999996</v>
      </c>
      <c r="F257" s="222">
        <f t="shared" si="3"/>
        <v>1083.3399999999999</v>
      </c>
    </row>
    <row r="258" spans="1:6" x14ac:dyDescent="0.2">
      <c r="A258" s="219">
        <v>256</v>
      </c>
      <c r="B258" s="220" t="s">
        <v>487</v>
      </c>
      <c r="C258" s="221" t="s">
        <v>226</v>
      </c>
      <c r="D258" s="222">
        <v>2</v>
      </c>
      <c r="E258" s="222">
        <v>433.34</v>
      </c>
      <c r="F258" s="222">
        <f t="shared" si="3"/>
        <v>866.68</v>
      </c>
    </row>
    <row r="259" spans="1:6" x14ac:dyDescent="0.2">
      <c r="A259" s="219">
        <v>257</v>
      </c>
      <c r="B259" s="220" t="s">
        <v>488</v>
      </c>
      <c r="C259" s="221" t="s">
        <v>226</v>
      </c>
      <c r="D259" s="222">
        <v>2</v>
      </c>
      <c r="E259" s="222">
        <v>116.67</v>
      </c>
      <c r="F259" s="222">
        <f t="shared" si="3"/>
        <v>233.34</v>
      </c>
    </row>
    <row r="260" spans="1:6" x14ac:dyDescent="0.2">
      <c r="A260" s="219">
        <v>258</v>
      </c>
      <c r="B260" s="220" t="s">
        <v>489</v>
      </c>
      <c r="C260" s="221" t="s">
        <v>407</v>
      </c>
      <c r="D260" s="222">
        <v>288</v>
      </c>
      <c r="E260" s="222">
        <v>148</v>
      </c>
      <c r="F260" s="222">
        <f t="shared" ref="F260:F323" si="4">D260*E260</f>
        <v>42624</v>
      </c>
    </row>
    <row r="261" spans="1:6" x14ac:dyDescent="0.2">
      <c r="A261" s="219">
        <v>259</v>
      </c>
      <c r="B261" s="220" t="s">
        <v>490</v>
      </c>
      <c r="C261" s="221" t="s">
        <v>226</v>
      </c>
      <c r="D261" s="222">
        <v>1</v>
      </c>
      <c r="E261" s="222">
        <v>3083.3</v>
      </c>
      <c r="F261" s="222">
        <f t="shared" si="4"/>
        <v>3083.3</v>
      </c>
    </row>
    <row r="262" spans="1:6" x14ac:dyDescent="0.2">
      <c r="A262" s="219">
        <v>260</v>
      </c>
      <c r="B262" s="220" t="s">
        <v>491</v>
      </c>
      <c r="C262" s="221" t="s">
        <v>226</v>
      </c>
      <c r="D262" s="222">
        <v>2</v>
      </c>
      <c r="E262" s="222">
        <v>405</v>
      </c>
      <c r="F262" s="222">
        <f t="shared" si="4"/>
        <v>810</v>
      </c>
    </row>
    <row r="263" spans="1:6" x14ac:dyDescent="0.2">
      <c r="A263" s="219">
        <v>261</v>
      </c>
      <c r="B263" s="220" t="s">
        <v>492</v>
      </c>
      <c r="C263" s="221" t="s">
        <v>226</v>
      </c>
      <c r="D263" s="222">
        <v>1</v>
      </c>
      <c r="E263" s="222">
        <v>416.67</v>
      </c>
      <c r="F263" s="222">
        <f t="shared" si="4"/>
        <v>416.67</v>
      </c>
    </row>
    <row r="264" spans="1:6" x14ac:dyDescent="0.2">
      <c r="A264" s="219">
        <v>262</v>
      </c>
      <c r="B264" s="220" t="s">
        <v>493</v>
      </c>
      <c r="C264" s="221" t="s">
        <v>226</v>
      </c>
      <c r="D264" s="222">
        <v>5</v>
      </c>
      <c r="E264" s="222">
        <v>208.34</v>
      </c>
      <c r="F264" s="222">
        <f t="shared" si="4"/>
        <v>1041.7</v>
      </c>
    </row>
    <row r="265" spans="1:6" x14ac:dyDescent="0.2">
      <c r="A265" s="219">
        <v>263</v>
      </c>
      <c r="B265" s="220" t="s">
        <v>494</v>
      </c>
      <c r="C265" s="221" t="s">
        <v>236</v>
      </c>
      <c r="D265" s="222">
        <v>0.19336</v>
      </c>
      <c r="E265" s="222">
        <v>4633.8599999999997</v>
      </c>
      <c r="F265" s="222">
        <f t="shared" si="4"/>
        <v>896.00316959999998</v>
      </c>
    </row>
    <row r="266" spans="1:6" x14ac:dyDescent="0.2">
      <c r="A266" s="219">
        <v>264</v>
      </c>
      <c r="B266" s="220" t="s">
        <v>494</v>
      </c>
      <c r="C266" s="221" t="s">
        <v>236</v>
      </c>
      <c r="D266" s="222">
        <v>1.9530000000000001</v>
      </c>
      <c r="E266" s="222">
        <v>3429.2473</v>
      </c>
      <c r="F266" s="222">
        <f t="shared" si="4"/>
        <v>6697.3199769000003</v>
      </c>
    </row>
    <row r="267" spans="1:6" x14ac:dyDescent="0.2">
      <c r="A267" s="219">
        <v>265</v>
      </c>
      <c r="B267" s="220" t="s">
        <v>494</v>
      </c>
      <c r="C267" s="221" t="s">
        <v>236</v>
      </c>
      <c r="D267" s="222">
        <v>0.1011</v>
      </c>
      <c r="E267" s="222">
        <v>6627</v>
      </c>
      <c r="F267" s="222">
        <f t="shared" si="4"/>
        <v>669.98969999999997</v>
      </c>
    </row>
    <row r="268" spans="1:6" x14ac:dyDescent="0.2">
      <c r="A268" s="219">
        <v>266</v>
      </c>
      <c r="B268" s="220" t="s">
        <v>495</v>
      </c>
      <c r="C268" s="221" t="s">
        <v>233</v>
      </c>
      <c r="D268" s="222">
        <v>13.3</v>
      </c>
      <c r="E268" s="222">
        <v>525.83000000000004</v>
      </c>
      <c r="F268" s="222">
        <f t="shared" si="4"/>
        <v>6993.5390000000007</v>
      </c>
    </row>
    <row r="269" spans="1:6" x14ac:dyDescent="0.2">
      <c r="A269" s="219">
        <v>267</v>
      </c>
      <c r="B269" s="220" t="s">
        <v>495</v>
      </c>
      <c r="C269" s="221" t="s">
        <v>233</v>
      </c>
      <c r="D269" s="222">
        <v>20</v>
      </c>
      <c r="E269" s="222">
        <v>534.16</v>
      </c>
      <c r="F269" s="222">
        <f t="shared" si="4"/>
        <v>10683.199999999999</v>
      </c>
    </row>
    <row r="270" spans="1:6" x14ac:dyDescent="0.2">
      <c r="A270" s="219">
        <v>268</v>
      </c>
      <c r="B270" s="220" t="s">
        <v>496</v>
      </c>
      <c r="C270" s="221" t="s">
        <v>226</v>
      </c>
      <c r="D270" s="222">
        <v>52</v>
      </c>
      <c r="E270" s="222">
        <v>70</v>
      </c>
      <c r="F270" s="222">
        <f t="shared" si="4"/>
        <v>3640</v>
      </c>
    </row>
    <row r="271" spans="1:6" x14ac:dyDescent="0.2">
      <c r="A271" s="219">
        <v>269</v>
      </c>
      <c r="B271" s="220" t="s">
        <v>497</v>
      </c>
      <c r="C271" s="221" t="s">
        <v>226</v>
      </c>
      <c r="D271" s="222">
        <v>6</v>
      </c>
      <c r="E271" s="222">
        <v>300</v>
      </c>
      <c r="F271" s="222">
        <f t="shared" si="4"/>
        <v>1800</v>
      </c>
    </row>
    <row r="272" spans="1:6" x14ac:dyDescent="0.2">
      <c r="A272" s="219">
        <v>270</v>
      </c>
      <c r="B272" s="220" t="s">
        <v>498</v>
      </c>
      <c r="C272" s="221" t="s">
        <v>226</v>
      </c>
      <c r="D272" s="222">
        <v>4</v>
      </c>
      <c r="E272" s="222">
        <v>141.666</v>
      </c>
      <c r="F272" s="222">
        <f t="shared" si="4"/>
        <v>566.66399999999999</v>
      </c>
    </row>
    <row r="273" spans="1:6" x14ac:dyDescent="0.2">
      <c r="A273" s="219">
        <v>271</v>
      </c>
      <c r="B273" s="220" t="s">
        <v>499</v>
      </c>
      <c r="C273" s="221" t="s">
        <v>226</v>
      </c>
      <c r="D273" s="222">
        <v>2</v>
      </c>
      <c r="E273" s="222">
        <v>283.33</v>
      </c>
      <c r="F273" s="222">
        <f t="shared" si="4"/>
        <v>566.66</v>
      </c>
    </row>
    <row r="274" spans="1:6" x14ac:dyDescent="0.2">
      <c r="A274" s="219">
        <v>272</v>
      </c>
      <c r="B274" s="220" t="s">
        <v>500</v>
      </c>
      <c r="C274" s="221" t="s">
        <v>226</v>
      </c>
      <c r="D274" s="222">
        <v>2</v>
      </c>
      <c r="E274" s="222">
        <v>133.33000000000001</v>
      </c>
      <c r="F274" s="222">
        <f t="shared" si="4"/>
        <v>266.66000000000003</v>
      </c>
    </row>
    <row r="275" spans="1:6" x14ac:dyDescent="0.2">
      <c r="A275" s="219">
        <v>273</v>
      </c>
      <c r="B275" s="220" t="s">
        <v>501</v>
      </c>
      <c r="C275" s="221" t="s">
        <v>226</v>
      </c>
      <c r="D275" s="222">
        <v>2</v>
      </c>
      <c r="E275" s="222">
        <v>308.33300000000003</v>
      </c>
      <c r="F275" s="222">
        <f t="shared" si="4"/>
        <v>616.66600000000005</v>
      </c>
    </row>
    <row r="276" spans="1:6" x14ac:dyDescent="0.2">
      <c r="A276" s="219">
        <v>274</v>
      </c>
      <c r="B276" s="220" t="s">
        <v>502</v>
      </c>
      <c r="C276" s="221" t="s">
        <v>226</v>
      </c>
      <c r="D276" s="222">
        <v>2</v>
      </c>
      <c r="E276" s="222">
        <v>241.67</v>
      </c>
      <c r="F276" s="222">
        <f t="shared" si="4"/>
        <v>483.34</v>
      </c>
    </row>
    <row r="277" spans="1:6" x14ac:dyDescent="0.2">
      <c r="A277" s="219">
        <v>275</v>
      </c>
      <c r="B277" s="220" t="s">
        <v>503</v>
      </c>
      <c r="C277" s="221" t="s">
        <v>226</v>
      </c>
      <c r="D277" s="222">
        <v>2</v>
      </c>
      <c r="E277" s="222">
        <v>166.667</v>
      </c>
      <c r="F277" s="222">
        <f t="shared" si="4"/>
        <v>333.334</v>
      </c>
    </row>
    <row r="278" spans="1:6" x14ac:dyDescent="0.2">
      <c r="A278" s="219">
        <v>276</v>
      </c>
      <c r="B278" s="220" t="s">
        <v>504</v>
      </c>
      <c r="C278" s="221" t="s">
        <v>226</v>
      </c>
      <c r="D278" s="222">
        <v>3</v>
      </c>
      <c r="E278" s="222">
        <v>460</v>
      </c>
      <c r="F278" s="222">
        <f t="shared" si="4"/>
        <v>1380</v>
      </c>
    </row>
    <row r="279" spans="1:6" x14ac:dyDescent="0.2">
      <c r="A279" s="219">
        <v>277</v>
      </c>
      <c r="B279" s="220" t="s">
        <v>505</v>
      </c>
      <c r="C279" s="221" t="s">
        <v>407</v>
      </c>
      <c r="D279" s="222">
        <v>140.63999999999999</v>
      </c>
      <c r="E279" s="222">
        <v>320</v>
      </c>
      <c r="F279" s="222">
        <f t="shared" si="4"/>
        <v>45004.799999999996</v>
      </c>
    </row>
    <row r="280" spans="1:6" x14ac:dyDescent="0.2">
      <c r="A280" s="219">
        <v>278</v>
      </c>
      <c r="B280" s="220" t="s">
        <v>506</v>
      </c>
      <c r="C280" s="221" t="s">
        <v>407</v>
      </c>
      <c r="D280" s="222">
        <v>43</v>
      </c>
      <c r="E280" s="222">
        <v>1450</v>
      </c>
      <c r="F280" s="222">
        <f t="shared" si="4"/>
        <v>62350</v>
      </c>
    </row>
    <row r="281" spans="1:6" x14ac:dyDescent="0.2">
      <c r="A281" s="219">
        <v>279</v>
      </c>
      <c r="B281" s="220" t="s">
        <v>507</v>
      </c>
      <c r="C281" s="221" t="s">
        <v>407</v>
      </c>
      <c r="D281" s="222">
        <v>35</v>
      </c>
      <c r="E281" s="222">
        <v>240</v>
      </c>
      <c r="F281" s="222">
        <f t="shared" si="4"/>
        <v>8400</v>
      </c>
    </row>
    <row r="282" spans="1:6" x14ac:dyDescent="0.2">
      <c r="A282" s="219">
        <v>280</v>
      </c>
      <c r="B282" s="220" t="s">
        <v>508</v>
      </c>
      <c r="C282" s="221" t="s">
        <v>236</v>
      </c>
      <c r="D282" s="222">
        <v>1205</v>
      </c>
      <c r="E282" s="222">
        <v>50.56</v>
      </c>
      <c r="F282" s="222">
        <f t="shared" si="4"/>
        <v>60924.800000000003</v>
      </c>
    </row>
    <row r="283" spans="1:6" x14ac:dyDescent="0.2">
      <c r="A283" s="219">
        <v>281</v>
      </c>
      <c r="B283" s="220" t="s">
        <v>509</v>
      </c>
      <c r="C283" s="221" t="s">
        <v>226</v>
      </c>
      <c r="D283" s="222">
        <v>24</v>
      </c>
      <c r="E283" s="222">
        <v>99.585000000000008</v>
      </c>
      <c r="F283" s="222">
        <f t="shared" si="4"/>
        <v>2390.04</v>
      </c>
    </row>
    <row r="284" spans="1:6" x14ac:dyDescent="0.2">
      <c r="A284" s="219">
        <v>282</v>
      </c>
      <c r="B284" s="220" t="s">
        <v>510</v>
      </c>
      <c r="C284" s="221" t="s">
        <v>226</v>
      </c>
      <c r="D284" s="222">
        <v>12</v>
      </c>
      <c r="E284" s="222">
        <v>305</v>
      </c>
      <c r="F284" s="222">
        <f t="shared" si="4"/>
        <v>3660</v>
      </c>
    </row>
    <row r="285" spans="1:6" x14ac:dyDescent="0.2">
      <c r="A285" s="219">
        <v>283</v>
      </c>
      <c r="B285" s="220" t="s">
        <v>511</v>
      </c>
      <c r="C285" s="221" t="s">
        <v>512</v>
      </c>
      <c r="D285" s="222">
        <v>2.8200000000000003</v>
      </c>
      <c r="E285" s="222">
        <v>2300</v>
      </c>
      <c r="F285" s="222">
        <f t="shared" si="4"/>
        <v>6486.0000000000009</v>
      </c>
    </row>
    <row r="286" spans="1:6" x14ac:dyDescent="0.2">
      <c r="A286" s="219">
        <v>284</v>
      </c>
      <c r="B286" s="220" t="s">
        <v>513</v>
      </c>
      <c r="C286" s="221" t="s">
        <v>226</v>
      </c>
      <c r="D286" s="222">
        <v>1</v>
      </c>
      <c r="E286" s="222">
        <v>3000</v>
      </c>
      <c r="F286" s="222">
        <f t="shared" si="4"/>
        <v>3000</v>
      </c>
    </row>
    <row r="287" spans="1:6" x14ac:dyDescent="0.2">
      <c r="A287" s="219">
        <v>285</v>
      </c>
      <c r="B287" s="220" t="s">
        <v>514</v>
      </c>
      <c r="C287" s="221" t="s">
        <v>226</v>
      </c>
      <c r="D287" s="222">
        <v>1</v>
      </c>
      <c r="E287" s="222">
        <v>3333.33</v>
      </c>
      <c r="F287" s="222">
        <f t="shared" si="4"/>
        <v>3333.33</v>
      </c>
    </row>
    <row r="288" spans="1:6" x14ac:dyDescent="0.2">
      <c r="A288" s="219">
        <v>286</v>
      </c>
      <c r="B288" s="220" t="s">
        <v>515</v>
      </c>
      <c r="C288" s="221" t="s">
        <v>226</v>
      </c>
      <c r="D288" s="222">
        <v>3</v>
      </c>
      <c r="E288" s="222">
        <v>150</v>
      </c>
      <c r="F288" s="222">
        <f t="shared" si="4"/>
        <v>450</v>
      </c>
    </row>
    <row r="289" spans="1:6" x14ac:dyDescent="0.2">
      <c r="A289" s="219">
        <v>287</v>
      </c>
      <c r="B289" s="220" t="s">
        <v>516</v>
      </c>
      <c r="C289" s="221" t="s">
        <v>226</v>
      </c>
      <c r="D289" s="222">
        <v>12</v>
      </c>
      <c r="E289" s="222">
        <v>230</v>
      </c>
      <c r="F289" s="222">
        <f t="shared" si="4"/>
        <v>2760</v>
      </c>
    </row>
    <row r="290" spans="1:6" x14ac:dyDescent="0.2">
      <c r="A290" s="219">
        <v>288</v>
      </c>
      <c r="B290" s="220" t="s">
        <v>517</v>
      </c>
      <c r="C290" s="221" t="s">
        <v>226</v>
      </c>
      <c r="D290" s="222">
        <v>2</v>
      </c>
      <c r="E290" s="222">
        <v>600</v>
      </c>
      <c r="F290" s="222">
        <f t="shared" si="4"/>
        <v>1200</v>
      </c>
    </row>
    <row r="291" spans="1:6" x14ac:dyDescent="0.2">
      <c r="A291" s="219">
        <v>289</v>
      </c>
      <c r="B291" s="220" t="s">
        <v>518</v>
      </c>
      <c r="C291" s="221" t="s">
        <v>226</v>
      </c>
      <c r="D291" s="222">
        <v>21</v>
      </c>
      <c r="E291" s="222">
        <v>1015</v>
      </c>
      <c r="F291" s="222">
        <f t="shared" si="4"/>
        <v>21315</v>
      </c>
    </row>
    <row r="292" spans="1:6" x14ac:dyDescent="0.2">
      <c r="A292" s="219">
        <v>290</v>
      </c>
      <c r="B292" s="220" t="s">
        <v>519</v>
      </c>
      <c r="C292" s="221" t="s">
        <v>226</v>
      </c>
      <c r="D292" s="222">
        <v>10</v>
      </c>
      <c r="E292" s="222">
        <v>253.96</v>
      </c>
      <c r="F292" s="222">
        <f t="shared" si="4"/>
        <v>2539.6</v>
      </c>
    </row>
    <row r="293" spans="1:6" x14ac:dyDescent="0.2">
      <c r="A293" s="219">
        <v>291</v>
      </c>
      <c r="B293" s="220" t="s">
        <v>520</v>
      </c>
      <c r="C293" s="221" t="s">
        <v>226</v>
      </c>
      <c r="D293" s="222">
        <v>20</v>
      </c>
      <c r="E293" s="222">
        <v>653.38</v>
      </c>
      <c r="F293" s="222">
        <f t="shared" si="4"/>
        <v>13067.6</v>
      </c>
    </row>
    <row r="294" spans="1:6" x14ac:dyDescent="0.2">
      <c r="A294" s="219">
        <v>292</v>
      </c>
      <c r="B294" s="220" t="s">
        <v>521</v>
      </c>
      <c r="C294" s="221" t="s">
        <v>226</v>
      </c>
      <c r="D294" s="222">
        <v>40</v>
      </c>
      <c r="E294" s="222">
        <v>115</v>
      </c>
      <c r="F294" s="222">
        <f t="shared" si="4"/>
        <v>4600</v>
      </c>
    </row>
    <row r="295" spans="1:6" x14ac:dyDescent="0.2">
      <c r="A295" s="219">
        <v>293</v>
      </c>
      <c r="B295" s="220" t="s">
        <v>522</v>
      </c>
      <c r="C295" s="221" t="s">
        <v>281</v>
      </c>
      <c r="D295" s="222">
        <v>380</v>
      </c>
      <c r="E295" s="222">
        <v>80</v>
      </c>
      <c r="F295" s="222">
        <f t="shared" si="4"/>
        <v>30400</v>
      </c>
    </row>
    <row r="296" spans="1:6" x14ac:dyDescent="0.2">
      <c r="A296" s="219">
        <v>294</v>
      </c>
      <c r="B296" s="220" t="s">
        <v>523</v>
      </c>
      <c r="C296" s="221" t="s">
        <v>236</v>
      </c>
      <c r="D296" s="222">
        <v>1321.67</v>
      </c>
      <c r="E296" s="222">
        <v>160</v>
      </c>
      <c r="F296" s="222">
        <f t="shared" si="4"/>
        <v>211467.2</v>
      </c>
    </row>
    <row r="297" spans="1:6" x14ac:dyDescent="0.2">
      <c r="A297" s="219">
        <v>295</v>
      </c>
      <c r="B297" s="220" t="s">
        <v>523</v>
      </c>
      <c r="C297" s="221" t="s">
        <v>236</v>
      </c>
      <c r="D297" s="222">
        <v>320</v>
      </c>
      <c r="E297" s="222">
        <v>130</v>
      </c>
      <c r="F297" s="222">
        <f t="shared" si="4"/>
        <v>41600</v>
      </c>
    </row>
    <row r="298" spans="1:6" x14ac:dyDescent="0.2">
      <c r="A298" s="219">
        <v>296</v>
      </c>
      <c r="B298" s="220" t="s">
        <v>524</v>
      </c>
      <c r="C298" s="221" t="s">
        <v>281</v>
      </c>
      <c r="D298" s="222">
        <v>125</v>
      </c>
      <c r="E298" s="222">
        <v>20</v>
      </c>
      <c r="F298" s="222">
        <f t="shared" si="4"/>
        <v>2500</v>
      </c>
    </row>
    <row r="299" spans="1:6" x14ac:dyDescent="0.2">
      <c r="A299" s="219">
        <v>297</v>
      </c>
      <c r="B299" s="220" t="s">
        <v>525</v>
      </c>
      <c r="C299" s="221" t="s">
        <v>281</v>
      </c>
      <c r="D299" s="222">
        <v>469</v>
      </c>
      <c r="E299" s="222">
        <v>52</v>
      </c>
      <c r="F299" s="222">
        <f t="shared" si="4"/>
        <v>24388</v>
      </c>
    </row>
    <row r="300" spans="1:6" x14ac:dyDescent="0.2">
      <c r="A300" s="219">
        <v>298</v>
      </c>
      <c r="B300" s="220" t="s">
        <v>526</v>
      </c>
      <c r="C300" s="221" t="s">
        <v>226</v>
      </c>
      <c r="D300" s="222">
        <v>3</v>
      </c>
      <c r="E300" s="222">
        <v>750</v>
      </c>
      <c r="F300" s="222">
        <f t="shared" si="4"/>
        <v>2250</v>
      </c>
    </row>
    <row r="301" spans="1:6" x14ac:dyDescent="0.2">
      <c r="A301" s="219">
        <v>299</v>
      </c>
      <c r="B301" s="220" t="s">
        <v>527</v>
      </c>
      <c r="C301" s="221" t="s">
        <v>226</v>
      </c>
      <c r="D301" s="222">
        <v>2</v>
      </c>
      <c r="E301" s="222">
        <v>1291.7</v>
      </c>
      <c r="F301" s="222">
        <f t="shared" si="4"/>
        <v>2583.4</v>
      </c>
    </row>
    <row r="302" spans="1:6" x14ac:dyDescent="0.2">
      <c r="A302" s="219">
        <v>300</v>
      </c>
      <c r="B302" s="220" t="s">
        <v>528</v>
      </c>
      <c r="C302" s="221" t="s">
        <v>226</v>
      </c>
      <c r="D302" s="222">
        <v>5</v>
      </c>
      <c r="E302" s="222">
        <v>750</v>
      </c>
      <c r="F302" s="222">
        <f t="shared" si="4"/>
        <v>3750</v>
      </c>
    </row>
    <row r="303" spans="1:6" x14ac:dyDescent="0.2">
      <c r="A303" s="219">
        <v>301</v>
      </c>
      <c r="B303" s="220" t="s">
        <v>529</v>
      </c>
      <c r="C303" s="221" t="s">
        <v>236</v>
      </c>
      <c r="D303" s="222">
        <v>975</v>
      </c>
      <c r="E303" s="222">
        <v>32.827300000000001</v>
      </c>
      <c r="F303" s="222">
        <f t="shared" si="4"/>
        <v>32006.6175</v>
      </c>
    </row>
    <row r="304" spans="1:6" x14ac:dyDescent="0.2">
      <c r="A304" s="219">
        <v>302</v>
      </c>
      <c r="B304" s="220" t="s">
        <v>530</v>
      </c>
      <c r="C304" s="221" t="s">
        <v>236</v>
      </c>
      <c r="D304" s="222">
        <v>480</v>
      </c>
      <c r="E304" s="222">
        <v>7.4028</v>
      </c>
      <c r="F304" s="222">
        <f t="shared" si="4"/>
        <v>3553.3440000000001</v>
      </c>
    </row>
    <row r="305" spans="1:6" x14ac:dyDescent="0.2">
      <c r="A305" s="219">
        <v>303</v>
      </c>
      <c r="B305" s="220" t="s">
        <v>531</v>
      </c>
      <c r="C305" s="221" t="s">
        <v>236</v>
      </c>
      <c r="D305" s="222">
        <v>5725</v>
      </c>
      <c r="E305" s="222">
        <v>9.1050000000000004</v>
      </c>
      <c r="F305" s="222">
        <f t="shared" si="4"/>
        <v>52126.125</v>
      </c>
    </row>
    <row r="306" spans="1:6" x14ac:dyDescent="0.2">
      <c r="A306" s="219">
        <v>304</v>
      </c>
      <c r="B306" s="220" t="s">
        <v>532</v>
      </c>
      <c r="C306" s="221" t="s">
        <v>236</v>
      </c>
      <c r="D306" s="222">
        <v>50</v>
      </c>
      <c r="E306" s="222">
        <v>10.386699999999999</v>
      </c>
      <c r="F306" s="222">
        <f t="shared" si="4"/>
        <v>519.33499999999992</v>
      </c>
    </row>
    <row r="307" spans="1:6" x14ac:dyDescent="0.2">
      <c r="A307" s="219">
        <v>305</v>
      </c>
      <c r="B307" s="220" t="s">
        <v>533</v>
      </c>
      <c r="C307" s="221" t="s">
        <v>362</v>
      </c>
      <c r="D307" s="222">
        <v>710</v>
      </c>
      <c r="E307" s="222">
        <v>16.434200000000001</v>
      </c>
      <c r="F307" s="222">
        <f t="shared" si="4"/>
        <v>11668.282000000001</v>
      </c>
    </row>
    <row r="308" spans="1:6" x14ac:dyDescent="0.2">
      <c r="A308" s="219">
        <v>306</v>
      </c>
      <c r="B308" s="220" t="s">
        <v>534</v>
      </c>
      <c r="C308" s="221" t="s">
        <v>236</v>
      </c>
      <c r="D308" s="222">
        <v>525</v>
      </c>
      <c r="E308" s="222">
        <v>20.8</v>
      </c>
      <c r="F308" s="222">
        <f t="shared" si="4"/>
        <v>10920</v>
      </c>
    </row>
    <row r="309" spans="1:6" x14ac:dyDescent="0.2">
      <c r="A309" s="219">
        <v>307</v>
      </c>
      <c r="B309" s="220" t="s">
        <v>535</v>
      </c>
      <c r="C309" s="221" t="s">
        <v>236</v>
      </c>
      <c r="D309" s="222">
        <v>485</v>
      </c>
      <c r="E309" s="222">
        <v>24.067930102850227</v>
      </c>
      <c r="F309" s="222">
        <f t="shared" si="4"/>
        <v>11672.94609988236</v>
      </c>
    </row>
    <row r="310" spans="1:6" x14ac:dyDescent="0.2">
      <c r="A310" s="219">
        <v>308</v>
      </c>
      <c r="B310" s="220" t="s">
        <v>536</v>
      </c>
      <c r="C310" s="221" t="s">
        <v>236</v>
      </c>
      <c r="D310" s="222">
        <v>980</v>
      </c>
      <c r="E310" s="222">
        <v>20.691299999999998</v>
      </c>
      <c r="F310" s="222">
        <f t="shared" si="4"/>
        <v>20277.473999999998</v>
      </c>
    </row>
    <row r="311" spans="1:6" x14ac:dyDescent="0.2">
      <c r="A311" s="219">
        <v>309</v>
      </c>
      <c r="B311" s="220" t="s">
        <v>537</v>
      </c>
      <c r="C311" s="221" t="s">
        <v>236</v>
      </c>
      <c r="D311" s="222">
        <v>1375</v>
      </c>
      <c r="E311" s="222">
        <v>23.78</v>
      </c>
      <c r="F311" s="222">
        <f t="shared" si="4"/>
        <v>32697.5</v>
      </c>
    </row>
    <row r="312" spans="1:6" x14ac:dyDescent="0.2">
      <c r="A312" s="219">
        <v>310</v>
      </c>
      <c r="B312" s="220" t="s">
        <v>538</v>
      </c>
      <c r="C312" s="221" t="s">
        <v>236</v>
      </c>
      <c r="D312" s="222">
        <v>2735</v>
      </c>
      <c r="E312" s="222">
        <v>27.227238652305292</v>
      </c>
      <c r="F312" s="222">
        <f t="shared" si="4"/>
        <v>74466.497714054974</v>
      </c>
    </row>
    <row r="313" spans="1:6" x14ac:dyDescent="0.2">
      <c r="A313" s="219">
        <v>311</v>
      </c>
      <c r="B313" s="220" t="s">
        <v>539</v>
      </c>
      <c r="C313" s="221" t="s">
        <v>236</v>
      </c>
      <c r="D313" s="222">
        <v>850</v>
      </c>
      <c r="E313" s="222">
        <v>18.04</v>
      </c>
      <c r="F313" s="222">
        <f t="shared" si="4"/>
        <v>15334</v>
      </c>
    </row>
    <row r="314" spans="1:6" x14ac:dyDescent="0.2">
      <c r="A314" s="219">
        <v>312</v>
      </c>
      <c r="B314" s="220" t="s">
        <v>540</v>
      </c>
      <c r="C314" s="221" t="s">
        <v>236</v>
      </c>
      <c r="D314" s="222">
        <v>1650</v>
      </c>
      <c r="E314" s="222">
        <v>13.666700000000001</v>
      </c>
      <c r="F314" s="222">
        <f t="shared" si="4"/>
        <v>22550.055</v>
      </c>
    </row>
    <row r="315" spans="1:6" x14ac:dyDescent="0.2">
      <c r="A315" s="219">
        <v>313</v>
      </c>
      <c r="B315" s="220" t="s">
        <v>541</v>
      </c>
      <c r="C315" s="221" t="s">
        <v>236</v>
      </c>
      <c r="D315" s="222">
        <v>125</v>
      </c>
      <c r="E315" s="222">
        <v>33.533200000000008</v>
      </c>
      <c r="F315" s="222">
        <f t="shared" si="4"/>
        <v>4191.6500000000005</v>
      </c>
    </row>
    <row r="316" spans="1:6" x14ac:dyDescent="0.2">
      <c r="A316" s="219">
        <v>314</v>
      </c>
      <c r="B316" s="220" t="s">
        <v>542</v>
      </c>
      <c r="C316" s="221" t="s">
        <v>226</v>
      </c>
      <c r="D316" s="222">
        <v>21</v>
      </c>
      <c r="E316" s="222">
        <v>2241.5834</v>
      </c>
      <c r="F316" s="222">
        <f t="shared" si="4"/>
        <v>47073.251400000001</v>
      </c>
    </row>
    <row r="317" spans="1:6" x14ac:dyDescent="0.2">
      <c r="A317" s="219">
        <v>315</v>
      </c>
      <c r="B317" s="220" t="s">
        <v>543</v>
      </c>
      <c r="C317" s="221" t="s">
        <v>226</v>
      </c>
      <c r="D317" s="222">
        <v>27</v>
      </c>
      <c r="E317" s="222">
        <v>900.95</v>
      </c>
      <c r="F317" s="222">
        <f t="shared" si="4"/>
        <v>24325.65</v>
      </c>
    </row>
    <row r="318" spans="1:6" x14ac:dyDescent="0.2">
      <c r="A318" s="219">
        <v>316</v>
      </c>
      <c r="B318" s="220" t="s">
        <v>544</v>
      </c>
      <c r="C318" s="221" t="s">
        <v>226</v>
      </c>
      <c r="D318" s="222">
        <v>14</v>
      </c>
      <c r="E318" s="222">
        <v>296.61660000000001</v>
      </c>
      <c r="F318" s="222">
        <f t="shared" si="4"/>
        <v>4152.6324000000004</v>
      </c>
    </row>
    <row r="319" spans="1:6" x14ac:dyDescent="0.2">
      <c r="A319" s="219">
        <v>317</v>
      </c>
      <c r="B319" s="220" t="s">
        <v>545</v>
      </c>
      <c r="C319" s="221" t="s">
        <v>226</v>
      </c>
      <c r="D319" s="222">
        <v>105</v>
      </c>
      <c r="E319" s="222">
        <v>100</v>
      </c>
      <c r="F319" s="222">
        <f t="shared" si="4"/>
        <v>10500</v>
      </c>
    </row>
    <row r="320" spans="1:6" x14ac:dyDescent="0.2">
      <c r="A320" s="219">
        <v>318</v>
      </c>
      <c r="B320" s="220" t="s">
        <v>545</v>
      </c>
      <c r="C320" s="221" t="s">
        <v>226</v>
      </c>
      <c r="D320" s="222">
        <v>5</v>
      </c>
      <c r="E320" s="222">
        <v>300</v>
      </c>
      <c r="F320" s="222">
        <f t="shared" si="4"/>
        <v>1500</v>
      </c>
    </row>
    <row r="321" spans="1:6" x14ac:dyDescent="0.2">
      <c r="A321" s="219">
        <v>319</v>
      </c>
      <c r="B321" s="220" t="s">
        <v>546</v>
      </c>
      <c r="C321" s="221" t="s">
        <v>226</v>
      </c>
      <c r="D321" s="222">
        <v>9</v>
      </c>
      <c r="E321" s="222">
        <v>1678.45</v>
      </c>
      <c r="F321" s="222">
        <f t="shared" si="4"/>
        <v>15106.050000000001</v>
      </c>
    </row>
    <row r="322" spans="1:6" x14ac:dyDescent="0.2">
      <c r="A322" s="219">
        <v>320</v>
      </c>
      <c r="B322" s="220" t="s">
        <v>547</v>
      </c>
      <c r="C322" s="221" t="s">
        <v>236</v>
      </c>
      <c r="D322" s="222">
        <v>33</v>
      </c>
      <c r="E322" s="222">
        <v>107</v>
      </c>
      <c r="F322" s="222">
        <f t="shared" si="4"/>
        <v>3531</v>
      </c>
    </row>
    <row r="323" spans="1:6" x14ac:dyDescent="0.2">
      <c r="A323" s="219">
        <v>321</v>
      </c>
      <c r="B323" s="220" t="s">
        <v>548</v>
      </c>
      <c r="C323" s="221" t="s">
        <v>226</v>
      </c>
      <c r="D323" s="222">
        <v>2</v>
      </c>
      <c r="E323" s="222">
        <v>291.67</v>
      </c>
      <c r="F323" s="222">
        <f t="shared" si="4"/>
        <v>583.34</v>
      </c>
    </row>
    <row r="324" spans="1:6" x14ac:dyDescent="0.2">
      <c r="A324" s="219">
        <v>322</v>
      </c>
      <c r="B324" s="220" t="s">
        <v>549</v>
      </c>
      <c r="C324" s="221" t="s">
        <v>226</v>
      </c>
      <c r="D324" s="222">
        <v>4</v>
      </c>
      <c r="E324" s="222">
        <v>200</v>
      </c>
      <c r="F324" s="222">
        <f t="shared" ref="F324:F387" si="5">D324*E324</f>
        <v>800</v>
      </c>
    </row>
    <row r="325" spans="1:6" x14ac:dyDescent="0.2">
      <c r="A325" s="219">
        <v>323</v>
      </c>
      <c r="B325" s="220" t="s">
        <v>550</v>
      </c>
      <c r="C325" s="221" t="s">
        <v>226</v>
      </c>
      <c r="D325" s="222">
        <v>3</v>
      </c>
      <c r="E325" s="222">
        <v>100</v>
      </c>
      <c r="F325" s="222">
        <f t="shared" si="5"/>
        <v>300</v>
      </c>
    </row>
    <row r="326" spans="1:6" x14ac:dyDescent="0.2">
      <c r="A326" s="219">
        <v>324</v>
      </c>
      <c r="B326" s="220" t="s">
        <v>551</v>
      </c>
      <c r="C326" s="221" t="s">
        <v>226</v>
      </c>
      <c r="D326" s="222">
        <v>3</v>
      </c>
      <c r="E326" s="222">
        <v>116.666</v>
      </c>
      <c r="F326" s="222">
        <f t="shared" si="5"/>
        <v>349.99799999999999</v>
      </c>
    </row>
    <row r="327" spans="1:6" x14ac:dyDescent="0.2">
      <c r="A327" s="219">
        <v>325</v>
      </c>
      <c r="B327" s="220" t="s">
        <v>552</v>
      </c>
      <c r="C327" s="221" t="s">
        <v>226</v>
      </c>
      <c r="D327" s="222">
        <v>3</v>
      </c>
      <c r="E327" s="222">
        <v>225</v>
      </c>
      <c r="F327" s="222">
        <f t="shared" si="5"/>
        <v>675</v>
      </c>
    </row>
    <row r="328" spans="1:6" x14ac:dyDescent="0.2">
      <c r="A328" s="219">
        <v>326</v>
      </c>
      <c r="B328" s="220" t="s">
        <v>553</v>
      </c>
      <c r="C328" s="221" t="s">
        <v>226</v>
      </c>
      <c r="D328" s="222">
        <v>6</v>
      </c>
      <c r="E328" s="222">
        <v>70.832999999999998</v>
      </c>
      <c r="F328" s="222">
        <f t="shared" si="5"/>
        <v>424.99799999999999</v>
      </c>
    </row>
    <row r="329" spans="1:6" x14ac:dyDescent="0.2">
      <c r="A329" s="219">
        <v>327</v>
      </c>
      <c r="B329" s="220" t="s">
        <v>554</v>
      </c>
      <c r="C329" s="221" t="s">
        <v>226</v>
      </c>
      <c r="D329" s="222">
        <v>24</v>
      </c>
      <c r="E329" s="222">
        <v>149.38</v>
      </c>
      <c r="F329" s="222">
        <f t="shared" si="5"/>
        <v>3585.12</v>
      </c>
    </row>
    <row r="330" spans="1:6" x14ac:dyDescent="0.2">
      <c r="A330" s="219">
        <v>328</v>
      </c>
      <c r="B330" s="220" t="s">
        <v>555</v>
      </c>
      <c r="C330" s="221" t="s">
        <v>226</v>
      </c>
      <c r="D330" s="222">
        <v>12</v>
      </c>
      <c r="E330" s="222">
        <v>217.84</v>
      </c>
      <c r="F330" s="222">
        <f t="shared" si="5"/>
        <v>2614.08</v>
      </c>
    </row>
    <row r="331" spans="1:6" x14ac:dyDescent="0.2">
      <c r="A331" s="219">
        <v>329</v>
      </c>
      <c r="B331" s="220" t="s">
        <v>556</v>
      </c>
      <c r="C331" s="221" t="s">
        <v>226</v>
      </c>
      <c r="D331" s="222">
        <v>1</v>
      </c>
      <c r="E331" s="222">
        <v>583</v>
      </c>
      <c r="F331" s="222">
        <f t="shared" si="5"/>
        <v>583</v>
      </c>
    </row>
    <row r="332" spans="1:6" x14ac:dyDescent="0.2">
      <c r="A332" s="219">
        <v>330</v>
      </c>
      <c r="B332" s="220" t="s">
        <v>557</v>
      </c>
      <c r="C332" s="221" t="s">
        <v>226</v>
      </c>
      <c r="D332" s="222">
        <v>15</v>
      </c>
      <c r="E332" s="222">
        <v>60</v>
      </c>
      <c r="F332" s="222">
        <f t="shared" si="5"/>
        <v>900</v>
      </c>
    </row>
    <row r="333" spans="1:6" x14ac:dyDescent="0.2">
      <c r="A333" s="219">
        <v>331</v>
      </c>
      <c r="B333" s="220" t="s">
        <v>558</v>
      </c>
      <c r="C333" s="221" t="s">
        <v>226</v>
      </c>
      <c r="D333" s="222">
        <v>100</v>
      </c>
      <c r="E333" s="222">
        <v>51.5</v>
      </c>
      <c r="F333" s="222">
        <f t="shared" si="5"/>
        <v>5150</v>
      </c>
    </row>
    <row r="334" spans="1:6" x14ac:dyDescent="0.2">
      <c r="A334" s="219">
        <v>332</v>
      </c>
      <c r="B334" s="220" t="s">
        <v>559</v>
      </c>
      <c r="C334" s="221" t="s">
        <v>226</v>
      </c>
      <c r="D334" s="222">
        <v>3</v>
      </c>
      <c r="E334" s="222">
        <v>541.66</v>
      </c>
      <c r="F334" s="222">
        <f t="shared" si="5"/>
        <v>1624.98</v>
      </c>
    </row>
    <row r="335" spans="1:6" x14ac:dyDescent="0.2">
      <c r="A335" s="219">
        <v>333</v>
      </c>
      <c r="B335" s="220" t="s">
        <v>560</v>
      </c>
      <c r="C335" s="221" t="s">
        <v>226</v>
      </c>
      <c r="D335" s="222">
        <v>3</v>
      </c>
      <c r="E335" s="222">
        <v>583.33000000000004</v>
      </c>
      <c r="F335" s="222">
        <f t="shared" si="5"/>
        <v>1749.9900000000002</v>
      </c>
    </row>
    <row r="336" spans="1:6" x14ac:dyDescent="0.2">
      <c r="A336" s="219">
        <v>334</v>
      </c>
      <c r="B336" s="220" t="s">
        <v>561</v>
      </c>
      <c r="C336" s="221" t="s">
        <v>226</v>
      </c>
      <c r="D336" s="222">
        <v>1</v>
      </c>
      <c r="E336" s="222">
        <v>608.33000000000004</v>
      </c>
      <c r="F336" s="222">
        <f t="shared" si="5"/>
        <v>608.33000000000004</v>
      </c>
    </row>
    <row r="337" spans="1:6" x14ac:dyDescent="0.2">
      <c r="A337" s="219">
        <v>335</v>
      </c>
      <c r="B337" s="220" t="s">
        <v>562</v>
      </c>
      <c r="C337" s="221" t="s">
        <v>226</v>
      </c>
      <c r="D337" s="222">
        <v>2</v>
      </c>
      <c r="E337" s="222">
        <v>308.33</v>
      </c>
      <c r="F337" s="222">
        <f t="shared" si="5"/>
        <v>616.66</v>
      </c>
    </row>
    <row r="338" spans="1:6" x14ac:dyDescent="0.2">
      <c r="A338" s="219">
        <v>336</v>
      </c>
      <c r="B338" s="220" t="s">
        <v>563</v>
      </c>
      <c r="C338" s="221" t="s">
        <v>226</v>
      </c>
      <c r="D338" s="222">
        <v>2</v>
      </c>
      <c r="E338" s="222">
        <v>250</v>
      </c>
      <c r="F338" s="222">
        <f t="shared" si="5"/>
        <v>500</v>
      </c>
    </row>
    <row r="339" spans="1:6" x14ac:dyDescent="0.2">
      <c r="A339" s="219">
        <v>337</v>
      </c>
      <c r="B339" s="220" t="s">
        <v>564</v>
      </c>
      <c r="C339" s="221" t="s">
        <v>226</v>
      </c>
      <c r="D339" s="222">
        <v>3</v>
      </c>
      <c r="E339" s="222">
        <v>366.66</v>
      </c>
      <c r="F339" s="222">
        <f t="shared" si="5"/>
        <v>1099.98</v>
      </c>
    </row>
    <row r="340" spans="1:6" x14ac:dyDescent="0.2">
      <c r="A340" s="219">
        <v>338</v>
      </c>
      <c r="B340" s="220" t="s">
        <v>565</v>
      </c>
      <c r="C340" s="221" t="s">
        <v>226</v>
      </c>
      <c r="D340" s="222">
        <v>2</v>
      </c>
      <c r="E340" s="222">
        <v>258.33</v>
      </c>
      <c r="F340" s="222">
        <f t="shared" si="5"/>
        <v>516.66</v>
      </c>
    </row>
    <row r="341" spans="1:6" x14ac:dyDescent="0.2">
      <c r="A341" s="219">
        <v>339</v>
      </c>
      <c r="B341" s="220" t="s">
        <v>566</v>
      </c>
      <c r="C341" s="221" t="s">
        <v>226</v>
      </c>
      <c r="D341" s="222">
        <v>2</v>
      </c>
      <c r="E341" s="222">
        <v>208.33</v>
      </c>
      <c r="F341" s="222">
        <f t="shared" si="5"/>
        <v>416.66</v>
      </c>
    </row>
    <row r="342" spans="1:6" x14ac:dyDescent="0.2">
      <c r="A342" s="219">
        <v>340</v>
      </c>
      <c r="B342" s="220" t="s">
        <v>567</v>
      </c>
      <c r="C342" s="221" t="s">
        <v>226</v>
      </c>
      <c r="D342" s="222">
        <v>1</v>
      </c>
      <c r="E342" s="222">
        <v>633.33000000000004</v>
      </c>
      <c r="F342" s="222">
        <f t="shared" si="5"/>
        <v>633.33000000000004</v>
      </c>
    </row>
    <row r="343" spans="1:6" x14ac:dyDescent="0.2">
      <c r="A343" s="219">
        <v>341</v>
      </c>
      <c r="B343" s="220" t="s">
        <v>568</v>
      </c>
      <c r="C343" s="221" t="s">
        <v>226</v>
      </c>
      <c r="D343" s="222">
        <v>1</v>
      </c>
      <c r="E343" s="222">
        <v>441.66</v>
      </c>
      <c r="F343" s="222">
        <f t="shared" si="5"/>
        <v>441.66</v>
      </c>
    </row>
    <row r="344" spans="1:6" x14ac:dyDescent="0.2">
      <c r="A344" s="219">
        <v>342</v>
      </c>
      <c r="B344" s="220" t="s">
        <v>569</v>
      </c>
      <c r="C344" s="221" t="s">
        <v>226</v>
      </c>
      <c r="D344" s="222">
        <v>1</v>
      </c>
      <c r="E344" s="222">
        <v>658.33</v>
      </c>
      <c r="F344" s="222">
        <f t="shared" si="5"/>
        <v>658.33</v>
      </c>
    </row>
    <row r="345" spans="1:6" x14ac:dyDescent="0.2">
      <c r="A345" s="219">
        <v>343</v>
      </c>
      <c r="B345" s="220" t="s">
        <v>570</v>
      </c>
      <c r="C345" s="221" t="s">
        <v>226</v>
      </c>
      <c r="D345" s="222">
        <v>2</v>
      </c>
      <c r="E345" s="222">
        <v>466.66699999999997</v>
      </c>
      <c r="F345" s="222">
        <f t="shared" si="5"/>
        <v>933.33399999999995</v>
      </c>
    </row>
    <row r="346" spans="1:6" x14ac:dyDescent="0.2">
      <c r="A346" s="219">
        <v>344</v>
      </c>
      <c r="B346" s="220" t="s">
        <v>571</v>
      </c>
      <c r="C346" s="221" t="s">
        <v>226</v>
      </c>
      <c r="D346" s="222">
        <v>11</v>
      </c>
      <c r="E346" s="222">
        <v>235</v>
      </c>
      <c r="F346" s="222">
        <f t="shared" si="5"/>
        <v>2585</v>
      </c>
    </row>
    <row r="347" spans="1:6" x14ac:dyDescent="0.2">
      <c r="A347" s="219">
        <v>345</v>
      </c>
      <c r="B347" s="220" t="s">
        <v>571</v>
      </c>
      <c r="C347" s="221" t="s">
        <v>226</v>
      </c>
      <c r="D347" s="222">
        <v>4</v>
      </c>
      <c r="E347" s="222">
        <v>200</v>
      </c>
      <c r="F347" s="222">
        <f t="shared" si="5"/>
        <v>800</v>
      </c>
    </row>
    <row r="348" spans="1:6" x14ac:dyDescent="0.2">
      <c r="A348" s="219">
        <v>346</v>
      </c>
      <c r="B348" s="220" t="s">
        <v>572</v>
      </c>
      <c r="C348" s="221" t="s">
        <v>226</v>
      </c>
      <c r="D348" s="222">
        <v>1</v>
      </c>
      <c r="E348" s="222">
        <v>641.66999999999996</v>
      </c>
      <c r="F348" s="222">
        <f t="shared" si="5"/>
        <v>641.66999999999996</v>
      </c>
    </row>
    <row r="349" spans="1:6" x14ac:dyDescent="0.2">
      <c r="A349" s="219">
        <v>347</v>
      </c>
      <c r="B349" s="220" t="s">
        <v>573</v>
      </c>
      <c r="C349" s="221" t="s">
        <v>226</v>
      </c>
      <c r="D349" s="222">
        <v>2</v>
      </c>
      <c r="E349" s="222">
        <v>300</v>
      </c>
      <c r="F349" s="222">
        <f t="shared" si="5"/>
        <v>600</v>
      </c>
    </row>
    <row r="350" spans="1:6" x14ac:dyDescent="0.2">
      <c r="A350" s="219">
        <v>348</v>
      </c>
      <c r="B350" s="220" t="s">
        <v>574</v>
      </c>
      <c r="C350" s="221" t="s">
        <v>226</v>
      </c>
      <c r="D350" s="222">
        <v>1</v>
      </c>
      <c r="E350" s="222">
        <v>5333.33</v>
      </c>
      <c r="F350" s="222">
        <f t="shared" si="5"/>
        <v>5333.33</v>
      </c>
    </row>
    <row r="351" spans="1:6" x14ac:dyDescent="0.2">
      <c r="A351" s="219">
        <v>349</v>
      </c>
      <c r="B351" s="220" t="s">
        <v>575</v>
      </c>
      <c r="C351" s="221" t="s">
        <v>317</v>
      </c>
      <c r="D351" s="222">
        <v>80</v>
      </c>
      <c r="E351" s="222">
        <v>23</v>
      </c>
      <c r="F351" s="222">
        <f t="shared" si="5"/>
        <v>1840</v>
      </c>
    </row>
    <row r="352" spans="1:6" x14ac:dyDescent="0.2">
      <c r="A352" s="219">
        <v>350</v>
      </c>
      <c r="B352" s="220" t="s">
        <v>576</v>
      </c>
      <c r="C352" s="221" t="s">
        <v>281</v>
      </c>
      <c r="D352" s="222">
        <v>30</v>
      </c>
      <c r="E352" s="222">
        <v>283.33</v>
      </c>
      <c r="F352" s="222">
        <f t="shared" si="5"/>
        <v>8499.9</v>
      </c>
    </row>
    <row r="353" spans="1:6" x14ac:dyDescent="0.2">
      <c r="A353" s="219">
        <v>351</v>
      </c>
      <c r="B353" s="220" t="s">
        <v>577</v>
      </c>
      <c r="C353" s="221" t="s">
        <v>226</v>
      </c>
      <c r="D353" s="222">
        <v>6</v>
      </c>
      <c r="E353" s="222">
        <v>150</v>
      </c>
      <c r="F353" s="222">
        <f t="shared" si="5"/>
        <v>900</v>
      </c>
    </row>
    <row r="354" spans="1:6" x14ac:dyDescent="0.2">
      <c r="A354" s="219">
        <v>352</v>
      </c>
      <c r="B354" s="220" t="s">
        <v>578</v>
      </c>
      <c r="C354" s="221" t="s">
        <v>226</v>
      </c>
      <c r="D354" s="222">
        <v>50</v>
      </c>
      <c r="E354" s="222">
        <v>40</v>
      </c>
      <c r="F354" s="222">
        <f t="shared" si="5"/>
        <v>2000</v>
      </c>
    </row>
    <row r="355" spans="1:6" x14ac:dyDescent="0.2">
      <c r="A355" s="219">
        <v>353</v>
      </c>
      <c r="B355" s="220" t="s">
        <v>579</v>
      </c>
      <c r="C355" s="221" t="s">
        <v>226</v>
      </c>
      <c r="D355" s="222">
        <v>12</v>
      </c>
      <c r="E355" s="222">
        <v>100</v>
      </c>
      <c r="F355" s="222">
        <f t="shared" si="5"/>
        <v>1200</v>
      </c>
    </row>
    <row r="356" spans="1:6" x14ac:dyDescent="0.2">
      <c r="A356" s="219">
        <v>354</v>
      </c>
      <c r="B356" s="220" t="s">
        <v>580</v>
      </c>
      <c r="C356" s="221" t="s">
        <v>226</v>
      </c>
      <c r="D356" s="222">
        <v>12</v>
      </c>
      <c r="E356" s="222">
        <v>133.334</v>
      </c>
      <c r="F356" s="222">
        <f t="shared" si="5"/>
        <v>1600.008</v>
      </c>
    </row>
    <row r="357" spans="1:6" x14ac:dyDescent="0.2">
      <c r="A357" s="219">
        <v>355</v>
      </c>
      <c r="B357" s="220" t="s">
        <v>581</v>
      </c>
      <c r="C357" s="221" t="s">
        <v>226</v>
      </c>
      <c r="D357" s="222">
        <v>12</v>
      </c>
      <c r="E357" s="222">
        <v>262.5</v>
      </c>
      <c r="F357" s="222">
        <f t="shared" si="5"/>
        <v>3150</v>
      </c>
    </row>
    <row r="358" spans="1:6" x14ac:dyDescent="0.2">
      <c r="A358" s="219">
        <v>356</v>
      </c>
      <c r="B358" s="220" t="s">
        <v>582</v>
      </c>
      <c r="C358" s="221" t="s">
        <v>226</v>
      </c>
      <c r="D358" s="222">
        <v>10</v>
      </c>
      <c r="E358" s="222">
        <v>200</v>
      </c>
      <c r="F358" s="222">
        <f t="shared" si="5"/>
        <v>2000</v>
      </c>
    </row>
    <row r="359" spans="1:6" x14ac:dyDescent="0.2">
      <c r="A359" s="219">
        <v>357</v>
      </c>
      <c r="B359" s="220" t="s">
        <v>583</v>
      </c>
      <c r="C359" s="221" t="s">
        <v>226</v>
      </c>
      <c r="D359" s="222">
        <v>12</v>
      </c>
      <c r="E359" s="222">
        <v>166.667</v>
      </c>
      <c r="F359" s="222">
        <f t="shared" si="5"/>
        <v>2000.0039999999999</v>
      </c>
    </row>
    <row r="360" spans="1:6" x14ac:dyDescent="0.2">
      <c r="A360" s="219">
        <v>358</v>
      </c>
      <c r="B360" s="220" t="s">
        <v>584</v>
      </c>
      <c r="C360" s="221" t="s">
        <v>226</v>
      </c>
      <c r="D360" s="222">
        <v>12</v>
      </c>
      <c r="E360" s="222">
        <v>200</v>
      </c>
      <c r="F360" s="222">
        <f t="shared" si="5"/>
        <v>2400</v>
      </c>
    </row>
    <row r="361" spans="1:6" x14ac:dyDescent="0.2">
      <c r="A361" s="219">
        <v>359</v>
      </c>
      <c r="B361" s="220" t="s">
        <v>585</v>
      </c>
      <c r="C361" s="221" t="s">
        <v>226</v>
      </c>
      <c r="D361" s="222">
        <v>2</v>
      </c>
      <c r="E361" s="222">
        <v>350</v>
      </c>
      <c r="F361" s="222">
        <f t="shared" si="5"/>
        <v>700</v>
      </c>
    </row>
    <row r="362" spans="1:6" x14ac:dyDescent="0.2">
      <c r="A362" s="219">
        <v>360</v>
      </c>
      <c r="B362" s="220" t="s">
        <v>586</v>
      </c>
      <c r="C362" s="221" t="s">
        <v>281</v>
      </c>
      <c r="D362" s="222">
        <v>100</v>
      </c>
      <c r="E362" s="222">
        <v>65</v>
      </c>
      <c r="F362" s="222">
        <f t="shared" si="5"/>
        <v>6500</v>
      </c>
    </row>
    <row r="363" spans="1:6" x14ac:dyDescent="0.2">
      <c r="A363" s="219">
        <v>361</v>
      </c>
      <c r="B363" s="220" t="s">
        <v>587</v>
      </c>
      <c r="C363" s="221" t="s">
        <v>281</v>
      </c>
      <c r="D363" s="222">
        <v>140</v>
      </c>
      <c r="E363" s="222">
        <v>65</v>
      </c>
      <c r="F363" s="222">
        <f t="shared" si="5"/>
        <v>9100</v>
      </c>
    </row>
    <row r="364" spans="1:6" x14ac:dyDescent="0.2">
      <c r="A364" s="219">
        <v>362</v>
      </c>
      <c r="B364" s="220" t="s">
        <v>588</v>
      </c>
      <c r="C364" s="221" t="s">
        <v>281</v>
      </c>
      <c r="D364" s="222">
        <v>80</v>
      </c>
      <c r="E364" s="222">
        <v>65</v>
      </c>
      <c r="F364" s="222">
        <f t="shared" si="5"/>
        <v>5200</v>
      </c>
    </row>
    <row r="365" spans="1:6" x14ac:dyDescent="0.2">
      <c r="A365" s="219">
        <v>363</v>
      </c>
      <c r="B365" s="220" t="s">
        <v>589</v>
      </c>
      <c r="C365" s="221" t="s">
        <v>226</v>
      </c>
      <c r="D365" s="222">
        <v>24</v>
      </c>
      <c r="E365" s="222">
        <v>107.5</v>
      </c>
      <c r="F365" s="222">
        <f t="shared" si="5"/>
        <v>2580</v>
      </c>
    </row>
    <row r="366" spans="1:6" x14ac:dyDescent="0.2">
      <c r="A366" s="219">
        <v>364</v>
      </c>
      <c r="B366" s="220" t="s">
        <v>590</v>
      </c>
      <c r="C366" s="221" t="s">
        <v>226</v>
      </c>
      <c r="D366" s="222">
        <v>2</v>
      </c>
      <c r="E366" s="222">
        <v>466.666</v>
      </c>
      <c r="F366" s="222">
        <f t="shared" si="5"/>
        <v>933.33199999999999</v>
      </c>
    </row>
    <row r="367" spans="1:6" x14ac:dyDescent="0.2">
      <c r="A367" s="219">
        <v>365</v>
      </c>
      <c r="B367" s="220" t="s">
        <v>591</v>
      </c>
      <c r="C367" s="221" t="s">
        <v>226</v>
      </c>
      <c r="D367" s="222">
        <v>1</v>
      </c>
      <c r="E367" s="222">
        <v>533</v>
      </c>
      <c r="F367" s="222">
        <f t="shared" si="5"/>
        <v>533</v>
      </c>
    </row>
    <row r="368" spans="1:6" x14ac:dyDescent="0.2">
      <c r="A368" s="219">
        <v>366</v>
      </c>
      <c r="B368" s="220" t="s">
        <v>592</v>
      </c>
      <c r="C368" s="221" t="s">
        <v>226</v>
      </c>
      <c r="D368" s="222">
        <v>3</v>
      </c>
      <c r="E368" s="222">
        <v>150</v>
      </c>
      <c r="F368" s="222">
        <f t="shared" si="5"/>
        <v>450</v>
      </c>
    </row>
    <row r="369" spans="1:6" x14ac:dyDescent="0.2">
      <c r="A369" s="219">
        <v>367</v>
      </c>
      <c r="B369" s="220" t="s">
        <v>593</v>
      </c>
      <c r="C369" s="221" t="s">
        <v>226</v>
      </c>
      <c r="D369" s="222">
        <v>1</v>
      </c>
      <c r="E369" s="222">
        <v>1125</v>
      </c>
      <c r="F369" s="222">
        <f t="shared" si="5"/>
        <v>1125</v>
      </c>
    </row>
    <row r="370" spans="1:6" x14ac:dyDescent="0.2">
      <c r="A370" s="219">
        <v>368</v>
      </c>
      <c r="B370" s="220" t="s">
        <v>594</v>
      </c>
      <c r="C370" s="221" t="s">
        <v>226</v>
      </c>
      <c r="D370" s="222">
        <v>24</v>
      </c>
      <c r="E370" s="222">
        <v>130</v>
      </c>
      <c r="F370" s="222">
        <f t="shared" si="5"/>
        <v>3120</v>
      </c>
    </row>
    <row r="371" spans="1:6" x14ac:dyDescent="0.2">
      <c r="A371" s="219">
        <v>369</v>
      </c>
      <c r="B371" s="220" t="s">
        <v>594</v>
      </c>
      <c r="C371" s="221" t="s">
        <v>226</v>
      </c>
      <c r="D371" s="222">
        <v>65</v>
      </c>
      <c r="E371" s="222">
        <v>162.5</v>
      </c>
      <c r="F371" s="222">
        <f t="shared" si="5"/>
        <v>10562.5</v>
      </c>
    </row>
    <row r="372" spans="1:6" x14ac:dyDescent="0.2">
      <c r="A372" s="219">
        <v>370</v>
      </c>
      <c r="B372" s="220" t="s">
        <v>595</v>
      </c>
      <c r="C372" s="221" t="s">
        <v>596</v>
      </c>
      <c r="D372" s="222">
        <v>40</v>
      </c>
      <c r="E372" s="222">
        <v>308.3</v>
      </c>
      <c r="F372" s="222">
        <f t="shared" si="5"/>
        <v>12332</v>
      </c>
    </row>
    <row r="373" spans="1:6" x14ac:dyDescent="0.2">
      <c r="A373" s="219">
        <v>371</v>
      </c>
      <c r="B373" s="220" t="s">
        <v>597</v>
      </c>
      <c r="C373" s="221" t="s">
        <v>596</v>
      </c>
      <c r="D373" s="222">
        <v>40</v>
      </c>
      <c r="E373" s="222">
        <v>250</v>
      </c>
      <c r="F373" s="222">
        <f t="shared" si="5"/>
        <v>10000</v>
      </c>
    </row>
    <row r="374" spans="1:6" x14ac:dyDescent="0.2">
      <c r="A374" s="219">
        <v>372</v>
      </c>
      <c r="B374" s="220" t="s">
        <v>598</v>
      </c>
      <c r="C374" s="221" t="s">
        <v>236</v>
      </c>
      <c r="D374" s="222">
        <v>300</v>
      </c>
      <c r="E374" s="222">
        <v>25</v>
      </c>
      <c r="F374" s="222">
        <f t="shared" si="5"/>
        <v>7500</v>
      </c>
    </row>
    <row r="375" spans="1:6" x14ac:dyDescent="0.2">
      <c r="A375" s="219">
        <v>373</v>
      </c>
      <c r="B375" s="220" t="s">
        <v>599</v>
      </c>
      <c r="C375" s="221" t="s">
        <v>226</v>
      </c>
      <c r="D375" s="222">
        <v>30</v>
      </c>
      <c r="E375" s="222">
        <v>34.44</v>
      </c>
      <c r="F375" s="222">
        <f t="shared" si="5"/>
        <v>1033.1999999999998</v>
      </c>
    </row>
    <row r="376" spans="1:6" x14ac:dyDescent="0.2">
      <c r="A376" s="219">
        <v>374</v>
      </c>
      <c r="B376" s="220" t="s">
        <v>600</v>
      </c>
      <c r="C376" s="221" t="s">
        <v>226</v>
      </c>
      <c r="D376" s="222">
        <v>30</v>
      </c>
      <c r="E376" s="222">
        <v>34.17</v>
      </c>
      <c r="F376" s="222">
        <f t="shared" si="5"/>
        <v>1025.1000000000001</v>
      </c>
    </row>
    <row r="377" spans="1:6" x14ac:dyDescent="0.2">
      <c r="A377" s="219">
        <v>375</v>
      </c>
      <c r="B377" s="220" t="s">
        <v>601</v>
      </c>
      <c r="C377" s="221" t="s">
        <v>226</v>
      </c>
      <c r="D377" s="222">
        <v>30</v>
      </c>
      <c r="E377" s="222">
        <v>34.31</v>
      </c>
      <c r="F377" s="222">
        <f t="shared" si="5"/>
        <v>1029.3000000000002</v>
      </c>
    </row>
    <row r="378" spans="1:6" x14ac:dyDescent="0.2">
      <c r="A378" s="219">
        <v>376</v>
      </c>
      <c r="B378" s="220" t="s">
        <v>602</v>
      </c>
      <c r="C378" s="221" t="s">
        <v>226</v>
      </c>
      <c r="D378" s="222">
        <v>44</v>
      </c>
      <c r="E378" s="222">
        <v>353.55799999999999</v>
      </c>
      <c r="F378" s="222">
        <f t="shared" si="5"/>
        <v>15556.552</v>
      </c>
    </row>
    <row r="379" spans="1:6" x14ac:dyDescent="0.2">
      <c r="A379" s="219">
        <v>377</v>
      </c>
      <c r="B379" s="220" t="s">
        <v>603</v>
      </c>
      <c r="C379" s="221" t="s">
        <v>226</v>
      </c>
      <c r="D379" s="222">
        <v>40</v>
      </c>
      <c r="E379" s="222">
        <v>87.5</v>
      </c>
      <c r="F379" s="222">
        <f t="shared" si="5"/>
        <v>3500</v>
      </c>
    </row>
    <row r="380" spans="1:6" x14ac:dyDescent="0.2">
      <c r="A380" s="219">
        <v>378</v>
      </c>
      <c r="B380" s="220" t="s">
        <v>604</v>
      </c>
      <c r="C380" s="221" t="s">
        <v>226</v>
      </c>
      <c r="D380" s="222">
        <v>40</v>
      </c>
      <c r="E380" s="222">
        <v>140</v>
      </c>
      <c r="F380" s="222">
        <f t="shared" si="5"/>
        <v>5600</v>
      </c>
    </row>
    <row r="381" spans="1:6" ht="15.75" customHeight="1" x14ac:dyDescent="0.2">
      <c r="A381" s="219">
        <v>379</v>
      </c>
      <c r="B381" s="220" t="s">
        <v>605</v>
      </c>
      <c r="C381" s="221" t="s">
        <v>281</v>
      </c>
      <c r="D381" s="222">
        <v>230</v>
      </c>
      <c r="E381" s="222">
        <v>17</v>
      </c>
      <c r="F381" s="222">
        <f t="shared" si="5"/>
        <v>3910</v>
      </c>
    </row>
    <row r="382" spans="1:6" x14ac:dyDescent="0.2">
      <c r="A382" s="219">
        <v>380</v>
      </c>
      <c r="B382" s="220" t="s">
        <v>606</v>
      </c>
      <c r="C382" s="221" t="s">
        <v>281</v>
      </c>
      <c r="D382" s="222">
        <v>300</v>
      </c>
      <c r="E382" s="222">
        <v>27</v>
      </c>
      <c r="F382" s="222">
        <f t="shared" si="5"/>
        <v>8100</v>
      </c>
    </row>
    <row r="383" spans="1:6" x14ac:dyDescent="0.2">
      <c r="A383" s="219">
        <v>381</v>
      </c>
      <c r="B383" s="220" t="s">
        <v>607</v>
      </c>
      <c r="C383" s="221" t="s">
        <v>236</v>
      </c>
      <c r="D383" s="222">
        <v>74</v>
      </c>
      <c r="E383" s="222">
        <v>100.99</v>
      </c>
      <c r="F383" s="222">
        <f t="shared" si="5"/>
        <v>7473.2599999999993</v>
      </c>
    </row>
    <row r="384" spans="1:6" x14ac:dyDescent="0.2">
      <c r="A384" s="219">
        <v>382</v>
      </c>
      <c r="B384" s="220" t="s">
        <v>608</v>
      </c>
      <c r="C384" s="221" t="s">
        <v>296</v>
      </c>
      <c r="D384" s="222">
        <v>700</v>
      </c>
      <c r="E384" s="222">
        <v>22</v>
      </c>
      <c r="F384" s="222">
        <f t="shared" si="5"/>
        <v>15400</v>
      </c>
    </row>
    <row r="385" spans="1:6" x14ac:dyDescent="0.2">
      <c r="A385" s="219">
        <v>383</v>
      </c>
      <c r="B385" s="220" t="s">
        <v>609</v>
      </c>
      <c r="C385" s="221" t="s">
        <v>226</v>
      </c>
      <c r="D385" s="222">
        <v>10</v>
      </c>
      <c r="E385" s="222">
        <v>16.5</v>
      </c>
      <c r="F385" s="222">
        <f t="shared" si="5"/>
        <v>165</v>
      </c>
    </row>
    <row r="386" spans="1:6" x14ac:dyDescent="0.2">
      <c r="A386" s="219">
        <v>384</v>
      </c>
      <c r="B386" s="220" t="s">
        <v>610</v>
      </c>
      <c r="C386" s="221" t="s">
        <v>226</v>
      </c>
      <c r="D386" s="222">
        <v>96</v>
      </c>
      <c r="E386" s="222">
        <v>50</v>
      </c>
      <c r="F386" s="222">
        <f t="shared" si="5"/>
        <v>4800</v>
      </c>
    </row>
    <row r="387" spans="1:6" x14ac:dyDescent="0.2">
      <c r="A387" s="219">
        <v>385</v>
      </c>
      <c r="B387" s="220" t="s">
        <v>611</v>
      </c>
      <c r="C387" s="221" t="s">
        <v>226</v>
      </c>
      <c r="D387" s="222">
        <v>72</v>
      </c>
      <c r="E387" s="222">
        <v>65</v>
      </c>
      <c r="F387" s="222">
        <f t="shared" si="5"/>
        <v>4680</v>
      </c>
    </row>
    <row r="388" spans="1:6" x14ac:dyDescent="0.2">
      <c r="A388" s="219">
        <v>386</v>
      </c>
      <c r="B388" s="220" t="s">
        <v>612</v>
      </c>
      <c r="C388" s="221" t="s">
        <v>226</v>
      </c>
      <c r="D388" s="222">
        <v>60</v>
      </c>
      <c r="E388" s="222">
        <v>80</v>
      </c>
      <c r="F388" s="222">
        <f t="shared" ref="F388:F428" si="6">D388*E388</f>
        <v>4800</v>
      </c>
    </row>
    <row r="389" spans="1:6" x14ac:dyDescent="0.2">
      <c r="A389" s="219">
        <v>387</v>
      </c>
      <c r="B389" s="220" t="s">
        <v>613</v>
      </c>
      <c r="C389" s="221" t="s">
        <v>226</v>
      </c>
      <c r="D389" s="222">
        <v>46</v>
      </c>
      <c r="E389" s="222">
        <v>102.5</v>
      </c>
      <c r="F389" s="222">
        <f t="shared" si="6"/>
        <v>4715</v>
      </c>
    </row>
    <row r="390" spans="1:6" x14ac:dyDescent="0.2">
      <c r="A390" s="219">
        <v>388</v>
      </c>
      <c r="B390" s="220" t="s">
        <v>614</v>
      </c>
      <c r="C390" s="221" t="s">
        <v>226</v>
      </c>
      <c r="D390" s="222">
        <v>36</v>
      </c>
      <c r="E390" s="222">
        <v>135</v>
      </c>
      <c r="F390" s="222">
        <f t="shared" si="6"/>
        <v>4860</v>
      </c>
    </row>
    <row r="391" spans="1:6" x14ac:dyDescent="0.2">
      <c r="A391" s="219">
        <v>389</v>
      </c>
      <c r="B391" s="220" t="s">
        <v>615</v>
      </c>
      <c r="C391" s="221" t="s">
        <v>226</v>
      </c>
      <c r="D391" s="222">
        <v>24</v>
      </c>
      <c r="E391" s="222">
        <v>33.33</v>
      </c>
      <c r="F391" s="222">
        <f t="shared" si="6"/>
        <v>799.92</v>
      </c>
    </row>
    <row r="392" spans="1:6" x14ac:dyDescent="0.2">
      <c r="A392" s="219">
        <v>390</v>
      </c>
      <c r="B392" s="220" t="s">
        <v>616</v>
      </c>
      <c r="C392" s="221" t="s">
        <v>226</v>
      </c>
      <c r="D392" s="222">
        <v>3</v>
      </c>
      <c r="E392" s="222">
        <v>104.17</v>
      </c>
      <c r="F392" s="222">
        <f t="shared" si="6"/>
        <v>312.51</v>
      </c>
    </row>
    <row r="393" spans="1:6" x14ac:dyDescent="0.2">
      <c r="A393" s="219">
        <v>391</v>
      </c>
      <c r="B393" s="220" t="s">
        <v>617</v>
      </c>
      <c r="C393" s="221" t="s">
        <v>226</v>
      </c>
      <c r="D393" s="222">
        <v>8</v>
      </c>
      <c r="E393" s="222">
        <v>465</v>
      </c>
      <c r="F393" s="222">
        <f t="shared" si="6"/>
        <v>3720</v>
      </c>
    </row>
    <row r="394" spans="1:6" x14ac:dyDescent="0.2">
      <c r="A394" s="219">
        <v>392</v>
      </c>
      <c r="B394" s="220" t="s">
        <v>618</v>
      </c>
      <c r="C394" s="221" t="s">
        <v>226</v>
      </c>
      <c r="D394" s="222">
        <v>19</v>
      </c>
      <c r="E394" s="222">
        <v>291.05263157894734</v>
      </c>
      <c r="F394" s="222">
        <f t="shared" si="6"/>
        <v>5529.9999999999991</v>
      </c>
    </row>
    <row r="395" spans="1:6" x14ac:dyDescent="0.2">
      <c r="A395" s="219">
        <v>393</v>
      </c>
      <c r="B395" s="220" t="s">
        <v>619</v>
      </c>
      <c r="C395" s="221" t="s">
        <v>226</v>
      </c>
      <c r="D395" s="222">
        <v>1</v>
      </c>
      <c r="E395" s="222">
        <v>4750</v>
      </c>
      <c r="F395" s="222">
        <f t="shared" si="6"/>
        <v>4750</v>
      </c>
    </row>
    <row r="396" spans="1:6" x14ac:dyDescent="0.2">
      <c r="A396" s="219">
        <v>394</v>
      </c>
      <c r="B396" s="220" t="s">
        <v>620</v>
      </c>
      <c r="C396" s="221" t="s">
        <v>226</v>
      </c>
      <c r="D396" s="222">
        <v>1</v>
      </c>
      <c r="E396" s="222">
        <v>3916.66</v>
      </c>
      <c r="F396" s="222">
        <f t="shared" si="6"/>
        <v>3916.66</v>
      </c>
    </row>
    <row r="397" spans="1:6" x14ac:dyDescent="0.2">
      <c r="A397" s="219">
        <v>395</v>
      </c>
      <c r="B397" s="220" t="s">
        <v>621</v>
      </c>
      <c r="C397" s="221" t="s">
        <v>226</v>
      </c>
      <c r="D397" s="222">
        <v>1</v>
      </c>
      <c r="E397" s="222">
        <v>2375</v>
      </c>
      <c r="F397" s="222">
        <f t="shared" si="6"/>
        <v>2375</v>
      </c>
    </row>
    <row r="398" spans="1:6" x14ac:dyDescent="0.2">
      <c r="A398" s="219">
        <v>396</v>
      </c>
      <c r="B398" s="220" t="s">
        <v>622</v>
      </c>
      <c r="C398" s="221" t="s">
        <v>226</v>
      </c>
      <c r="D398" s="222">
        <v>20</v>
      </c>
      <c r="E398" s="222">
        <v>47.5</v>
      </c>
      <c r="F398" s="222">
        <f t="shared" si="6"/>
        <v>950</v>
      </c>
    </row>
    <row r="399" spans="1:6" x14ac:dyDescent="0.2">
      <c r="A399" s="219">
        <v>397</v>
      </c>
      <c r="B399" s="220" t="s">
        <v>623</v>
      </c>
      <c r="C399" s="221" t="s">
        <v>226</v>
      </c>
      <c r="D399" s="222">
        <v>20</v>
      </c>
      <c r="E399" s="222">
        <v>135</v>
      </c>
      <c r="F399" s="222">
        <f t="shared" si="6"/>
        <v>2700</v>
      </c>
    </row>
    <row r="400" spans="1:6" x14ac:dyDescent="0.2">
      <c r="A400" s="219">
        <v>398</v>
      </c>
      <c r="B400" s="220" t="s">
        <v>624</v>
      </c>
      <c r="C400" s="221" t="s">
        <v>226</v>
      </c>
      <c r="D400" s="222">
        <v>2</v>
      </c>
      <c r="E400" s="222">
        <v>333.33</v>
      </c>
      <c r="F400" s="222">
        <f t="shared" si="6"/>
        <v>666.66</v>
      </c>
    </row>
    <row r="401" spans="1:6" x14ac:dyDescent="0.2">
      <c r="A401" s="219">
        <v>399</v>
      </c>
      <c r="B401" s="220" t="s">
        <v>625</v>
      </c>
      <c r="C401" s="221" t="s">
        <v>226</v>
      </c>
      <c r="D401" s="222">
        <v>2</v>
      </c>
      <c r="E401" s="222">
        <v>383.33</v>
      </c>
      <c r="F401" s="222">
        <f t="shared" si="6"/>
        <v>766.66</v>
      </c>
    </row>
    <row r="402" spans="1:6" x14ac:dyDescent="0.2">
      <c r="A402" s="219">
        <v>400</v>
      </c>
      <c r="B402" s="220" t="s">
        <v>626</v>
      </c>
      <c r="C402" s="221" t="s">
        <v>226</v>
      </c>
      <c r="D402" s="222">
        <v>1</v>
      </c>
      <c r="E402" s="222">
        <v>708.33</v>
      </c>
      <c r="F402" s="222">
        <f t="shared" si="6"/>
        <v>708.33</v>
      </c>
    </row>
    <row r="403" spans="1:6" x14ac:dyDescent="0.2">
      <c r="A403" s="219">
        <v>401</v>
      </c>
      <c r="B403" s="220" t="s">
        <v>627</v>
      </c>
      <c r="C403" s="221" t="s">
        <v>226</v>
      </c>
      <c r="D403" s="222">
        <v>2</v>
      </c>
      <c r="E403" s="222">
        <v>666.7</v>
      </c>
      <c r="F403" s="222">
        <f t="shared" si="6"/>
        <v>1333.4</v>
      </c>
    </row>
    <row r="404" spans="1:6" x14ac:dyDescent="0.2">
      <c r="A404" s="219">
        <v>402</v>
      </c>
      <c r="B404" s="220" t="s">
        <v>628</v>
      </c>
      <c r="C404" s="221" t="s">
        <v>226</v>
      </c>
      <c r="D404" s="222">
        <v>2</v>
      </c>
      <c r="E404" s="222">
        <v>833.33</v>
      </c>
      <c r="F404" s="222">
        <f t="shared" si="6"/>
        <v>1666.66</v>
      </c>
    </row>
    <row r="405" spans="1:6" x14ac:dyDescent="0.2">
      <c r="A405" s="219">
        <v>403</v>
      </c>
      <c r="B405" s="220" t="s">
        <v>629</v>
      </c>
      <c r="C405" s="221" t="s">
        <v>226</v>
      </c>
      <c r="D405" s="222">
        <v>2</v>
      </c>
      <c r="E405" s="222">
        <v>625</v>
      </c>
      <c r="F405" s="222">
        <f t="shared" si="6"/>
        <v>1250</v>
      </c>
    </row>
    <row r="406" spans="1:6" x14ac:dyDescent="0.2">
      <c r="A406" s="219">
        <v>404</v>
      </c>
      <c r="B406" s="220" t="s">
        <v>630</v>
      </c>
      <c r="C406" s="221" t="s">
        <v>226</v>
      </c>
      <c r="D406" s="222">
        <v>2</v>
      </c>
      <c r="E406" s="222">
        <v>408.33</v>
      </c>
      <c r="F406" s="222">
        <f t="shared" si="6"/>
        <v>816.66</v>
      </c>
    </row>
    <row r="407" spans="1:6" x14ac:dyDescent="0.2">
      <c r="A407" s="219">
        <v>405</v>
      </c>
      <c r="B407" s="220" t="s">
        <v>631</v>
      </c>
      <c r="C407" s="221" t="s">
        <v>226</v>
      </c>
      <c r="D407" s="222">
        <v>11</v>
      </c>
      <c r="E407" s="222">
        <v>2016.3888888888889</v>
      </c>
      <c r="F407" s="222">
        <f t="shared" si="6"/>
        <v>22180.277777777777</v>
      </c>
    </row>
    <row r="408" spans="1:6" x14ac:dyDescent="0.2">
      <c r="A408" s="219">
        <v>406</v>
      </c>
      <c r="B408" s="220" t="s">
        <v>632</v>
      </c>
      <c r="C408" s="221" t="s">
        <v>226</v>
      </c>
      <c r="D408" s="222">
        <v>12</v>
      </c>
      <c r="E408" s="222">
        <v>653.33330000000001</v>
      </c>
      <c r="F408" s="222">
        <f t="shared" si="6"/>
        <v>7839.9996000000001</v>
      </c>
    </row>
    <row r="409" spans="1:6" x14ac:dyDescent="0.2">
      <c r="A409" s="219">
        <v>407</v>
      </c>
      <c r="B409" s="220" t="s">
        <v>633</v>
      </c>
      <c r="C409" s="221" t="s">
        <v>319</v>
      </c>
      <c r="D409" s="222">
        <v>69</v>
      </c>
      <c r="E409" s="222">
        <v>282.75362318840581</v>
      </c>
      <c r="F409" s="222">
        <f t="shared" si="6"/>
        <v>19510</v>
      </c>
    </row>
    <row r="410" spans="1:6" x14ac:dyDescent="0.2">
      <c r="A410" s="219">
        <v>408</v>
      </c>
      <c r="B410" s="220" t="s">
        <v>633</v>
      </c>
      <c r="C410" s="221" t="s">
        <v>319</v>
      </c>
      <c r="D410" s="222">
        <v>11</v>
      </c>
      <c r="E410" s="222">
        <v>300</v>
      </c>
      <c r="F410" s="222">
        <f t="shared" si="6"/>
        <v>3300</v>
      </c>
    </row>
    <row r="411" spans="1:6" x14ac:dyDescent="0.2">
      <c r="A411" s="219">
        <v>409</v>
      </c>
      <c r="B411" s="220" t="s">
        <v>634</v>
      </c>
      <c r="C411" s="221" t="s">
        <v>296</v>
      </c>
      <c r="D411" s="222">
        <v>3</v>
      </c>
      <c r="E411" s="222">
        <v>345</v>
      </c>
      <c r="F411" s="222">
        <f t="shared" si="6"/>
        <v>1035</v>
      </c>
    </row>
    <row r="412" spans="1:6" x14ac:dyDescent="0.2">
      <c r="A412" s="219">
        <v>410</v>
      </c>
      <c r="B412" s="220" t="s">
        <v>635</v>
      </c>
      <c r="C412" s="221" t="s">
        <v>226</v>
      </c>
      <c r="D412" s="222">
        <v>170</v>
      </c>
      <c r="E412" s="222">
        <v>12.333333333333336</v>
      </c>
      <c r="F412" s="222">
        <f t="shared" si="6"/>
        <v>2096.666666666667</v>
      </c>
    </row>
    <row r="413" spans="1:6" x14ac:dyDescent="0.2">
      <c r="A413" s="219">
        <v>411</v>
      </c>
      <c r="B413" s="220" t="s">
        <v>635</v>
      </c>
      <c r="C413" s="221" t="s">
        <v>226</v>
      </c>
      <c r="D413" s="222">
        <v>200</v>
      </c>
      <c r="E413" s="222">
        <v>9.6999999999999993</v>
      </c>
      <c r="F413" s="222">
        <f t="shared" si="6"/>
        <v>1939.9999999999998</v>
      </c>
    </row>
    <row r="414" spans="1:6" x14ac:dyDescent="0.2">
      <c r="A414" s="219">
        <v>412</v>
      </c>
      <c r="B414" s="220" t="s">
        <v>635</v>
      </c>
      <c r="C414" s="221" t="s">
        <v>226</v>
      </c>
      <c r="D414" s="222">
        <v>700</v>
      </c>
      <c r="E414" s="222">
        <v>10</v>
      </c>
      <c r="F414" s="222">
        <f t="shared" si="6"/>
        <v>7000</v>
      </c>
    </row>
    <row r="415" spans="1:6" x14ac:dyDescent="0.2">
      <c r="A415" s="219">
        <v>413</v>
      </c>
      <c r="B415" s="220" t="s">
        <v>636</v>
      </c>
      <c r="C415" s="221" t="s">
        <v>226</v>
      </c>
      <c r="D415" s="222">
        <v>250</v>
      </c>
      <c r="E415" s="222">
        <v>4.33</v>
      </c>
      <c r="F415" s="222">
        <f t="shared" si="6"/>
        <v>1082.5</v>
      </c>
    </row>
    <row r="416" spans="1:6" x14ac:dyDescent="0.2">
      <c r="A416" s="219">
        <v>414</v>
      </c>
      <c r="B416" s="220" t="s">
        <v>637</v>
      </c>
      <c r="C416" s="221" t="s">
        <v>226</v>
      </c>
      <c r="D416" s="222">
        <v>300</v>
      </c>
      <c r="E416" s="222">
        <v>4.08</v>
      </c>
      <c r="F416" s="222">
        <f t="shared" si="6"/>
        <v>1224</v>
      </c>
    </row>
    <row r="417" spans="1:6" x14ac:dyDescent="0.2">
      <c r="A417" s="219">
        <v>415</v>
      </c>
      <c r="B417" s="220" t="s">
        <v>638</v>
      </c>
      <c r="C417" s="221" t="s">
        <v>236</v>
      </c>
      <c r="D417" s="222">
        <v>6</v>
      </c>
      <c r="E417" s="222">
        <v>180</v>
      </c>
      <c r="F417" s="222">
        <f t="shared" si="6"/>
        <v>1080</v>
      </c>
    </row>
    <row r="418" spans="1:6" x14ac:dyDescent="0.2">
      <c r="A418" s="219">
        <v>416</v>
      </c>
      <c r="B418" s="220" t="s">
        <v>639</v>
      </c>
      <c r="C418" s="221" t="s">
        <v>226</v>
      </c>
      <c r="D418" s="222">
        <v>2000</v>
      </c>
      <c r="E418" s="222">
        <v>0.83</v>
      </c>
      <c r="F418" s="222">
        <f t="shared" si="6"/>
        <v>1660</v>
      </c>
    </row>
    <row r="419" spans="1:6" x14ac:dyDescent="0.2">
      <c r="A419" s="219">
        <v>417</v>
      </c>
      <c r="B419" s="220" t="s">
        <v>640</v>
      </c>
      <c r="C419" s="221" t="s">
        <v>319</v>
      </c>
      <c r="D419" s="222">
        <v>20</v>
      </c>
      <c r="E419" s="222">
        <v>180</v>
      </c>
      <c r="F419" s="222">
        <f t="shared" si="6"/>
        <v>3600</v>
      </c>
    </row>
    <row r="420" spans="1:6" x14ac:dyDescent="0.2">
      <c r="A420" s="219">
        <v>418</v>
      </c>
      <c r="B420" s="220" t="s">
        <v>641</v>
      </c>
      <c r="C420" s="221" t="s">
        <v>226</v>
      </c>
      <c r="D420" s="222">
        <v>40</v>
      </c>
      <c r="E420" s="222">
        <v>135</v>
      </c>
      <c r="F420" s="222">
        <f t="shared" si="6"/>
        <v>5400</v>
      </c>
    </row>
    <row r="421" spans="1:6" x14ac:dyDescent="0.2">
      <c r="A421" s="219">
        <v>419</v>
      </c>
      <c r="B421" s="220" t="s">
        <v>642</v>
      </c>
      <c r="C421" s="221" t="s">
        <v>226</v>
      </c>
      <c r="D421" s="222">
        <v>8</v>
      </c>
      <c r="E421" s="222">
        <v>170</v>
      </c>
      <c r="F421" s="222">
        <f t="shared" si="6"/>
        <v>1360</v>
      </c>
    </row>
    <row r="422" spans="1:6" x14ac:dyDescent="0.2">
      <c r="A422" s="219">
        <v>420</v>
      </c>
      <c r="B422" s="220" t="s">
        <v>643</v>
      </c>
      <c r="C422" s="221" t="s">
        <v>226</v>
      </c>
      <c r="D422" s="222">
        <v>2</v>
      </c>
      <c r="E422" s="222">
        <v>208.333</v>
      </c>
      <c r="F422" s="222">
        <f t="shared" si="6"/>
        <v>416.666</v>
      </c>
    </row>
    <row r="423" spans="1:6" x14ac:dyDescent="0.2">
      <c r="A423" s="219">
        <v>421</v>
      </c>
      <c r="B423" s="220" t="s">
        <v>644</v>
      </c>
      <c r="C423" s="221" t="s">
        <v>226</v>
      </c>
      <c r="D423" s="222">
        <v>4</v>
      </c>
      <c r="E423" s="222">
        <v>250</v>
      </c>
      <c r="F423" s="222">
        <f t="shared" si="6"/>
        <v>1000</v>
      </c>
    </row>
    <row r="424" spans="1:6" x14ac:dyDescent="0.2">
      <c r="A424" s="219">
        <v>422</v>
      </c>
      <c r="B424" s="220" t="s">
        <v>645</v>
      </c>
      <c r="C424" s="221" t="s">
        <v>226</v>
      </c>
      <c r="D424" s="222">
        <v>1</v>
      </c>
      <c r="E424" s="222">
        <v>2666.66</v>
      </c>
      <c r="F424" s="222">
        <f t="shared" si="6"/>
        <v>2666.66</v>
      </c>
    </row>
    <row r="425" spans="1:6" x14ac:dyDescent="0.2">
      <c r="A425" s="219">
        <v>423</v>
      </c>
      <c r="B425" s="220" t="s">
        <v>646</v>
      </c>
      <c r="C425" s="221" t="s">
        <v>226</v>
      </c>
      <c r="D425" s="222">
        <v>5</v>
      </c>
      <c r="E425" s="222">
        <v>55</v>
      </c>
      <c r="F425" s="222">
        <f t="shared" si="6"/>
        <v>275</v>
      </c>
    </row>
    <row r="426" spans="1:6" x14ac:dyDescent="0.2">
      <c r="A426" s="219">
        <v>424</v>
      </c>
      <c r="B426" s="220" t="s">
        <v>647</v>
      </c>
      <c r="C426" s="221" t="s">
        <v>226</v>
      </c>
      <c r="D426" s="222">
        <v>10</v>
      </c>
      <c r="E426" s="222">
        <v>50</v>
      </c>
      <c r="F426" s="222">
        <f t="shared" si="6"/>
        <v>500</v>
      </c>
    </row>
    <row r="427" spans="1:6" x14ac:dyDescent="0.2">
      <c r="A427" s="219">
        <v>425</v>
      </c>
      <c r="B427" s="220" t="s">
        <v>648</v>
      </c>
      <c r="C427" s="221" t="s">
        <v>251</v>
      </c>
      <c r="D427" s="222">
        <v>5</v>
      </c>
      <c r="E427" s="222">
        <v>1987.5</v>
      </c>
      <c r="F427" s="222">
        <f t="shared" si="6"/>
        <v>9937.5</v>
      </c>
    </row>
    <row r="428" spans="1:6" x14ac:dyDescent="0.2">
      <c r="A428" s="219">
        <v>426</v>
      </c>
      <c r="B428" s="220" t="s">
        <v>649</v>
      </c>
      <c r="C428" s="221" t="s">
        <v>251</v>
      </c>
      <c r="D428" s="222">
        <v>10</v>
      </c>
      <c r="E428" s="222">
        <v>1987.5</v>
      </c>
      <c r="F428" s="222">
        <f t="shared" si="6"/>
        <v>19875</v>
      </c>
    </row>
    <row r="429" spans="1:6" s="227" customFormat="1" ht="17.25" customHeight="1" x14ac:dyDescent="0.25">
      <c r="A429" s="223"/>
      <c r="B429" s="224" t="s">
        <v>650</v>
      </c>
      <c r="C429" s="225"/>
      <c r="D429" s="226"/>
      <c r="E429" s="226"/>
      <c r="F429" s="226">
        <f>SUM(F3:F428)</f>
        <v>3042024.4242535695</v>
      </c>
    </row>
  </sheetData>
  <autoFilter ref="B2:F429"/>
  <mergeCells count="1">
    <mergeCell ref="A1:F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O23"/>
  <sheetViews>
    <sheetView workbookViewId="0">
      <selection activeCell="H24" sqref="H24"/>
    </sheetView>
  </sheetViews>
  <sheetFormatPr defaultColWidth="11.42578125" defaultRowHeight="12.75" x14ac:dyDescent="0.2"/>
  <cols>
    <col min="1" max="2" width="11.42578125" style="161"/>
    <col min="3" max="3" width="9.85546875" style="161" customWidth="1"/>
    <col min="4" max="4" width="10.7109375" style="161" customWidth="1"/>
    <col min="5" max="6" width="10.85546875" style="161" bestFit="1" customWidth="1"/>
    <col min="7" max="7" width="9.85546875" style="161" customWidth="1"/>
    <col min="8" max="8" width="9" style="161" customWidth="1"/>
    <col min="9" max="9" width="9.140625" style="161" customWidth="1"/>
    <col min="10" max="10" width="9.42578125" style="161" customWidth="1"/>
    <col min="11" max="12" width="9.7109375" style="161" customWidth="1"/>
    <col min="13" max="14" width="9" style="161" customWidth="1"/>
    <col min="15" max="258" width="11.42578125" style="161"/>
    <col min="259" max="259" width="9.85546875" style="161" customWidth="1"/>
    <col min="260" max="260" width="8.7109375" style="161" customWidth="1"/>
    <col min="261" max="261" width="14.7109375" style="161" bestFit="1" customWidth="1"/>
    <col min="262" max="262" width="9.28515625" style="161" customWidth="1"/>
    <col min="263" max="263" width="9.85546875" style="161" customWidth="1"/>
    <col min="264" max="264" width="9" style="161" customWidth="1"/>
    <col min="265" max="265" width="9.140625" style="161" customWidth="1"/>
    <col min="266" max="266" width="9.42578125" style="161" customWidth="1"/>
    <col min="267" max="268" width="9.7109375" style="161" customWidth="1"/>
    <col min="269" max="270" width="9" style="161" customWidth="1"/>
    <col min="271" max="514" width="11.42578125" style="161"/>
    <col min="515" max="515" width="9.85546875" style="161" customWidth="1"/>
    <col min="516" max="516" width="8.7109375" style="161" customWidth="1"/>
    <col min="517" max="517" width="14.7109375" style="161" bestFit="1" customWidth="1"/>
    <col min="518" max="518" width="9.28515625" style="161" customWidth="1"/>
    <col min="519" max="519" width="9.85546875" style="161" customWidth="1"/>
    <col min="520" max="520" width="9" style="161" customWidth="1"/>
    <col min="521" max="521" width="9.140625" style="161" customWidth="1"/>
    <col min="522" max="522" width="9.42578125" style="161" customWidth="1"/>
    <col min="523" max="524" width="9.7109375" style="161" customWidth="1"/>
    <col min="525" max="526" width="9" style="161" customWidth="1"/>
    <col min="527" max="770" width="11.42578125" style="161"/>
    <col min="771" max="771" width="9.85546875" style="161" customWidth="1"/>
    <col min="772" max="772" width="8.7109375" style="161" customWidth="1"/>
    <col min="773" max="773" width="14.7109375" style="161" bestFit="1" customWidth="1"/>
    <col min="774" max="774" width="9.28515625" style="161" customWidth="1"/>
    <col min="775" max="775" width="9.85546875" style="161" customWidth="1"/>
    <col min="776" max="776" width="9" style="161" customWidth="1"/>
    <col min="777" max="777" width="9.140625" style="161" customWidth="1"/>
    <col min="778" max="778" width="9.42578125" style="161" customWidth="1"/>
    <col min="779" max="780" width="9.7109375" style="161" customWidth="1"/>
    <col min="781" max="782" width="9" style="161" customWidth="1"/>
    <col min="783" max="1026" width="11.42578125" style="161"/>
    <col min="1027" max="1027" width="9.85546875" style="161" customWidth="1"/>
    <col min="1028" max="1028" width="8.7109375" style="161" customWidth="1"/>
    <col min="1029" max="1029" width="14.7109375" style="161" bestFit="1" customWidth="1"/>
    <col min="1030" max="1030" width="9.28515625" style="161" customWidth="1"/>
    <col min="1031" max="1031" width="9.85546875" style="161" customWidth="1"/>
    <col min="1032" max="1032" width="9" style="161" customWidth="1"/>
    <col min="1033" max="1033" width="9.140625" style="161" customWidth="1"/>
    <col min="1034" max="1034" width="9.42578125" style="161" customWidth="1"/>
    <col min="1035" max="1036" width="9.7109375" style="161" customWidth="1"/>
    <col min="1037" max="1038" width="9" style="161" customWidth="1"/>
    <col min="1039" max="1282" width="11.42578125" style="161"/>
    <col min="1283" max="1283" width="9.85546875" style="161" customWidth="1"/>
    <col min="1284" max="1284" width="8.7109375" style="161" customWidth="1"/>
    <col min="1285" max="1285" width="14.7109375" style="161" bestFit="1" customWidth="1"/>
    <col min="1286" max="1286" width="9.28515625" style="161" customWidth="1"/>
    <col min="1287" max="1287" width="9.85546875" style="161" customWidth="1"/>
    <col min="1288" max="1288" width="9" style="161" customWidth="1"/>
    <col min="1289" max="1289" width="9.140625" style="161" customWidth="1"/>
    <col min="1290" max="1290" width="9.42578125" style="161" customWidth="1"/>
    <col min="1291" max="1292" width="9.7109375" style="161" customWidth="1"/>
    <col min="1293" max="1294" width="9" style="161" customWidth="1"/>
    <col min="1295" max="1538" width="11.42578125" style="161"/>
    <col min="1539" max="1539" width="9.85546875" style="161" customWidth="1"/>
    <col min="1540" max="1540" width="8.7109375" style="161" customWidth="1"/>
    <col min="1541" max="1541" width="14.7109375" style="161" bestFit="1" customWidth="1"/>
    <col min="1542" max="1542" width="9.28515625" style="161" customWidth="1"/>
    <col min="1543" max="1543" width="9.85546875" style="161" customWidth="1"/>
    <col min="1544" max="1544" width="9" style="161" customWidth="1"/>
    <col min="1545" max="1545" width="9.140625" style="161" customWidth="1"/>
    <col min="1546" max="1546" width="9.42578125" style="161" customWidth="1"/>
    <col min="1547" max="1548" width="9.7109375" style="161" customWidth="1"/>
    <col min="1549" max="1550" width="9" style="161" customWidth="1"/>
    <col min="1551" max="1794" width="11.42578125" style="161"/>
    <col min="1795" max="1795" width="9.85546875" style="161" customWidth="1"/>
    <col min="1796" max="1796" width="8.7109375" style="161" customWidth="1"/>
    <col min="1797" max="1797" width="14.7109375" style="161" bestFit="1" customWidth="1"/>
    <col min="1798" max="1798" width="9.28515625" style="161" customWidth="1"/>
    <col min="1799" max="1799" width="9.85546875" style="161" customWidth="1"/>
    <col min="1800" max="1800" width="9" style="161" customWidth="1"/>
    <col min="1801" max="1801" width="9.140625" style="161" customWidth="1"/>
    <col min="1802" max="1802" width="9.42578125" style="161" customWidth="1"/>
    <col min="1803" max="1804" width="9.7109375" style="161" customWidth="1"/>
    <col min="1805" max="1806" width="9" style="161" customWidth="1"/>
    <col min="1807" max="2050" width="11.42578125" style="161"/>
    <col min="2051" max="2051" width="9.85546875" style="161" customWidth="1"/>
    <col min="2052" max="2052" width="8.7109375" style="161" customWidth="1"/>
    <col min="2053" max="2053" width="14.7109375" style="161" bestFit="1" customWidth="1"/>
    <col min="2054" max="2054" width="9.28515625" style="161" customWidth="1"/>
    <col min="2055" max="2055" width="9.85546875" style="161" customWidth="1"/>
    <col min="2056" max="2056" width="9" style="161" customWidth="1"/>
    <col min="2057" max="2057" width="9.140625" style="161" customWidth="1"/>
    <col min="2058" max="2058" width="9.42578125" style="161" customWidth="1"/>
    <col min="2059" max="2060" width="9.7109375" style="161" customWidth="1"/>
    <col min="2061" max="2062" width="9" style="161" customWidth="1"/>
    <col min="2063" max="2306" width="11.42578125" style="161"/>
    <col min="2307" max="2307" width="9.85546875" style="161" customWidth="1"/>
    <col min="2308" max="2308" width="8.7109375" style="161" customWidth="1"/>
    <col min="2309" max="2309" width="14.7109375" style="161" bestFit="1" customWidth="1"/>
    <col min="2310" max="2310" width="9.28515625" style="161" customWidth="1"/>
    <col min="2311" max="2311" width="9.85546875" style="161" customWidth="1"/>
    <col min="2312" max="2312" width="9" style="161" customWidth="1"/>
    <col min="2313" max="2313" width="9.140625" style="161" customWidth="1"/>
    <col min="2314" max="2314" width="9.42578125" style="161" customWidth="1"/>
    <col min="2315" max="2316" width="9.7109375" style="161" customWidth="1"/>
    <col min="2317" max="2318" width="9" style="161" customWidth="1"/>
    <col min="2319" max="2562" width="11.42578125" style="161"/>
    <col min="2563" max="2563" width="9.85546875" style="161" customWidth="1"/>
    <col min="2564" max="2564" width="8.7109375" style="161" customWidth="1"/>
    <col min="2565" max="2565" width="14.7109375" style="161" bestFit="1" customWidth="1"/>
    <col min="2566" max="2566" width="9.28515625" style="161" customWidth="1"/>
    <col min="2567" max="2567" width="9.85546875" style="161" customWidth="1"/>
    <col min="2568" max="2568" width="9" style="161" customWidth="1"/>
    <col min="2569" max="2569" width="9.140625" style="161" customWidth="1"/>
    <col min="2570" max="2570" width="9.42578125" style="161" customWidth="1"/>
    <col min="2571" max="2572" width="9.7109375" style="161" customWidth="1"/>
    <col min="2573" max="2574" width="9" style="161" customWidth="1"/>
    <col min="2575" max="2818" width="11.42578125" style="161"/>
    <col min="2819" max="2819" width="9.85546875" style="161" customWidth="1"/>
    <col min="2820" max="2820" width="8.7109375" style="161" customWidth="1"/>
    <col min="2821" max="2821" width="14.7109375" style="161" bestFit="1" customWidth="1"/>
    <col min="2822" max="2822" width="9.28515625" style="161" customWidth="1"/>
    <col min="2823" max="2823" width="9.85546875" style="161" customWidth="1"/>
    <col min="2824" max="2824" width="9" style="161" customWidth="1"/>
    <col min="2825" max="2825" width="9.140625" style="161" customWidth="1"/>
    <col min="2826" max="2826" width="9.42578125" style="161" customWidth="1"/>
    <col min="2827" max="2828" width="9.7109375" style="161" customWidth="1"/>
    <col min="2829" max="2830" width="9" style="161" customWidth="1"/>
    <col min="2831" max="3074" width="11.42578125" style="161"/>
    <col min="3075" max="3075" width="9.85546875" style="161" customWidth="1"/>
    <col min="3076" max="3076" width="8.7109375" style="161" customWidth="1"/>
    <col min="3077" max="3077" width="14.7109375" style="161" bestFit="1" customWidth="1"/>
    <col min="3078" max="3078" width="9.28515625" style="161" customWidth="1"/>
    <col min="3079" max="3079" width="9.85546875" style="161" customWidth="1"/>
    <col min="3080" max="3080" width="9" style="161" customWidth="1"/>
    <col min="3081" max="3081" width="9.140625" style="161" customWidth="1"/>
    <col min="3082" max="3082" width="9.42578125" style="161" customWidth="1"/>
    <col min="3083" max="3084" width="9.7109375" style="161" customWidth="1"/>
    <col min="3085" max="3086" width="9" style="161" customWidth="1"/>
    <col min="3087" max="3330" width="11.42578125" style="161"/>
    <col min="3331" max="3331" width="9.85546875" style="161" customWidth="1"/>
    <col min="3332" max="3332" width="8.7109375" style="161" customWidth="1"/>
    <col min="3333" max="3333" width="14.7109375" style="161" bestFit="1" customWidth="1"/>
    <col min="3334" max="3334" width="9.28515625" style="161" customWidth="1"/>
    <col min="3335" max="3335" width="9.85546875" style="161" customWidth="1"/>
    <col min="3336" max="3336" width="9" style="161" customWidth="1"/>
    <col min="3337" max="3337" width="9.140625" style="161" customWidth="1"/>
    <col min="3338" max="3338" width="9.42578125" style="161" customWidth="1"/>
    <col min="3339" max="3340" width="9.7109375" style="161" customWidth="1"/>
    <col min="3341" max="3342" width="9" style="161" customWidth="1"/>
    <col min="3343" max="3586" width="11.42578125" style="161"/>
    <col min="3587" max="3587" width="9.85546875" style="161" customWidth="1"/>
    <col min="3588" max="3588" width="8.7109375" style="161" customWidth="1"/>
    <col min="3589" max="3589" width="14.7109375" style="161" bestFit="1" customWidth="1"/>
    <col min="3590" max="3590" width="9.28515625" style="161" customWidth="1"/>
    <col min="3591" max="3591" width="9.85546875" style="161" customWidth="1"/>
    <col min="3592" max="3592" width="9" style="161" customWidth="1"/>
    <col min="3593" max="3593" width="9.140625" style="161" customWidth="1"/>
    <col min="3594" max="3594" width="9.42578125" style="161" customWidth="1"/>
    <col min="3595" max="3596" width="9.7109375" style="161" customWidth="1"/>
    <col min="3597" max="3598" width="9" style="161" customWidth="1"/>
    <col min="3599" max="3842" width="11.42578125" style="161"/>
    <col min="3843" max="3843" width="9.85546875" style="161" customWidth="1"/>
    <col min="3844" max="3844" width="8.7109375" style="161" customWidth="1"/>
    <col min="3845" max="3845" width="14.7109375" style="161" bestFit="1" customWidth="1"/>
    <col min="3846" max="3846" width="9.28515625" style="161" customWidth="1"/>
    <col min="3847" max="3847" width="9.85546875" style="161" customWidth="1"/>
    <col min="3848" max="3848" width="9" style="161" customWidth="1"/>
    <col min="3849" max="3849" width="9.140625" style="161" customWidth="1"/>
    <col min="3850" max="3850" width="9.42578125" style="161" customWidth="1"/>
    <col min="3851" max="3852" width="9.7109375" style="161" customWidth="1"/>
    <col min="3853" max="3854" width="9" style="161" customWidth="1"/>
    <col min="3855" max="4098" width="11.42578125" style="161"/>
    <col min="4099" max="4099" width="9.85546875" style="161" customWidth="1"/>
    <col min="4100" max="4100" width="8.7109375" style="161" customWidth="1"/>
    <col min="4101" max="4101" width="14.7109375" style="161" bestFit="1" customWidth="1"/>
    <col min="4102" max="4102" width="9.28515625" style="161" customWidth="1"/>
    <col min="4103" max="4103" width="9.85546875" style="161" customWidth="1"/>
    <col min="4104" max="4104" width="9" style="161" customWidth="1"/>
    <col min="4105" max="4105" width="9.140625" style="161" customWidth="1"/>
    <col min="4106" max="4106" width="9.42578125" style="161" customWidth="1"/>
    <col min="4107" max="4108" width="9.7109375" style="161" customWidth="1"/>
    <col min="4109" max="4110" width="9" style="161" customWidth="1"/>
    <col min="4111" max="4354" width="11.42578125" style="161"/>
    <col min="4355" max="4355" width="9.85546875" style="161" customWidth="1"/>
    <col min="4356" max="4356" width="8.7109375" style="161" customWidth="1"/>
    <col min="4357" max="4357" width="14.7109375" style="161" bestFit="1" customWidth="1"/>
    <col min="4358" max="4358" width="9.28515625" style="161" customWidth="1"/>
    <col min="4359" max="4359" width="9.85546875" style="161" customWidth="1"/>
    <col min="4360" max="4360" width="9" style="161" customWidth="1"/>
    <col min="4361" max="4361" width="9.140625" style="161" customWidth="1"/>
    <col min="4362" max="4362" width="9.42578125" style="161" customWidth="1"/>
    <col min="4363" max="4364" width="9.7109375" style="161" customWidth="1"/>
    <col min="4365" max="4366" width="9" style="161" customWidth="1"/>
    <col min="4367" max="4610" width="11.42578125" style="161"/>
    <col min="4611" max="4611" width="9.85546875" style="161" customWidth="1"/>
    <col min="4612" max="4612" width="8.7109375" style="161" customWidth="1"/>
    <col min="4613" max="4613" width="14.7109375" style="161" bestFit="1" customWidth="1"/>
    <col min="4614" max="4614" width="9.28515625" style="161" customWidth="1"/>
    <col min="4615" max="4615" width="9.85546875" style="161" customWidth="1"/>
    <col min="4616" max="4616" width="9" style="161" customWidth="1"/>
    <col min="4617" max="4617" width="9.140625" style="161" customWidth="1"/>
    <col min="4618" max="4618" width="9.42578125" style="161" customWidth="1"/>
    <col min="4619" max="4620" width="9.7109375" style="161" customWidth="1"/>
    <col min="4621" max="4622" width="9" style="161" customWidth="1"/>
    <col min="4623" max="4866" width="11.42578125" style="161"/>
    <col min="4867" max="4867" width="9.85546875" style="161" customWidth="1"/>
    <col min="4868" max="4868" width="8.7109375" style="161" customWidth="1"/>
    <col min="4869" max="4869" width="14.7109375" style="161" bestFit="1" customWidth="1"/>
    <col min="4870" max="4870" width="9.28515625" style="161" customWidth="1"/>
    <col min="4871" max="4871" width="9.85546875" style="161" customWidth="1"/>
    <col min="4872" max="4872" width="9" style="161" customWidth="1"/>
    <col min="4873" max="4873" width="9.140625" style="161" customWidth="1"/>
    <col min="4874" max="4874" width="9.42578125" style="161" customWidth="1"/>
    <col min="4875" max="4876" width="9.7109375" style="161" customWidth="1"/>
    <col min="4877" max="4878" width="9" style="161" customWidth="1"/>
    <col min="4879" max="5122" width="11.42578125" style="161"/>
    <col min="5123" max="5123" width="9.85546875" style="161" customWidth="1"/>
    <col min="5124" max="5124" width="8.7109375" style="161" customWidth="1"/>
    <col min="5125" max="5125" width="14.7109375" style="161" bestFit="1" customWidth="1"/>
    <col min="5126" max="5126" width="9.28515625" style="161" customWidth="1"/>
    <col min="5127" max="5127" width="9.85546875" style="161" customWidth="1"/>
    <col min="5128" max="5128" width="9" style="161" customWidth="1"/>
    <col min="5129" max="5129" width="9.140625" style="161" customWidth="1"/>
    <col min="5130" max="5130" width="9.42578125" style="161" customWidth="1"/>
    <col min="5131" max="5132" width="9.7109375" style="161" customWidth="1"/>
    <col min="5133" max="5134" width="9" style="161" customWidth="1"/>
    <col min="5135" max="5378" width="11.42578125" style="161"/>
    <col min="5379" max="5379" width="9.85546875" style="161" customWidth="1"/>
    <col min="5380" max="5380" width="8.7109375" style="161" customWidth="1"/>
    <col min="5381" max="5381" width="14.7109375" style="161" bestFit="1" customWidth="1"/>
    <col min="5382" max="5382" width="9.28515625" style="161" customWidth="1"/>
    <col min="5383" max="5383" width="9.85546875" style="161" customWidth="1"/>
    <col min="5384" max="5384" width="9" style="161" customWidth="1"/>
    <col min="5385" max="5385" width="9.140625" style="161" customWidth="1"/>
    <col min="5386" max="5386" width="9.42578125" style="161" customWidth="1"/>
    <col min="5387" max="5388" width="9.7109375" style="161" customWidth="1"/>
    <col min="5389" max="5390" width="9" style="161" customWidth="1"/>
    <col min="5391" max="5634" width="11.42578125" style="161"/>
    <col min="5635" max="5635" width="9.85546875" style="161" customWidth="1"/>
    <col min="5636" max="5636" width="8.7109375" style="161" customWidth="1"/>
    <col min="5637" max="5637" width="14.7109375" style="161" bestFit="1" customWidth="1"/>
    <col min="5638" max="5638" width="9.28515625" style="161" customWidth="1"/>
    <col min="5639" max="5639" width="9.85546875" style="161" customWidth="1"/>
    <col min="5640" max="5640" width="9" style="161" customWidth="1"/>
    <col min="5641" max="5641" width="9.140625" style="161" customWidth="1"/>
    <col min="5642" max="5642" width="9.42578125" style="161" customWidth="1"/>
    <col min="5643" max="5644" width="9.7109375" style="161" customWidth="1"/>
    <col min="5645" max="5646" width="9" style="161" customWidth="1"/>
    <col min="5647" max="5890" width="11.42578125" style="161"/>
    <col min="5891" max="5891" width="9.85546875" style="161" customWidth="1"/>
    <col min="5892" max="5892" width="8.7109375" style="161" customWidth="1"/>
    <col min="5893" max="5893" width="14.7109375" style="161" bestFit="1" customWidth="1"/>
    <col min="5894" max="5894" width="9.28515625" style="161" customWidth="1"/>
    <col min="5895" max="5895" width="9.85546875" style="161" customWidth="1"/>
    <col min="5896" max="5896" width="9" style="161" customWidth="1"/>
    <col min="5897" max="5897" width="9.140625" style="161" customWidth="1"/>
    <col min="5898" max="5898" width="9.42578125" style="161" customWidth="1"/>
    <col min="5899" max="5900" width="9.7109375" style="161" customWidth="1"/>
    <col min="5901" max="5902" width="9" style="161" customWidth="1"/>
    <col min="5903" max="6146" width="11.42578125" style="161"/>
    <col min="6147" max="6147" width="9.85546875" style="161" customWidth="1"/>
    <col min="6148" max="6148" width="8.7109375" style="161" customWidth="1"/>
    <col min="6149" max="6149" width="14.7109375" style="161" bestFit="1" customWidth="1"/>
    <col min="6150" max="6150" width="9.28515625" style="161" customWidth="1"/>
    <col min="6151" max="6151" width="9.85546875" style="161" customWidth="1"/>
    <col min="6152" max="6152" width="9" style="161" customWidth="1"/>
    <col min="6153" max="6153" width="9.140625" style="161" customWidth="1"/>
    <col min="6154" max="6154" width="9.42578125" style="161" customWidth="1"/>
    <col min="6155" max="6156" width="9.7109375" style="161" customWidth="1"/>
    <col min="6157" max="6158" width="9" style="161" customWidth="1"/>
    <col min="6159" max="6402" width="11.42578125" style="161"/>
    <col min="6403" max="6403" width="9.85546875" style="161" customWidth="1"/>
    <col min="6404" max="6404" width="8.7109375" style="161" customWidth="1"/>
    <col min="6405" max="6405" width="14.7109375" style="161" bestFit="1" customWidth="1"/>
    <col min="6406" max="6406" width="9.28515625" style="161" customWidth="1"/>
    <col min="6407" max="6407" width="9.85546875" style="161" customWidth="1"/>
    <col min="6408" max="6408" width="9" style="161" customWidth="1"/>
    <col min="6409" max="6409" width="9.140625" style="161" customWidth="1"/>
    <col min="6410" max="6410" width="9.42578125" style="161" customWidth="1"/>
    <col min="6411" max="6412" width="9.7109375" style="161" customWidth="1"/>
    <col min="6413" max="6414" width="9" style="161" customWidth="1"/>
    <col min="6415" max="6658" width="11.42578125" style="161"/>
    <col min="6659" max="6659" width="9.85546875" style="161" customWidth="1"/>
    <col min="6660" max="6660" width="8.7109375" style="161" customWidth="1"/>
    <col min="6661" max="6661" width="14.7109375" style="161" bestFit="1" customWidth="1"/>
    <col min="6662" max="6662" width="9.28515625" style="161" customWidth="1"/>
    <col min="6663" max="6663" width="9.85546875" style="161" customWidth="1"/>
    <col min="6664" max="6664" width="9" style="161" customWidth="1"/>
    <col min="6665" max="6665" width="9.140625" style="161" customWidth="1"/>
    <col min="6666" max="6666" width="9.42578125" style="161" customWidth="1"/>
    <col min="6667" max="6668" width="9.7109375" style="161" customWidth="1"/>
    <col min="6669" max="6670" width="9" style="161" customWidth="1"/>
    <col min="6671" max="6914" width="11.42578125" style="161"/>
    <col min="6915" max="6915" width="9.85546875" style="161" customWidth="1"/>
    <col min="6916" max="6916" width="8.7109375" style="161" customWidth="1"/>
    <col min="6917" max="6917" width="14.7109375" style="161" bestFit="1" customWidth="1"/>
    <col min="6918" max="6918" width="9.28515625" style="161" customWidth="1"/>
    <col min="6919" max="6919" width="9.85546875" style="161" customWidth="1"/>
    <col min="6920" max="6920" width="9" style="161" customWidth="1"/>
    <col min="6921" max="6921" width="9.140625" style="161" customWidth="1"/>
    <col min="6922" max="6922" width="9.42578125" style="161" customWidth="1"/>
    <col min="6923" max="6924" width="9.7109375" style="161" customWidth="1"/>
    <col min="6925" max="6926" width="9" style="161" customWidth="1"/>
    <col min="6927" max="7170" width="11.42578125" style="161"/>
    <col min="7171" max="7171" width="9.85546875" style="161" customWidth="1"/>
    <col min="7172" max="7172" width="8.7109375" style="161" customWidth="1"/>
    <col min="7173" max="7173" width="14.7109375" style="161" bestFit="1" customWidth="1"/>
    <col min="7174" max="7174" width="9.28515625" style="161" customWidth="1"/>
    <col min="7175" max="7175" width="9.85546875" style="161" customWidth="1"/>
    <col min="7176" max="7176" width="9" style="161" customWidth="1"/>
    <col min="7177" max="7177" width="9.140625" style="161" customWidth="1"/>
    <col min="7178" max="7178" width="9.42578125" style="161" customWidth="1"/>
    <col min="7179" max="7180" width="9.7109375" style="161" customWidth="1"/>
    <col min="7181" max="7182" width="9" style="161" customWidth="1"/>
    <col min="7183" max="7426" width="11.42578125" style="161"/>
    <col min="7427" max="7427" width="9.85546875" style="161" customWidth="1"/>
    <col min="7428" max="7428" width="8.7109375" style="161" customWidth="1"/>
    <col min="7429" max="7429" width="14.7109375" style="161" bestFit="1" customWidth="1"/>
    <col min="7430" max="7430" width="9.28515625" style="161" customWidth="1"/>
    <col min="7431" max="7431" width="9.85546875" style="161" customWidth="1"/>
    <col min="7432" max="7432" width="9" style="161" customWidth="1"/>
    <col min="7433" max="7433" width="9.140625" style="161" customWidth="1"/>
    <col min="7434" max="7434" width="9.42578125" style="161" customWidth="1"/>
    <col min="7435" max="7436" width="9.7109375" style="161" customWidth="1"/>
    <col min="7437" max="7438" width="9" style="161" customWidth="1"/>
    <col min="7439" max="7682" width="11.42578125" style="161"/>
    <col min="7683" max="7683" width="9.85546875" style="161" customWidth="1"/>
    <col min="7684" max="7684" width="8.7109375" style="161" customWidth="1"/>
    <col min="7685" max="7685" width="14.7109375" style="161" bestFit="1" customWidth="1"/>
    <col min="7686" max="7686" width="9.28515625" style="161" customWidth="1"/>
    <col min="7687" max="7687" width="9.85546875" style="161" customWidth="1"/>
    <col min="7688" max="7688" width="9" style="161" customWidth="1"/>
    <col min="7689" max="7689" width="9.140625" style="161" customWidth="1"/>
    <col min="7690" max="7690" width="9.42578125" style="161" customWidth="1"/>
    <col min="7691" max="7692" width="9.7109375" style="161" customWidth="1"/>
    <col min="7693" max="7694" width="9" style="161" customWidth="1"/>
    <col min="7695" max="7938" width="11.42578125" style="161"/>
    <col min="7939" max="7939" width="9.85546875" style="161" customWidth="1"/>
    <col min="7940" max="7940" width="8.7109375" style="161" customWidth="1"/>
    <col min="7941" max="7941" width="14.7109375" style="161" bestFit="1" customWidth="1"/>
    <col min="7942" max="7942" width="9.28515625" style="161" customWidth="1"/>
    <col min="7943" max="7943" width="9.85546875" style="161" customWidth="1"/>
    <col min="7944" max="7944" width="9" style="161" customWidth="1"/>
    <col min="7945" max="7945" width="9.140625" style="161" customWidth="1"/>
    <col min="7946" max="7946" width="9.42578125" style="161" customWidth="1"/>
    <col min="7947" max="7948" width="9.7109375" style="161" customWidth="1"/>
    <col min="7949" max="7950" width="9" style="161" customWidth="1"/>
    <col min="7951" max="8194" width="11.42578125" style="161"/>
    <col min="8195" max="8195" width="9.85546875" style="161" customWidth="1"/>
    <col min="8196" max="8196" width="8.7109375" style="161" customWidth="1"/>
    <col min="8197" max="8197" width="14.7109375" style="161" bestFit="1" customWidth="1"/>
    <col min="8198" max="8198" width="9.28515625" style="161" customWidth="1"/>
    <col min="8199" max="8199" width="9.85546875" style="161" customWidth="1"/>
    <col min="8200" max="8200" width="9" style="161" customWidth="1"/>
    <col min="8201" max="8201" width="9.140625" style="161" customWidth="1"/>
    <col min="8202" max="8202" width="9.42578125" style="161" customWidth="1"/>
    <col min="8203" max="8204" width="9.7109375" style="161" customWidth="1"/>
    <col min="8205" max="8206" width="9" style="161" customWidth="1"/>
    <col min="8207" max="8450" width="11.42578125" style="161"/>
    <col min="8451" max="8451" width="9.85546875" style="161" customWidth="1"/>
    <col min="8452" max="8452" width="8.7109375" style="161" customWidth="1"/>
    <col min="8453" max="8453" width="14.7109375" style="161" bestFit="1" customWidth="1"/>
    <col min="8454" max="8454" width="9.28515625" style="161" customWidth="1"/>
    <col min="8455" max="8455" width="9.85546875" style="161" customWidth="1"/>
    <col min="8456" max="8456" width="9" style="161" customWidth="1"/>
    <col min="8457" max="8457" width="9.140625" style="161" customWidth="1"/>
    <col min="8458" max="8458" width="9.42578125" style="161" customWidth="1"/>
    <col min="8459" max="8460" width="9.7109375" style="161" customWidth="1"/>
    <col min="8461" max="8462" width="9" style="161" customWidth="1"/>
    <col min="8463" max="8706" width="11.42578125" style="161"/>
    <col min="8707" max="8707" width="9.85546875" style="161" customWidth="1"/>
    <col min="8708" max="8708" width="8.7109375" style="161" customWidth="1"/>
    <col min="8709" max="8709" width="14.7109375" style="161" bestFit="1" customWidth="1"/>
    <col min="8710" max="8710" width="9.28515625" style="161" customWidth="1"/>
    <col min="8711" max="8711" width="9.85546875" style="161" customWidth="1"/>
    <col min="8712" max="8712" width="9" style="161" customWidth="1"/>
    <col min="8713" max="8713" width="9.140625" style="161" customWidth="1"/>
    <col min="8714" max="8714" width="9.42578125" style="161" customWidth="1"/>
    <col min="8715" max="8716" width="9.7109375" style="161" customWidth="1"/>
    <col min="8717" max="8718" width="9" style="161" customWidth="1"/>
    <col min="8719" max="8962" width="11.42578125" style="161"/>
    <col min="8963" max="8963" width="9.85546875" style="161" customWidth="1"/>
    <col min="8964" max="8964" width="8.7109375" style="161" customWidth="1"/>
    <col min="8965" max="8965" width="14.7109375" style="161" bestFit="1" customWidth="1"/>
    <col min="8966" max="8966" width="9.28515625" style="161" customWidth="1"/>
    <col min="8967" max="8967" width="9.85546875" style="161" customWidth="1"/>
    <col min="8968" max="8968" width="9" style="161" customWidth="1"/>
    <col min="8969" max="8969" width="9.140625" style="161" customWidth="1"/>
    <col min="8970" max="8970" width="9.42578125" style="161" customWidth="1"/>
    <col min="8971" max="8972" width="9.7109375" style="161" customWidth="1"/>
    <col min="8973" max="8974" width="9" style="161" customWidth="1"/>
    <col min="8975" max="9218" width="11.42578125" style="161"/>
    <col min="9219" max="9219" width="9.85546875" style="161" customWidth="1"/>
    <col min="9220" max="9220" width="8.7109375" style="161" customWidth="1"/>
    <col min="9221" max="9221" width="14.7109375" style="161" bestFit="1" customWidth="1"/>
    <col min="9222" max="9222" width="9.28515625" style="161" customWidth="1"/>
    <col min="9223" max="9223" width="9.85546875" style="161" customWidth="1"/>
    <col min="9224" max="9224" width="9" style="161" customWidth="1"/>
    <col min="9225" max="9225" width="9.140625" style="161" customWidth="1"/>
    <col min="9226" max="9226" width="9.42578125" style="161" customWidth="1"/>
    <col min="9227" max="9228" width="9.7109375" style="161" customWidth="1"/>
    <col min="9229" max="9230" width="9" style="161" customWidth="1"/>
    <col min="9231" max="9474" width="11.42578125" style="161"/>
    <col min="9475" max="9475" width="9.85546875" style="161" customWidth="1"/>
    <col min="9476" max="9476" width="8.7109375" style="161" customWidth="1"/>
    <col min="9477" max="9477" width="14.7109375" style="161" bestFit="1" customWidth="1"/>
    <col min="9478" max="9478" width="9.28515625" style="161" customWidth="1"/>
    <col min="9479" max="9479" width="9.85546875" style="161" customWidth="1"/>
    <col min="9480" max="9480" width="9" style="161" customWidth="1"/>
    <col min="9481" max="9481" width="9.140625" style="161" customWidth="1"/>
    <col min="9482" max="9482" width="9.42578125" style="161" customWidth="1"/>
    <col min="9483" max="9484" width="9.7109375" style="161" customWidth="1"/>
    <col min="9485" max="9486" width="9" style="161" customWidth="1"/>
    <col min="9487" max="9730" width="11.42578125" style="161"/>
    <col min="9731" max="9731" width="9.85546875" style="161" customWidth="1"/>
    <col min="9732" max="9732" width="8.7109375" style="161" customWidth="1"/>
    <col min="9733" max="9733" width="14.7109375" style="161" bestFit="1" customWidth="1"/>
    <col min="9734" max="9734" width="9.28515625" style="161" customWidth="1"/>
    <col min="9735" max="9735" width="9.85546875" style="161" customWidth="1"/>
    <col min="9736" max="9736" width="9" style="161" customWidth="1"/>
    <col min="9737" max="9737" width="9.140625" style="161" customWidth="1"/>
    <col min="9738" max="9738" width="9.42578125" style="161" customWidth="1"/>
    <col min="9739" max="9740" width="9.7109375" style="161" customWidth="1"/>
    <col min="9741" max="9742" width="9" style="161" customWidth="1"/>
    <col min="9743" max="9986" width="11.42578125" style="161"/>
    <col min="9987" max="9987" width="9.85546875" style="161" customWidth="1"/>
    <col min="9988" max="9988" width="8.7109375" style="161" customWidth="1"/>
    <col min="9989" max="9989" width="14.7109375" style="161" bestFit="1" customWidth="1"/>
    <col min="9990" max="9990" width="9.28515625" style="161" customWidth="1"/>
    <col min="9991" max="9991" width="9.85546875" style="161" customWidth="1"/>
    <col min="9992" max="9992" width="9" style="161" customWidth="1"/>
    <col min="9993" max="9993" width="9.140625" style="161" customWidth="1"/>
    <col min="9994" max="9994" width="9.42578125" style="161" customWidth="1"/>
    <col min="9995" max="9996" width="9.7109375" style="161" customWidth="1"/>
    <col min="9997" max="9998" width="9" style="161" customWidth="1"/>
    <col min="9999" max="10242" width="11.42578125" style="161"/>
    <col min="10243" max="10243" width="9.85546875" style="161" customWidth="1"/>
    <col min="10244" max="10244" width="8.7109375" style="161" customWidth="1"/>
    <col min="10245" max="10245" width="14.7109375" style="161" bestFit="1" customWidth="1"/>
    <col min="10246" max="10246" width="9.28515625" style="161" customWidth="1"/>
    <col min="10247" max="10247" width="9.85546875" style="161" customWidth="1"/>
    <col min="10248" max="10248" width="9" style="161" customWidth="1"/>
    <col min="10249" max="10249" width="9.140625" style="161" customWidth="1"/>
    <col min="10250" max="10250" width="9.42578125" style="161" customWidth="1"/>
    <col min="10251" max="10252" width="9.7109375" style="161" customWidth="1"/>
    <col min="10253" max="10254" width="9" style="161" customWidth="1"/>
    <col min="10255" max="10498" width="11.42578125" style="161"/>
    <col min="10499" max="10499" width="9.85546875" style="161" customWidth="1"/>
    <col min="10500" max="10500" width="8.7109375" style="161" customWidth="1"/>
    <col min="10501" max="10501" width="14.7109375" style="161" bestFit="1" customWidth="1"/>
    <col min="10502" max="10502" width="9.28515625" style="161" customWidth="1"/>
    <col min="10503" max="10503" width="9.85546875" style="161" customWidth="1"/>
    <col min="10504" max="10504" width="9" style="161" customWidth="1"/>
    <col min="10505" max="10505" width="9.140625" style="161" customWidth="1"/>
    <col min="10506" max="10506" width="9.42578125" style="161" customWidth="1"/>
    <col min="10507" max="10508" width="9.7109375" style="161" customWidth="1"/>
    <col min="10509" max="10510" width="9" style="161" customWidth="1"/>
    <col min="10511" max="10754" width="11.42578125" style="161"/>
    <col min="10755" max="10755" width="9.85546875" style="161" customWidth="1"/>
    <col min="10756" max="10756" width="8.7109375" style="161" customWidth="1"/>
    <col min="10757" max="10757" width="14.7109375" style="161" bestFit="1" customWidth="1"/>
    <col min="10758" max="10758" width="9.28515625" style="161" customWidth="1"/>
    <col min="10759" max="10759" width="9.85546875" style="161" customWidth="1"/>
    <col min="10760" max="10760" width="9" style="161" customWidth="1"/>
    <col min="10761" max="10761" width="9.140625" style="161" customWidth="1"/>
    <col min="10762" max="10762" width="9.42578125" style="161" customWidth="1"/>
    <col min="10763" max="10764" width="9.7109375" style="161" customWidth="1"/>
    <col min="10765" max="10766" width="9" style="161" customWidth="1"/>
    <col min="10767" max="11010" width="11.42578125" style="161"/>
    <col min="11011" max="11011" width="9.85546875" style="161" customWidth="1"/>
    <col min="11012" max="11012" width="8.7109375" style="161" customWidth="1"/>
    <col min="11013" max="11013" width="14.7109375" style="161" bestFit="1" customWidth="1"/>
    <col min="11014" max="11014" width="9.28515625" style="161" customWidth="1"/>
    <col min="11015" max="11015" width="9.85546875" style="161" customWidth="1"/>
    <col min="11016" max="11016" width="9" style="161" customWidth="1"/>
    <col min="11017" max="11017" width="9.140625" style="161" customWidth="1"/>
    <col min="11018" max="11018" width="9.42578125" style="161" customWidth="1"/>
    <col min="11019" max="11020" width="9.7109375" style="161" customWidth="1"/>
    <col min="11021" max="11022" width="9" style="161" customWidth="1"/>
    <col min="11023" max="11266" width="11.42578125" style="161"/>
    <col min="11267" max="11267" width="9.85546875" style="161" customWidth="1"/>
    <col min="11268" max="11268" width="8.7109375" style="161" customWidth="1"/>
    <col min="11269" max="11269" width="14.7109375" style="161" bestFit="1" customWidth="1"/>
    <col min="11270" max="11270" width="9.28515625" style="161" customWidth="1"/>
    <col min="11271" max="11271" width="9.85546875" style="161" customWidth="1"/>
    <col min="11272" max="11272" width="9" style="161" customWidth="1"/>
    <col min="11273" max="11273" width="9.140625" style="161" customWidth="1"/>
    <col min="11274" max="11274" width="9.42578125" style="161" customWidth="1"/>
    <col min="11275" max="11276" width="9.7109375" style="161" customWidth="1"/>
    <col min="11277" max="11278" width="9" style="161" customWidth="1"/>
    <col min="11279" max="11522" width="11.42578125" style="161"/>
    <col min="11523" max="11523" width="9.85546875" style="161" customWidth="1"/>
    <col min="11524" max="11524" width="8.7109375" style="161" customWidth="1"/>
    <col min="11525" max="11525" width="14.7109375" style="161" bestFit="1" customWidth="1"/>
    <col min="11526" max="11526" width="9.28515625" style="161" customWidth="1"/>
    <col min="11527" max="11527" width="9.85546875" style="161" customWidth="1"/>
    <col min="11528" max="11528" width="9" style="161" customWidth="1"/>
    <col min="11529" max="11529" width="9.140625" style="161" customWidth="1"/>
    <col min="11530" max="11530" width="9.42578125" style="161" customWidth="1"/>
    <col min="11531" max="11532" width="9.7109375" style="161" customWidth="1"/>
    <col min="11533" max="11534" width="9" style="161" customWidth="1"/>
    <col min="11535" max="11778" width="11.42578125" style="161"/>
    <col min="11779" max="11779" width="9.85546875" style="161" customWidth="1"/>
    <col min="11780" max="11780" width="8.7109375" style="161" customWidth="1"/>
    <col min="11781" max="11781" width="14.7109375" style="161" bestFit="1" customWidth="1"/>
    <col min="11782" max="11782" width="9.28515625" style="161" customWidth="1"/>
    <col min="11783" max="11783" width="9.85546875" style="161" customWidth="1"/>
    <col min="11784" max="11784" width="9" style="161" customWidth="1"/>
    <col min="11785" max="11785" width="9.140625" style="161" customWidth="1"/>
    <col min="11786" max="11786" width="9.42578125" style="161" customWidth="1"/>
    <col min="11787" max="11788" width="9.7109375" style="161" customWidth="1"/>
    <col min="11789" max="11790" width="9" style="161" customWidth="1"/>
    <col min="11791" max="12034" width="11.42578125" style="161"/>
    <col min="12035" max="12035" width="9.85546875" style="161" customWidth="1"/>
    <col min="12036" max="12036" width="8.7109375" style="161" customWidth="1"/>
    <col min="12037" max="12037" width="14.7109375" style="161" bestFit="1" customWidth="1"/>
    <col min="12038" max="12038" width="9.28515625" style="161" customWidth="1"/>
    <col min="12039" max="12039" width="9.85546875" style="161" customWidth="1"/>
    <col min="12040" max="12040" width="9" style="161" customWidth="1"/>
    <col min="12041" max="12041" width="9.140625" style="161" customWidth="1"/>
    <col min="12042" max="12042" width="9.42578125" style="161" customWidth="1"/>
    <col min="12043" max="12044" width="9.7109375" style="161" customWidth="1"/>
    <col min="12045" max="12046" width="9" style="161" customWidth="1"/>
    <col min="12047" max="12290" width="11.42578125" style="161"/>
    <col min="12291" max="12291" width="9.85546875" style="161" customWidth="1"/>
    <col min="12292" max="12292" width="8.7109375" style="161" customWidth="1"/>
    <col min="12293" max="12293" width="14.7109375" style="161" bestFit="1" customWidth="1"/>
    <col min="12294" max="12294" width="9.28515625" style="161" customWidth="1"/>
    <col min="12295" max="12295" width="9.85546875" style="161" customWidth="1"/>
    <col min="12296" max="12296" width="9" style="161" customWidth="1"/>
    <col min="12297" max="12297" width="9.140625" style="161" customWidth="1"/>
    <col min="12298" max="12298" width="9.42578125" style="161" customWidth="1"/>
    <col min="12299" max="12300" width="9.7109375" style="161" customWidth="1"/>
    <col min="12301" max="12302" width="9" style="161" customWidth="1"/>
    <col min="12303" max="12546" width="11.42578125" style="161"/>
    <col min="12547" max="12547" width="9.85546875" style="161" customWidth="1"/>
    <col min="12548" max="12548" width="8.7109375" style="161" customWidth="1"/>
    <col min="12549" max="12549" width="14.7109375" style="161" bestFit="1" customWidth="1"/>
    <col min="12550" max="12550" width="9.28515625" style="161" customWidth="1"/>
    <col min="12551" max="12551" width="9.85546875" style="161" customWidth="1"/>
    <col min="12552" max="12552" width="9" style="161" customWidth="1"/>
    <col min="12553" max="12553" width="9.140625" style="161" customWidth="1"/>
    <col min="12554" max="12554" width="9.42578125" style="161" customWidth="1"/>
    <col min="12555" max="12556" width="9.7109375" style="161" customWidth="1"/>
    <col min="12557" max="12558" width="9" style="161" customWidth="1"/>
    <col min="12559" max="12802" width="11.42578125" style="161"/>
    <col min="12803" max="12803" width="9.85546875" style="161" customWidth="1"/>
    <col min="12804" max="12804" width="8.7109375" style="161" customWidth="1"/>
    <col min="12805" max="12805" width="14.7109375" style="161" bestFit="1" customWidth="1"/>
    <col min="12806" max="12806" width="9.28515625" style="161" customWidth="1"/>
    <col min="12807" max="12807" width="9.85546875" style="161" customWidth="1"/>
    <col min="12808" max="12808" width="9" style="161" customWidth="1"/>
    <col min="12809" max="12809" width="9.140625" style="161" customWidth="1"/>
    <col min="12810" max="12810" width="9.42578125" style="161" customWidth="1"/>
    <col min="12811" max="12812" width="9.7109375" style="161" customWidth="1"/>
    <col min="12813" max="12814" width="9" style="161" customWidth="1"/>
    <col min="12815" max="13058" width="11.42578125" style="161"/>
    <col min="13059" max="13059" width="9.85546875" style="161" customWidth="1"/>
    <col min="13060" max="13060" width="8.7109375" style="161" customWidth="1"/>
    <col min="13061" max="13061" width="14.7109375" style="161" bestFit="1" customWidth="1"/>
    <col min="13062" max="13062" width="9.28515625" style="161" customWidth="1"/>
    <col min="13063" max="13063" width="9.85546875" style="161" customWidth="1"/>
    <col min="13064" max="13064" width="9" style="161" customWidth="1"/>
    <col min="13065" max="13065" width="9.140625" style="161" customWidth="1"/>
    <col min="13066" max="13066" width="9.42578125" style="161" customWidth="1"/>
    <col min="13067" max="13068" width="9.7109375" style="161" customWidth="1"/>
    <col min="13069" max="13070" width="9" style="161" customWidth="1"/>
    <col min="13071" max="13314" width="11.42578125" style="161"/>
    <col min="13315" max="13315" width="9.85546875" style="161" customWidth="1"/>
    <col min="13316" max="13316" width="8.7109375" style="161" customWidth="1"/>
    <col min="13317" max="13317" width="14.7109375" style="161" bestFit="1" customWidth="1"/>
    <col min="13318" max="13318" width="9.28515625" style="161" customWidth="1"/>
    <col min="13319" max="13319" width="9.85546875" style="161" customWidth="1"/>
    <col min="13320" max="13320" width="9" style="161" customWidth="1"/>
    <col min="13321" max="13321" width="9.140625" style="161" customWidth="1"/>
    <col min="13322" max="13322" width="9.42578125" style="161" customWidth="1"/>
    <col min="13323" max="13324" width="9.7109375" style="161" customWidth="1"/>
    <col min="13325" max="13326" width="9" style="161" customWidth="1"/>
    <col min="13327" max="13570" width="11.42578125" style="161"/>
    <col min="13571" max="13571" width="9.85546875" style="161" customWidth="1"/>
    <col min="13572" max="13572" width="8.7109375" style="161" customWidth="1"/>
    <col min="13573" max="13573" width="14.7109375" style="161" bestFit="1" customWidth="1"/>
    <col min="13574" max="13574" width="9.28515625" style="161" customWidth="1"/>
    <col min="13575" max="13575" width="9.85546875" style="161" customWidth="1"/>
    <col min="13576" max="13576" width="9" style="161" customWidth="1"/>
    <col min="13577" max="13577" width="9.140625" style="161" customWidth="1"/>
    <col min="13578" max="13578" width="9.42578125" style="161" customWidth="1"/>
    <col min="13579" max="13580" width="9.7109375" style="161" customWidth="1"/>
    <col min="13581" max="13582" width="9" style="161" customWidth="1"/>
    <col min="13583" max="13826" width="11.42578125" style="161"/>
    <col min="13827" max="13827" width="9.85546875" style="161" customWidth="1"/>
    <col min="13828" max="13828" width="8.7109375" style="161" customWidth="1"/>
    <col min="13829" max="13829" width="14.7109375" style="161" bestFit="1" customWidth="1"/>
    <col min="13830" max="13830" width="9.28515625" style="161" customWidth="1"/>
    <col min="13831" max="13831" width="9.85546875" style="161" customWidth="1"/>
    <col min="13832" max="13832" width="9" style="161" customWidth="1"/>
    <col min="13833" max="13833" width="9.140625" style="161" customWidth="1"/>
    <col min="13834" max="13834" width="9.42578125" style="161" customWidth="1"/>
    <col min="13835" max="13836" width="9.7109375" style="161" customWidth="1"/>
    <col min="13837" max="13838" width="9" style="161" customWidth="1"/>
    <col min="13839" max="14082" width="11.42578125" style="161"/>
    <col min="14083" max="14083" width="9.85546875" style="161" customWidth="1"/>
    <col min="14084" max="14084" width="8.7109375" style="161" customWidth="1"/>
    <col min="14085" max="14085" width="14.7109375" style="161" bestFit="1" customWidth="1"/>
    <col min="14086" max="14086" width="9.28515625" style="161" customWidth="1"/>
    <col min="14087" max="14087" width="9.85546875" style="161" customWidth="1"/>
    <col min="14088" max="14088" width="9" style="161" customWidth="1"/>
    <col min="14089" max="14089" width="9.140625" style="161" customWidth="1"/>
    <col min="14090" max="14090" width="9.42578125" style="161" customWidth="1"/>
    <col min="14091" max="14092" width="9.7109375" style="161" customWidth="1"/>
    <col min="14093" max="14094" width="9" style="161" customWidth="1"/>
    <col min="14095" max="14338" width="11.42578125" style="161"/>
    <col min="14339" max="14339" width="9.85546875" style="161" customWidth="1"/>
    <col min="14340" max="14340" width="8.7109375" style="161" customWidth="1"/>
    <col min="14341" max="14341" width="14.7109375" style="161" bestFit="1" customWidth="1"/>
    <col min="14342" max="14342" width="9.28515625" style="161" customWidth="1"/>
    <col min="14343" max="14343" width="9.85546875" style="161" customWidth="1"/>
    <col min="14344" max="14344" width="9" style="161" customWidth="1"/>
    <col min="14345" max="14345" width="9.140625" style="161" customWidth="1"/>
    <col min="14346" max="14346" width="9.42578125" style="161" customWidth="1"/>
    <col min="14347" max="14348" width="9.7109375" style="161" customWidth="1"/>
    <col min="14349" max="14350" width="9" style="161" customWidth="1"/>
    <col min="14351" max="14594" width="11.42578125" style="161"/>
    <col min="14595" max="14595" width="9.85546875" style="161" customWidth="1"/>
    <col min="14596" max="14596" width="8.7109375" style="161" customWidth="1"/>
    <col min="14597" max="14597" width="14.7109375" style="161" bestFit="1" customWidth="1"/>
    <col min="14598" max="14598" width="9.28515625" style="161" customWidth="1"/>
    <col min="14599" max="14599" width="9.85546875" style="161" customWidth="1"/>
    <col min="14600" max="14600" width="9" style="161" customWidth="1"/>
    <col min="14601" max="14601" width="9.140625" style="161" customWidth="1"/>
    <col min="14602" max="14602" width="9.42578125" style="161" customWidth="1"/>
    <col min="14603" max="14604" width="9.7109375" style="161" customWidth="1"/>
    <col min="14605" max="14606" width="9" style="161" customWidth="1"/>
    <col min="14607" max="14850" width="11.42578125" style="161"/>
    <col min="14851" max="14851" width="9.85546875" style="161" customWidth="1"/>
    <col min="14852" max="14852" width="8.7109375" style="161" customWidth="1"/>
    <col min="14853" max="14853" width="14.7109375" style="161" bestFit="1" customWidth="1"/>
    <col min="14854" max="14854" width="9.28515625" style="161" customWidth="1"/>
    <col min="14855" max="14855" width="9.85546875" style="161" customWidth="1"/>
    <col min="14856" max="14856" width="9" style="161" customWidth="1"/>
    <col min="14857" max="14857" width="9.140625" style="161" customWidth="1"/>
    <col min="14858" max="14858" width="9.42578125" style="161" customWidth="1"/>
    <col min="14859" max="14860" width="9.7109375" style="161" customWidth="1"/>
    <col min="14861" max="14862" width="9" style="161" customWidth="1"/>
    <col min="14863" max="15106" width="11.42578125" style="161"/>
    <col min="15107" max="15107" width="9.85546875" style="161" customWidth="1"/>
    <col min="15108" max="15108" width="8.7109375" style="161" customWidth="1"/>
    <col min="15109" max="15109" width="14.7109375" style="161" bestFit="1" customWidth="1"/>
    <col min="15110" max="15110" width="9.28515625" style="161" customWidth="1"/>
    <col min="15111" max="15111" width="9.85546875" style="161" customWidth="1"/>
    <col min="15112" max="15112" width="9" style="161" customWidth="1"/>
    <col min="15113" max="15113" width="9.140625" style="161" customWidth="1"/>
    <col min="15114" max="15114" width="9.42578125" style="161" customWidth="1"/>
    <col min="15115" max="15116" width="9.7109375" style="161" customWidth="1"/>
    <col min="15117" max="15118" width="9" style="161" customWidth="1"/>
    <col min="15119" max="15362" width="11.42578125" style="161"/>
    <col min="15363" max="15363" width="9.85546875" style="161" customWidth="1"/>
    <col min="15364" max="15364" width="8.7109375" style="161" customWidth="1"/>
    <col min="15365" max="15365" width="14.7109375" style="161" bestFit="1" customWidth="1"/>
    <col min="15366" max="15366" width="9.28515625" style="161" customWidth="1"/>
    <col min="15367" max="15367" width="9.85546875" style="161" customWidth="1"/>
    <col min="15368" max="15368" width="9" style="161" customWidth="1"/>
    <col min="15369" max="15369" width="9.140625" style="161" customWidth="1"/>
    <col min="15370" max="15370" width="9.42578125" style="161" customWidth="1"/>
    <col min="15371" max="15372" width="9.7109375" style="161" customWidth="1"/>
    <col min="15373" max="15374" width="9" style="161" customWidth="1"/>
    <col min="15375" max="15618" width="11.42578125" style="161"/>
    <col min="15619" max="15619" width="9.85546875" style="161" customWidth="1"/>
    <col min="15620" max="15620" width="8.7109375" style="161" customWidth="1"/>
    <col min="15621" max="15621" width="14.7109375" style="161" bestFit="1" customWidth="1"/>
    <col min="15622" max="15622" width="9.28515625" style="161" customWidth="1"/>
    <col min="15623" max="15623" width="9.85546875" style="161" customWidth="1"/>
    <col min="15624" max="15624" width="9" style="161" customWidth="1"/>
    <col min="15625" max="15625" width="9.140625" style="161" customWidth="1"/>
    <col min="15626" max="15626" width="9.42578125" style="161" customWidth="1"/>
    <col min="15627" max="15628" width="9.7109375" style="161" customWidth="1"/>
    <col min="15629" max="15630" width="9" style="161" customWidth="1"/>
    <col min="15631" max="15874" width="11.42578125" style="161"/>
    <col min="15875" max="15875" width="9.85546875" style="161" customWidth="1"/>
    <col min="15876" max="15876" width="8.7109375" style="161" customWidth="1"/>
    <col min="15877" max="15877" width="14.7109375" style="161" bestFit="1" customWidth="1"/>
    <col min="15878" max="15878" width="9.28515625" style="161" customWidth="1"/>
    <col min="15879" max="15879" width="9.85546875" style="161" customWidth="1"/>
    <col min="15880" max="15880" width="9" style="161" customWidth="1"/>
    <col min="15881" max="15881" width="9.140625" style="161" customWidth="1"/>
    <col min="15882" max="15882" width="9.42578125" style="161" customWidth="1"/>
    <col min="15883" max="15884" width="9.7109375" style="161" customWidth="1"/>
    <col min="15885" max="15886" width="9" style="161" customWidth="1"/>
    <col min="15887" max="16130" width="11.42578125" style="161"/>
    <col min="16131" max="16131" width="9.85546875" style="161" customWidth="1"/>
    <col min="16132" max="16132" width="8.7109375" style="161" customWidth="1"/>
    <col min="16133" max="16133" width="14.7109375" style="161" bestFit="1" customWidth="1"/>
    <col min="16134" max="16134" width="9.28515625" style="161" customWidth="1"/>
    <col min="16135" max="16135" width="9.85546875" style="161" customWidth="1"/>
    <col min="16136" max="16136" width="9" style="161" customWidth="1"/>
    <col min="16137" max="16137" width="9.140625" style="161" customWidth="1"/>
    <col min="16138" max="16138" width="9.42578125" style="161" customWidth="1"/>
    <col min="16139" max="16140" width="9.7109375" style="161" customWidth="1"/>
    <col min="16141" max="16142" width="9" style="161" customWidth="1"/>
    <col min="16143" max="16384" width="11.42578125" style="161"/>
  </cols>
  <sheetData>
    <row r="1" spans="1:15" ht="18" x14ac:dyDescent="0.25">
      <c r="A1" s="254" t="s">
        <v>196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</row>
    <row r="2" spans="1:15" ht="25.5" x14ac:dyDescent="0.2">
      <c r="A2" s="255" t="s">
        <v>197</v>
      </c>
      <c r="B2" s="255" t="s">
        <v>198</v>
      </c>
      <c r="C2" s="255" t="s">
        <v>216</v>
      </c>
      <c r="D2" s="256" t="s">
        <v>215</v>
      </c>
      <c r="E2" s="257" t="s">
        <v>200</v>
      </c>
      <c r="F2" s="255" t="s">
        <v>199</v>
      </c>
      <c r="G2" s="255" t="s">
        <v>217</v>
      </c>
      <c r="H2" s="255" t="s">
        <v>201</v>
      </c>
      <c r="I2" s="255" t="s">
        <v>202</v>
      </c>
      <c r="J2" s="255">
        <v>431</v>
      </c>
      <c r="K2" s="255">
        <v>421</v>
      </c>
      <c r="L2" s="255">
        <v>641</v>
      </c>
      <c r="M2" s="255">
        <v>644</v>
      </c>
      <c r="N2" s="255">
        <v>613</v>
      </c>
      <c r="O2" s="255">
        <v>449</v>
      </c>
    </row>
    <row r="3" spans="1:15" ht="15" x14ac:dyDescent="0.25">
      <c r="A3" s="241"/>
      <c r="B3" s="242"/>
      <c r="C3" s="242"/>
      <c r="D3" s="243"/>
      <c r="E3" s="242"/>
      <c r="F3" s="242"/>
      <c r="G3" s="243">
        <v>82788</v>
      </c>
      <c r="H3" s="243">
        <f>G3</f>
        <v>82788</v>
      </c>
      <c r="I3" s="243">
        <v>82788</v>
      </c>
      <c r="J3" s="244"/>
      <c r="K3" s="244"/>
      <c r="L3" s="244"/>
      <c r="M3" s="244"/>
      <c r="N3" s="245"/>
      <c r="O3" s="245"/>
    </row>
    <row r="4" spans="1:15" x14ac:dyDescent="0.2">
      <c r="A4" s="240" t="s">
        <v>203</v>
      </c>
      <c r="B4" s="246">
        <v>122840</v>
      </c>
      <c r="C4" s="207">
        <f>B4*0.2</f>
        <v>24568</v>
      </c>
      <c r="D4" s="207"/>
      <c r="E4" s="207">
        <v>94417</v>
      </c>
      <c r="F4" s="207">
        <f>E4*0.2</f>
        <v>18883.400000000001</v>
      </c>
      <c r="G4" s="207">
        <f>C4-F4</f>
        <v>5684.5999999999985</v>
      </c>
      <c r="H4" s="207"/>
      <c r="I4" s="207">
        <f>I3+G4</f>
        <v>88472.6</v>
      </c>
      <c r="J4" s="207">
        <v>21644</v>
      </c>
      <c r="K4" s="207">
        <v>63936</v>
      </c>
      <c r="L4" s="207">
        <v>72000</v>
      </c>
      <c r="M4" s="247">
        <v>21644</v>
      </c>
      <c r="N4" s="207">
        <v>14000</v>
      </c>
      <c r="O4" s="207">
        <v>2100</v>
      </c>
    </row>
    <row r="5" spans="1:15" x14ac:dyDescent="0.2">
      <c r="A5" s="240" t="s">
        <v>204</v>
      </c>
      <c r="B5" s="246">
        <v>839752</v>
      </c>
      <c r="C5" s="207">
        <f t="shared" ref="C5:C15" si="0">B5*0.2</f>
        <v>167950.40000000002</v>
      </c>
      <c r="D5" s="207">
        <v>12000</v>
      </c>
      <c r="E5" s="207">
        <v>193350</v>
      </c>
      <c r="F5" s="207">
        <f>E5*0.2</f>
        <v>38670</v>
      </c>
      <c r="G5" s="207">
        <f t="shared" ref="G5:G15" si="1">C5-F5</f>
        <v>129280.40000000002</v>
      </c>
      <c r="H5" s="207"/>
      <c r="I5" s="207">
        <f>I4+G5</f>
        <v>217753.00000000003</v>
      </c>
      <c r="J5" s="207">
        <v>21644</v>
      </c>
      <c r="K5" s="207">
        <v>63936</v>
      </c>
      <c r="L5" s="207">
        <v>72000</v>
      </c>
      <c r="M5" s="247">
        <v>21644</v>
      </c>
      <c r="N5" s="207">
        <v>14000</v>
      </c>
      <c r="O5" s="207">
        <v>2100</v>
      </c>
    </row>
    <row r="6" spans="1:15" x14ac:dyDescent="0.2">
      <c r="A6" s="248" t="s">
        <v>205</v>
      </c>
      <c r="B6" s="246">
        <v>363158</v>
      </c>
      <c r="C6" s="207">
        <f t="shared" si="0"/>
        <v>72631.600000000006</v>
      </c>
      <c r="D6" s="207"/>
      <c r="E6" s="207">
        <v>416870</v>
      </c>
      <c r="F6" s="207">
        <f t="shared" ref="F6:F15" si="2">E6*0.2</f>
        <v>83374</v>
      </c>
      <c r="G6" s="207">
        <f t="shared" si="1"/>
        <v>-10742.399999999994</v>
      </c>
      <c r="H6" s="207"/>
      <c r="I6" s="207">
        <f>I5+G6</f>
        <v>207010.60000000003</v>
      </c>
      <c r="J6" s="207">
        <v>17228</v>
      </c>
      <c r="K6" s="207">
        <v>42624</v>
      </c>
      <c r="L6" s="207">
        <v>48000</v>
      </c>
      <c r="M6" s="247">
        <v>17228</v>
      </c>
      <c r="N6" s="207">
        <v>24000</v>
      </c>
      <c r="O6" s="207">
        <v>3600</v>
      </c>
    </row>
    <row r="7" spans="1:15" x14ac:dyDescent="0.2">
      <c r="A7" s="240" t="s">
        <v>206</v>
      </c>
      <c r="B7" s="246">
        <v>430375</v>
      </c>
      <c r="C7" s="207">
        <f t="shared" si="0"/>
        <v>86075</v>
      </c>
      <c r="D7" s="207"/>
      <c r="E7" s="207">
        <v>320295</v>
      </c>
      <c r="F7" s="207">
        <f t="shared" si="2"/>
        <v>64059</v>
      </c>
      <c r="G7" s="207">
        <f t="shared" si="1"/>
        <v>22016</v>
      </c>
      <c r="H7" s="207"/>
      <c r="I7" s="207">
        <f>I6+G7</f>
        <v>229026.60000000003</v>
      </c>
      <c r="J7" s="207">
        <v>12812</v>
      </c>
      <c r="K7" s="207">
        <v>21312</v>
      </c>
      <c r="L7" s="207">
        <v>24000</v>
      </c>
      <c r="M7" s="247">
        <v>12812</v>
      </c>
      <c r="N7" s="207">
        <v>24000</v>
      </c>
      <c r="O7" s="207">
        <v>3600</v>
      </c>
    </row>
    <row r="8" spans="1:15" x14ac:dyDescent="0.2">
      <c r="A8" s="248" t="s">
        <v>207</v>
      </c>
      <c r="B8" s="246">
        <v>240539</v>
      </c>
      <c r="C8" s="207">
        <f t="shared" si="0"/>
        <v>48107.8</v>
      </c>
      <c r="D8" s="207"/>
      <c r="E8" s="207">
        <v>444297</v>
      </c>
      <c r="F8" s="207">
        <f t="shared" si="2"/>
        <v>88859.400000000009</v>
      </c>
      <c r="G8" s="207">
        <f t="shared" si="1"/>
        <v>-40751.600000000006</v>
      </c>
      <c r="H8" s="207"/>
      <c r="I8" s="207">
        <f>I7+G8</f>
        <v>188275.00000000003</v>
      </c>
      <c r="J8" s="207">
        <v>12812</v>
      </c>
      <c r="K8" s="207">
        <v>21312</v>
      </c>
      <c r="L8" s="207">
        <v>24000</v>
      </c>
      <c r="M8" s="247">
        <v>12812</v>
      </c>
      <c r="N8" s="207">
        <v>24000</v>
      </c>
      <c r="O8" s="207">
        <v>3600</v>
      </c>
    </row>
    <row r="9" spans="1:15" x14ac:dyDescent="0.2">
      <c r="A9" s="240" t="s">
        <v>208</v>
      </c>
      <c r="B9" s="246">
        <v>34023</v>
      </c>
      <c r="C9" s="207">
        <f t="shared" si="0"/>
        <v>6804.6</v>
      </c>
      <c r="D9" s="207"/>
      <c r="E9" s="207">
        <v>179897</v>
      </c>
      <c r="F9" s="207">
        <f t="shared" si="2"/>
        <v>35979.4</v>
      </c>
      <c r="G9" s="207">
        <f t="shared" si="1"/>
        <v>-29174.800000000003</v>
      </c>
      <c r="H9" s="207"/>
      <c r="I9" s="207">
        <f t="shared" ref="I9:I11" si="3">I8+G9</f>
        <v>159100.20000000001</v>
      </c>
      <c r="J9" s="207">
        <v>12812</v>
      </c>
      <c r="K9" s="207">
        <v>21312</v>
      </c>
      <c r="L9" s="207">
        <v>24000</v>
      </c>
      <c r="M9" s="247">
        <v>12812</v>
      </c>
      <c r="N9" s="207">
        <v>24000</v>
      </c>
      <c r="O9" s="207">
        <v>3600</v>
      </c>
    </row>
    <row r="10" spans="1:15" x14ac:dyDescent="0.2">
      <c r="A10" s="248" t="s">
        <v>209</v>
      </c>
      <c r="B10" s="246">
        <v>141332</v>
      </c>
      <c r="C10" s="207">
        <f t="shared" si="0"/>
        <v>28266.400000000001</v>
      </c>
      <c r="D10" s="207"/>
      <c r="E10" s="207">
        <v>202991</v>
      </c>
      <c r="F10" s="207">
        <f t="shared" si="2"/>
        <v>40598.200000000004</v>
      </c>
      <c r="G10" s="207">
        <f t="shared" si="1"/>
        <v>-12331.800000000003</v>
      </c>
      <c r="H10" s="207"/>
      <c r="I10" s="207">
        <f t="shared" si="3"/>
        <v>146768.40000000002</v>
      </c>
      <c r="J10" s="207">
        <v>17228</v>
      </c>
      <c r="K10" s="207">
        <v>42624</v>
      </c>
      <c r="L10" s="207">
        <v>48000</v>
      </c>
      <c r="M10" s="247">
        <v>17228</v>
      </c>
      <c r="N10" s="207">
        <v>24000</v>
      </c>
      <c r="O10" s="207">
        <v>3600</v>
      </c>
    </row>
    <row r="11" spans="1:15" x14ac:dyDescent="0.2">
      <c r="A11" s="240" t="s">
        <v>210</v>
      </c>
      <c r="B11" s="246">
        <v>276532</v>
      </c>
      <c r="C11" s="207">
        <f t="shared" si="0"/>
        <v>55306.400000000001</v>
      </c>
      <c r="D11" s="207"/>
      <c r="E11" s="207">
        <v>537077</v>
      </c>
      <c r="F11" s="207">
        <f t="shared" si="2"/>
        <v>107415.40000000001</v>
      </c>
      <c r="G11" s="207">
        <f t="shared" si="1"/>
        <v>-52109.000000000007</v>
      </c>
      <c r="H11" s="207"/>
      <c r="I11" s="207">
        <f t="shared" si="3"/>
        <v>94659.400000000023</v>
      </c>
      <c r="J11" s="207">
        <v>17228</v>
      </c>
      <c r="K11" s="207">
        <v>42624</v>
      </c>
      <c r="L11" s="207">
        <v>48000</v>
      </c>
      <c r="M11" s="247">
        <v>17228</v>
      </c>
      <c r="N11" s="207">
        <v>24000</v>
      </c>
      <c r="O11" s="207">
        <v>3600</v>
      </c>
    </row>
    <row r="12" spans="1:15" x14ac:dyDescent="0.2">
      <c r="A12" s="240" t="s">
        <v>211</v>
      </c>
      <c r="B12" s="246">
        <v>759738</v>
      </c>
      <c r="C12" s="207">
        <f t="shared" si="0"/>
        <v>151947.6</v>
      </c>
      <c r="D12" s="207"/>
      <c r="E12" s="207">
        <v>1291572</v>
      </c>
      <c r="F12" s="207">
        <f t="shared" si="2"/>
        <v>258314.40000000002</v>
      </c>
      <c r="G12" s="207">
        <f t="shared" si="1"/>
        <v>-106366.80000000002</v>
      </c>
      <c r="H12" s="207">
        <v>11707</v>
      </c>
      <c r="I12" s="207">
        <f>I11+G12+H12</f>
        <v>-0.39999999999417923</v>
      </c>
      <c r="J12" s="207">
        <v>17228</v>
      </c>
      <c r="K12" s="207">
        <v>42624</v>
      </c>
      <c r="L12" s="207">
        <v>48000</v>
      </c>
      <c r="M12" s="247">
        <v>17228</v>
      </c>
      <c r="N12" s="207">
        <v>24000</v>
      </c>
      <c r="O12" s="207">
        <v>3600</v>
      </c>
    </row>
    <row r="13" spans="1:15" x14ac:dyDescent="0.2">
      <c r="A13" s="248" t="s">
        <v>212</v>
      </c>
      <c r="B13" s="246">
        <v>523170</v>
      </c>
      <c r="C13" s="207">
        <f t="shared" si="0"/>
        <v>104634</v>
      </c>
      <c r="D13" s="207"/>
      <c r="E13" s="207">
        <v>305082</v>
      </c>
      <c r="F13" s="207">
        <f t="shared" si="2"/>
        <v>61016.4</v>
      </c>
      <c r="G13" s="207">
        <f t="shared" si="1"/>
        <v>43617.599999999999</v>
      </c>
      <c r="H13" s="207"/>
      <c r="I13" s="207">
        <f t="shared" ref="I13:I15" si="4">I12+G13+H13</f>
        <v>43617.200000000004</v>
      </c>
      <c r="J13" s="207">
        <v>21644</v>
      </c>
      <c r="K13" s="207">
        <v>63936</v>
      </c>
      <c r="L13" s="207">
        <v>72000</v>
      </c>
      <c r="M13" s="247">
        <v>21644</v>
      </c>
      <c r="N13" s="207">
        <v>24000</v>
      </c>
      <c r="O13" s="207">
        <v>3600</v>
      </c>
    </row>
    <row r="14" spans="1:15" x14ac:dyDescent="0.2">
      <c r="A14" s="240" t="s">
        <v>213</v>
      </c>
      <c r="B14" s="246">
        <v>376419</v>
      </c>
      <c r="C14" s="207">
        <f t="shared" si="0"/>
        <v>75283.8</v>
      </c>
      <c r="D14" s="249"/>
      <c r="E14" s="249">
        <v>731201</v>
      </c>
      <c r="F14" s="207">
        <f t="shared" si="2"/>
        <v>146240.20000000001</v>
      </c>
      <c r="G14" s="207">
        <f t="shared" si="1"/>
        <v>-70956.400000000009</v>
      </c>
      <c r="H14" s="207">
        <v>27339</v>
      </c>
      <c r="I14" s="207">
        <f t="shared" si="4"/>
        <v>-0.20000000000436557</v>
      </c>
      <c r="J14" s="207">
        <v>21644</v>
      </c>
      <c r="K14" s="207">
        <v>63936</v>
      </c>
      <c r="L14" s="207">
        <v>72000</v>
      </c>
      <c r="M14" s="247">
        <v>21644</v>
      </c>
      <c r="N14" s="207">
        <v>24000</v>
      </c>
      <c r="O14" s="207">
        <v>3600</v>
      </c>
    </row>
    <row r="15" spans="1:15" x14ac:dyDescent="0.2">
      <c r="A15" s="250" t="s">
        <v>214</v>
      </c>
      <c r="B15" s="251">
        <v>360979</v>
      </c>
      <c r="C15" s="207">
        <f t="shared" si="0"/>
        <v>72195.8</v>
      </c>
      <c r="D15" s="252"/>
      <c r="E15" s="253">
        <v>1206702</v>
      </c>
      <c r="F15" s="207">
        <f t="shared" si="2"/>
        <v>241340.40000000002</v>
      </c>
      <c r="G15" s="207">
        <f t="shared" si="1"/>
        <v>-169144.60000000003</v>
      </c>
      <c r="H15" s="207"/>
      <c r="I15" s="207">
        <f t="shared" si="4"/>
        <v>-169144.80000000005</v>
      </c>
      <c r="J15" s="207">
        <v>21644</v>
      </c>
      <c r="K15" s="207">
        <v>63936</v>
      </c>
      <c r="L15" s="207">
        <v>72000</v>
      </c>
      <c r="M15" s="247">
        <v>21644</v>
      </c>
      <c r="N15" s="207">
        <v>10000</v>
      </c>
      <c r="O15" s="207">
        <v>1500</v>
      </c>
    </row>
    <row r="16" spans="1:15" ht="15" x14ac:dyDescent="0.25">
      <c r="A16" s="258"/>
      <c r="B16" s="259">
        <f t="shared" ref="B16:F16" si="5">SUM(B4:B15)</f>
        <v>4468857</v>
      </c>
      <c r="C16" s="260">
        <f t="shared" si="5"/>
        <v>893771.40000000014</v>
      </c>
      <c r="D16" s="261">
        <f t="shared" si="5"/>
        <v>12000</v>
      </c>
      <c r="E16" s="260">
        <f t="shared" si="5"/>
        <v>5923751</v>
      </c>
      <c r="F16" s="262">
        <f t="shared" si="5"/>
        <v>1184750.2000000002</v>
      </c>
      <c r="G16" s="260">
        <f>SUM(G4:G15)</f>
        <v>-290978.80000000005</v>
      </c>
      <c r="H16" s="260">
        <f>SUM(H11:H15)</f>
        <v>39046</v>
      </c>
      <c r="I16" s="260"/>
      <c r="J16" s="260">
        <f>SUM(J4:J15)</f>
        <v>215568</v>
      </c>
      <c r="K16" s="260">
        <f>SUM(K4:K15)</f>
        <v>554112</v>
      </c>
      <c r="L16" s="260">
        <f>SUM(L4:L15)</f>
        <v>624000</v>
      </c>
      <c r="M16" s="260">
        <f>SUM(M4:M15)</f>
        <v>215568</v>
      </c>
      <c r="N16" s="260">
        <f>SUM(N4:N15)</f>
        <v>254000</v>
      </c>
      <c r="O16" s="260"/>
    </row>
    <row r="17" spans="2:9" ht="15" x14ac:dyDescent="0.25">
      <c r="E17" s="208"/>
    </row>
    <row r="20" spans="2:9" x14ac:dyDescent="0.2">
      <c r="B20" s="209"/>
      <c r="I20" s="209"/>
    </row>
    <row r="21" spans="2:9" x14ac:dyDescent="0.2">
      <c r="B21" s="209"/>
      <c r="I21" s="209"/>
    </row>
    <row r="22" spans="2:9" x14ac:dyDescent="0.2">
      <c r="D22" s="209"/>
    </row>
    <row r="23" spans="2:9" x14ac:dyDescent="0.2">
      <c r="I23" s="209"/>
    </row>
  </sheetData>
  <mergeCells count="1">
    <mergeCell ref="A1:O1"/>
  </mergeCells>
  <pageMargins left="0.75" right="0.75" top="1" bottom="1" header="0.4921259845" footer="0.4921259845"/>
  <pageSetup scale="7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KAPAKU</vt:lpstr>
      <vt:lpstr>AKTIVI</vt:lpstr>
      <vt:lpstr>PASIVI</vt:lpstr>
      <vt:lpstr>PASH</vt:lpstr>
      <vt:lpstr>CASH</vt:lpstr>
      <vt:lpstr>AAM</vt:lpstr>
      <vt:lpstr>INVENTAR PERFUNDIMTAR 2018</vt:lpstr>
      <vt:lpstr>SHENIME 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</dc:creator>
  <cp:lastModifiedBy>dx</cp:lastModifiedBy>
  <cp:lastPrinted>2019-03-31T13:50:40Z</cp:lastPrinted>
  <dcterms:created xsi:type="dcterms:W3CDTF">2019-03-31T13:21:41Z</dcterms:created>
  <dcterms:modified xsi:type="dcterms:W3CDTF">2019-03-31T14:53:29Z</dcterms:modified>
</cp:coreProperties>
</file>