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DANG3R2\Desktop\Bilanci 2022\QKB 2022\Prima Investment 2022\"/>
    </mc:Choice>
  </mc:AlternateContent>
  <xr:revisionPtr revIDLastSave="0" documentId="13_ncr:1_{5F7DA691-86BF-4D68-B870-D8055C45885D}" xr6:coauthVersionLast="47" xr6:coauthVersionMax="47" xr10:uidLastSave="{00000000-0000-0000-0000-000000000000}"/>
  <bookViews>
    <workbookView xWindow="-120" yWindow="-120" windowWidth="25440" windowHeight="15540" xr2:uid="{00000000-000D-0000-FFFF-FFFF00000000}"/>
  </bookViews>
  <sheets>
    <sheet name="PASH-sipas natyre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C20" i="1"/>
  <c r="C23" i="1" s="1"/>
  <c r="C16" i="1"/>
  <c r="C15" i="1"/>
  <c r="C14" i="1"/>
  <c r="C13" i="1"/>
  <c r="C6" i="1"/>
  <c r="C12" i="1" l="1"/>
  <c r="C17" i="1" s="1"/>
  <c r="C25" i="1" s="1"/>
  <c r="C27" i="1" s="1"/>
  <c r="B23" i="1"/>
  <c r="L6" i="1"/>
  <c r="M6" i="1"/>
  <c r="L7" i="1"/>
  <c r="L11" i="1"/>
  <c r="L14" i="1"/>
  <c r="L17" i="1"/>
  <c r="L21" i="1"/>
  <c r="L25" i="1"/>
  <c r="M25" i="1"/>
  <c r="M7" i="1"/>
  <c r="M11" i="1"/>
  <c r="M14" i="1"/>
  <c r="M17" i="1"/>
  <c r="M21" i="1"/>
  <c r="M24" i="1"/>
  <c r="L8" i="1"/>
  <c r="L15" i="1"/>
  <c r="L18" i="1"/>
  <c r="L22" i="1"/>
  <c r="L26" i="1"/>
  <c r="M8" i="1"/>
  <c r="M15" i="1"/>
  <c r="M18" i="1"/>
  <c r="M22" i="1"/>
  <c r="M26" i="1"/>
  <c r="L9" i="1"/>
  <c r="L12" i="1"/>
  <c r="L16" i="1"/>
  <c r="L19" i="1"/>
  <c r="L23" i="1"/>
  <c r="L27" i="1"/>
  <c r="M9" i="1"/>
  <c r="M12" i="1"/>
  <c r="M16" i="1"/>
  <c r="M19" i="1"/>
  <c r="M23" i="1"/>
  <c r="M27" i="1"/>
  <c r="M10" i="1"/>
  <c r="L10" i="1"/>
  <c r="L13" i="1"/>
  <c r="L20" i="1"/>
  <c r="L24" i="1"/>
  <c r="M13" i="1"/>
  <c r="M20" i="1"/>
  <c r="B12" i="1" l="1"/>
  <c r="B17" i="1" s="1"/>
  <c r="B25" i="1" l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<sst xmlns="http://schemas.openxmlformats.org/spreadsheetml/2006/main" count="28" uniqueCount="27">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</sst>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0000_);_(* \(#,##0.00000\);_(* &quot;-&quot;??_);_(@_)"/>
  </numFmts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1" fillId="0" borderId="0"/>
    <xf numFmtId="0" fontId="12" fillId="0" borderId="0"/>
    <xf numFmtId="43" fontId="1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indent="3"/>
    </xf>
    <xf numFmtId="0" fontId="7" fillId="4" borderId="0" xfId="0" applyFont="1" applyFill="1" applyAlignment="1">
      <alignment vertical="center"/>
    </xf>
    <xf numFmtId="0" fontId="10" fillId="0" borderId="0" xfId="0" applyFont="1"/>
    <xf numFmtId="39" fontId="0" fillId="0" borderId="0" xfId="0" applyNumberFormat="1"/>
    <xf numFmtId="164" fontId="0" fillId="0" borderId="0" xfId="3" applyNumberFormat="1" applyFont="1"/>
    <xf numFmtId="164" fontId="5" fillId="0" borderId="0" xfId="3" applyNumberFormat="1" applyFont="1" applyBorder="1" applyAlignment="1">
      <alignment horizontal="center" vertical="center"/>
    </xf>
    <xf numFmtId="164" fontId="0" fillId="0" borderId="0" xfId="3" applyNumberFormat="1" applyFont="1" applyBorder="1"/>
    <xf numFmtId="164" fontId="2" fillId="0" borderId="0" xfId="3" applyNumberFormat="1" applyFont="1" applyBorder="1" applyAlignment="1">
      <alignment vertical="center"/>
    </xf>
    <xf numFmtId="164" fontId="8" fillId="0" borderId="0" xfId="3" applyNumberFormat="1" applyFont="1" applyBorder="1" applyAlignment="1">
      <alignment vertical="center"/>
    </xf>
    <xf numFmtId="164" fontId="4" fillId="2" borderId="0" xfId="3" applyNumberFormat="1" applyFont="1" applyFill="1" applyBorder="1" applyAlignment="1">
      <alignment vertical="center"/>
    </xf>
    <xf numFmtId="164" fontId="1" fillId="3" borderId="3" xfId="3" applyNumberFormat="1" applyFont="1" applyFill="1" applyBorder="1" applyAlignment="1">
      <alignment vertical="center"/>
    </xf>
    <xf numFmtId="164" fontId="1" fillId="0" borderId="0" xfId="3" applyNumberFormat="1" applyFont="1" applyBorder="1" applyAlignment="1">
      <alignment vertical="center"/>
    </xf>
    <xf numFmtId="164" fontId="6" fillId="0" borderId="0" xfId="3" applyNumberFormat="1" applyFont="1" applyBorder="1" applyAlignment="1">
      <alignment vertical="center"/>
    </xf>
    <xf numFmtId="164" fontId="4" fillId="0" borderId="0" xfId="3" applyNumberFormat="1" applyFont="1" applyBorder="1" applyAlignment="1">
      <alignment vertical="center"/>
    </xf>
    <xf numFmtId="164" fontId="4" fillId="0" borderId="0" xfId="3" applyNumberFormat="1" applyFont="1" applyBorder="1" applyAlignment="1">
      <alignment horizontal="left" vertical="center"/>
    </xf>
    <xf numFmtId="164" fontId="1" fillId="2" borderId="2" xfId="3" applyNumberFormat="1" applyFont="1" applyFill="1" applyBorder="1" applyAlignment="1">
      <alignment vertical="center"/>
    </xf>
    <xf numFmtId="164" fontId="3" fillId="0" borderId="0" xfId="3" applyNumberFormat="1" applyFont="1" applyBorder="1" applyAlignment="1">
      <alignment vertical="center"/>
    </xf>
    <xf numFmtId="164" fontId="1" fillId="2" borderId="1" xfId="3" applyNumberFormat="1" applyFont="1" applyFill="1" applyBorder="1" applyAlignment="1">
      <alignment vertical="center"/>
    </xf>
    <xf numFmtId="165" fontId="0" fillId="0" borderId="0" xfId="3" applyNumberFormat="1" applyFon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4">
    <cellStyle name="Comma" xfId="3" builtinId="3"/>
    <cellStyle name="Normal" xfId="0" builtinId="0"/>
    <cellStyle name="Normal 21 2" xfId="1" xr:uid="{CF3DACE1-0713-4575-9038-725BA079FB7F}"/>
    <cellStyle name="Normal 3" xfId="2" xr:uid="{42E276F2-EFBE-40DA-BCD9-B879698CE4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NG3R2/Desktop/Bilanc%202021/Bilanc%20Prima%202021/Prima%20Investment%20tatime%202021/Pasqyrat%20Financiare%20Prima%20Investment%20shpk%20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pertina"/>
      <sheetName val="Aktivi"/>
      <sheetName val="Pasivi"/>
      <sheetName val="PASH"/>
      <sheetName val="Cash Flow metoda direkte"/>
      <sheetName val="Pasqyra e Kapitalit"/>
      <sheetName val="Shenime"/>
      <sheetName val="Amortizimi"/>
      <sheetName val="AQT"/>
    </sheetNames>
    <sheetDataSet>
      <sheetData sheetId="0"/>
      <sheetData sheetId="1">
        <row r="6">
          <cell r="G6">
            <v>7369820</v>
          </cell>
        </row>
      </sheetData>
      <sheetData sheetId="2">
        <row r="10">
          <cell r="F10">
            <v>227993.53</v>
          </cell>
        </row>
      </sheetData>
      <sheetData sheetId="3">
        <row r="9">
          <cell r="E9">
            <v>14602035.51</v>
          </cell>
        </row>
        <row r="17">
          <cell r="E17">
            <v>1874140</v>
          </cell>
        </row>
        <row r="18">
          <cell r="E18">
            <v>312981</v>
          </cell>
        </row>
        <row r="20">
          <cell r="E20">
            <v>5012471</v>
          </cell>
        </row>
        <row r="21">
          <cell r="E21">
            <v>4725577.82</v>
          </cell>
        </row>
        <row r="32">
          <cell r="E32">
            <v>796928</v>
          </cell>
        </row>
        <row r="38">
          <cell r="E38">
            <v>291113.02649999998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33"/>
  <sheetViews>
    <sheetView tabSelected="1" workbookViewId="0">
      <selection activeCell="E17" sqref="E17"/>
    </sheetView>
  </sheetViews>
  <sheetFormatPr defaultRowHeight="15" x14ac:dyDescent="0.25"/>
  <cols>
    <col min="1" max="1" width="72.28515625" customWidth="1"/>
    <col min="2" max="2" width="13.42578125" style="12" customWidth="1"/>
    <col min="3" max="3" width="15.28515625" style="12" customWidth="1"/>
    <col min="5" max="5" width="19" customWidth="1"/>
    <col min="6" max="6" width="8.5703125" customWidth="1"/>
    <col min="10" max="10" width="12.140625" customWidth="1"/>
    <col min="11" max="11" width="3" bestFit="1" customWidth="1"/>
    <col min="12" max="12" width="24.7109375" bestFit="1" customWidth="1"/>
    <col min="13" max="13" width="26.140625" bestFit="1" customWidth="1"/>
  </cols>
  <sheetData>
    <row r="1" spans="1:13" x14ac:dyDescent="0.25">
      <c r="L1" t="s">
        <v>26</v>
      </c>
      <c r="M1" s="10" t="s">
        <v>25</v>
      </c>
    </row>
    <row r="2" spans="1:13" ht="15" customHeight="1" x14ac:dyDescent="0.25">
      <c r="A2" s="27" t="s">
        <v>24</v>
      </c>
      <c r="B2" s="13" t="s">
        <v>23</v>
      </c>
      <c r="C2" s="13" t="s">
        <v>23</v>
      </c>
    </row>
    <row r="3" spans="1:13" ht="15" customHeight="1" x14ac:dyDescent="0.25">
      <c r="A3" s="28"/>
      <c r="B3" s="13" t="s">
        <v>22</v>
      </c>
      <c r="C3" s="13" t="s">
        <v>21</v>
      </c>
    </row>
    <row r="4" spans="1:13" x14ac:dyDescent="0.25">
      <c r="A4" s="9" t="s">
        <v>20</v>
      </c>
      <c r="B4" s="14"/>
      <c r="C4" s="14"/>
    </row>
    <row r="5" spans="1:13" x14ac:dyDescent="0.25">
      <c r="B5" s="15"/>
      <c r="C5" s="14"/>
    </row>
    <row r="6" spans="1:13" x14ac:dyDescent="0.25">
      <c r="A6" s="5" t="s">
        <v>19</v>
      </c>
      <c r="B6" s="16">
        <v>11551524</v>
      </c>
      <c r="C6" s="16">
        <f>+[1]PASH!$E$9</f>
        <v>14602035.51</v>
      </c>
      <c r="K6">
        <v>1</v>
      </c>
      <c r="L6" t="e">
        <f t="shared" ref="L6:L27" ca="1" si="0">CONCATENATE("PR-",PullFirstLetters(SUBSTITUTE(SUBSTITUTE(SUBSTITUTE(SUBSTITUTE(SUBSTITUTE(A6, "/", ""), ":", ""), "(", ""), ")", ""), ",", "")  ),"-")&amp;TEXT(K6,"000")</f>
        <v>#NAME?</v>
      </c>
      <c r="M6" t="e">
        <f t="shared" ref="M6:M27" ca="1" si="1">CONCATENATE("PPA-",PullFirstLetters(SUBSTITUTE(SUBSTITUTE(SUBSTITUTE(SUBSTITUTE(SUBSTITUTE(A6, "/", ""), ":", ""), "(", ""), ")", ""), ",", "")  ),"-")&amp;TEXT(K6,"000")</f>
        <v>#NAME?</v>
      </c>
    </row>
    <row r="7" spans="1:13" x14ac:dyDescent="0.25">
      <c r="A7" s="5" t="s">
        <v>18</v>
      </c>
      <c r="B7" s="16"/>
      <c r="C7" s="16"/>
      <c r="K7">
        <v>2</v>
      </c>
      <c r="L7" t="e">
        <f t="shared" ca="1" si="0"/>
        <v>#NAME?</v>
      </c>
      <c r="M7" t="e">
        <f t="shared" ca="1" si="1"/>
        <v>#NAME?</v>
      </c>
    </row>
    <row r="8" spans="1:13" x14ac:dyDescent="0.25">
      <c r="A8" s="5" t="s">
        <v>17</v>
      </c>
      <c r="B8" s="16"/>
      <c r="C8" s="16"/>
      <c r="K8">
        <v>3</v>
      </c>
      <c r="L8" t="e">
        <f t="shared" ca="1" si="0"/>
        <v>#NAME?</v>
      </c>
      <c r="M8" t="e">
        <f t="shared" ca="1" si="1"/>
        <v>#NAME?</v>
      </c>
    </row>
    <row r="9" spans="1:13" x14ac:dyDescent="0.25">
      <c r="A9" s="5" t="s">
        <v>16</v>
      </c>
      <c r="B9" s="16"/>
      <c r="C9" s="16"/>
      <c r="K9">
        <v>4</v>
      </c>
      <c r="L9" t="e">
        <f t="shared" ca="1" si="0"/>
        <v>#NAME?</v>
      </c>
      <c r="M9" t="e">
        <f t="shared" ca="1" si="1"/>
        <v>#NAME?</v>
      </c>
    </row>
    <row r="10" spans="1:13" x14ac:dyDescent="0.25">
      <c r="A10" s="5" t="s">
        <v>15</v>
      </c>
      <c r="B10" s="16"/>
      <c r="C10" s="16"/>
      <c r="K10">
        <v>5</v>
      </c>
      <c r="L10" t="e">
        <f t="shared" ca="1" si="0"/>
        <v>#NAME?</v>
      </c>
      <c r="M10" t="e">
        <f t="shared" ca="1" si="1"/>
        <v>#NAME?</v>
      </c>
    </row>
    <row r="11" spans="1:13" x14ac:dyDescent="0.25">
      <c r="A11" s="5" t="s">
        <v>14</v>
      </c>
      <c r="B11" s="16"/>
      <c r="C11" s="16"/>
      <c r="K11">
        <v>6</v>
      </c>
      <c r="L11" t="e">
        <f t="shared" ca="1" si="0"/>
        <v>#NAME?</v>
      </c>
      <c r="M11" t="e">
        <f t="shared" ca="1" si="1"/>
        <v>#NAME?</v>
      </c>
    </row>
    <row r="12" spans="1:13" x14ac:dyDescent="0.25">
      <c r="A12" s="5" t="s">
        <v>13</v>
      </c>
      <c r="B12" s="17">
        <f>+B13+B14</f>
        <v>-3339899</v>
      </c>
      <c r="C12" s="17">
        <f>+C13+C14</f>
        <v>-2187121</v>
      </c>
      <c r="K12">
        <v>7</v>
      </c>
      <c r="L12" t="e">
        <f t="shared" ca="1" si="0"/>
        <v>#NAME?</v>
      </c>
      <c r="M12" t="e">
        <f t="shared" ca="1" si="1"/>
        <v>#NAME?</v>
      </c>
    </row>
    <row r="13" spans="1:13" x14ac:dyDescent="0.25">
      <c r="A13" s="8" t="s">
        <v>12</v>
      </c>
      <c r="B13" s="16">
        <v>-2861948</v>
      </c>
      <c r="C13" s="16">
        <f>-[1]PASH!$E$17</f>
        <v>-1874140</v>
      </c>
      <c r="E13" s="11"/>
      <c r="K13">
        <v>8</v>
      </c>
      <c r="L13" t="e">
        <f t="shared" ca="1" si="0"/>
        <v>#NAME?</v>
      </c>
      <c r="M13" t="e">
        <f t="shared" ca="1" si="1"/>
        <v>#NAME?</v>
      </c>
    </row>
    <row r="14" spans="1:13" x14ac:dyDescent="0.25">
      <c r="A14" s="8" t="s">
        <v>11</v>
      </c>
      <c r="B14" s="16">
        <v>-477951</v>
      </c>
      <c r="C14" s="16">
        <f>-[1]PASH!$E$18</f>
        <v>-312981</v>
      </c>
      <c r="K14">
        <v>9</v>
      </c>
      <c r="L14" t="e">
        <f t="shared" ca="1" si="0"/>
        <v>#NAME?</v>
      </c>
      <c r="M14" t="e">
        <f t="shared" ca="1" si="1"/>
        <v>#NAME?</v>
      </c>
    </row>
    <row r="15" spans="1:13" x14ac:dyDescent="0.25">
      <c r="A15" s="5" t="s">
        <v>10</v>
      </c>
      <c r="B15" s="16">
        <v>-326842</v>
      </c>
      <c r="C15" s="16">
        <f>-[1]PASH!$E$20</f>
        <v>-5012471</v>
      </c>
      <c r="K15">
        <v>10</v>
      </c>
      <c r="L15" t="e">
        <f t="shared" ca="1" si="0"/>
        <v>#NAME?</v>
      </c>
      <c r="M15" t="e">
        <f t="shared" ca="1" si="1"/>
        <v>#NAME?</v>
      </c>
    </row>
    <row r="16" spans="1:13" x14ac:dyDescent="0.25">
      <c r="A16" s="5" t="s">
        <v>9</v>
      </c>
      <c r="B16" s="16">
        <v>-6942271</v>
      </c>
      <c r="C16" s="16">
        <f>-[1]PASH!$E$21</f>
        <v>-4725577.82</v>
      </c>
      <c r="K16">
        <v>11</v>
      </c>
      <c r="L16" t="e">
        <f t="shared" ca="1" si="0"/>
        <v>#NAME?</v>
      </c>
      <c r="M16" t="e">
        <f t="shared" ca="1" si="1"/>
        <v>#NAME?</v>
      </c>
    </row>
    <row r="17" spans="1:13" x14ac:dyDescent="0.25">
      <c r="A17" s="6" t="s">
        <v>8</v>
      </c>
      <c r="B17" s="18">
        <f>+B6+B7+B8+B9+B10+B11+B12+B15+B16</f>
        <v>942512</v>
      </c>
      <c r="C17" s="18">
        <f>+C6+C7+C8+C9+C10+C11+C12+C15+C16</f>
        <v>2676865.6899999995</v>
      </c>
      <c r="K17">
        <v>12</v>
      </c>
      <c r="L17" t="e">
        <f t="shared" ca="1" si="0"/>
        <v>#NAME?</v>
      </c>
      <c r="M17" t="e">
        <f t="shared" ca="1" si="1"/>
        <v>#NAME?</v>
      </c>
    </row>
    <row r="18" spans="1:13" x14ac:dyDescent="0.25">
      <c r="A18" s="3"/>
      <c r="B18" s="19"/>
      <c r="C18" s="19"/>
      <c r="L18" t="e">
        <f t="shared" ca="1" si="0"/>
        <v>#NAME?</v>
      </c>
      <c r="M18" t="e">
        <f t="shared" ca="1" si="1"/>
        <v>#NAME?</v>
      </c>
    </row>
    <row r="19" spans="1:13" x14ac:dyDescent="0.25">
      <c r="A19" s="7" t="s">
        <v>7</v>
      </c>
      <c r="B19" s="20"/>
      <c r="C19" s="14"/>
      <c r="K19">
        <v>13</v>
      </c>
      <c r="L19" t="e">
        <f t="shared" ca="1" si="0"/>
        <v>#NAME?</v>
      </c>
      <c r="M19" t="e">
        <f t="shared" ca="1" si="1"/>
        <v>#NAME?</v>
      </c>
    </row>
    <row r="20" spans="1:13" x14ac:dyDescent="0.25">
      <c r="A20" s="4" t="s">
        <v>6</v>
      </c>
      <c r="B20" s="16">
        <v>-653292</v>
      </c>
      <c r="C20" s="16">
        <f>-[1]PASH!$E$32</f>
        <v>-796928</v>
      </c>
      <c r="K20">
        <v>14</v>
      </c>
      <c r="L20" t="e">
        <f t="shared" ca="1" si="0"/>
        <v>#NAME?</v>
      </c>
      <c r="M20" t="e">
        <f t="shared" ca="1" si="1"/>
        <v>#NAME?</v>
      </c>
    </row>
    <row r="21" spans="1:13" x14ac:dyDescent="0.25">
      <c r="A21" s="5" t="s">
        <v>5</v>
      </c>
      <c r="B21" s="21">
        <v>0</v>
      </c>
      <c r="C21" s="14"/>
      <c r="K21">
        <v>15</v>
      </c>
      <c r="L21" t="e">
        <f t="shared" ca="1" si="0"/>
        <v>#NAME?</v>
      </c>
      <c r="M21" t="e">
        <f t="shared" ca="1" si="1"/>
        <v>#NAME?</v>
      </c>
    </row>
    <row r="22" spans="1:13" x14ac:dyDescent="0.25">
      <c r="A22" s="5" t="s">
        <v>4</v>
      </c>
      <c r="B22" s="16">
        <v>51423</v>
      </c>
      <c r="C22" s="14">
        <v>0</v>
      </c>
      <c r="K22">
        <v>16</v>
      </c>
      <c r="L22" t="e">
        <f t="shared" ca="1" si="0"/>
        <v>#NAME?</v>
      </c>
      <c r="M22" t="e">
        <f t="shared" ca="1" si="1"/>
        <v>#NAME?</v>
      </c>
    </row>
    <row r="23" spans="1:13" x14ac:dyDescent="0.25">
      <c r="A23" s="3" t="s">
        <v>3</v>
      </c>
      <c r="B23" s="18">
        <f>SUM(B20:B22)</f>
        <v>-601869</v>
      </c>
      <c r="C23" s="18">
        <f>SUM(C20:C22)</f>
        <v>-796928</v>
      </c>
      <c r="K23">
        <v>17</v>
      </c>
      <c r="L23" t="e">
        <f t="shared" ca="1" si="0"/>
        <v>#NAME?</v>
      </c>
      <c r="M23" t="e">
        <f t="shared" ca="1" si="1"/>
        <v>#NAME?</v>
      </c>
    </row>
    <row r="24" spans="1:13" x14ac:dyDescent="0.25">
      <c r="A24" s="1"/>
      <c r="B24" s="22"/>
      <c r="C24" s="14"/>
      <c r="L24" t="e">
        <f t="shared" ca="1" si="0"/>
        <v>#NAME?</v>
      </c>
      <c r="M24" t="e">
        <f t="shared" ca="1" si="1"/>
        <v>#NAME?</v>
      </c>
    </row>
    <row r="25" spans="1:13" ht="15.75" thickBot="1" x14ac:dyDescent="0.3">
      <c r="A25" s="1" t="s">
        <v>2</v>
      </c>
      <c r="B25" s="23">
        <f>+B17+B23</f>
        <v>340643</v>
      </c>
      <c r="C25" s="23">
        <f>+C17+C23</f>
        <v>1879937.6899999995</v>
      </c>
      <c r="K25">
        <v>18</v>
      </c>
      <c r="L25" t="e">
        <f t="shared" ca="1" si="0"/>
        <v>#NAME?</v>
      </c>
      <c r="M25" t="e">
        <f t="shared" ca="1" si="1"/>
        <v>#NAME?</v>
      </c>
    </row>
    <row r="26" spans="1:13" x14ac:dyDescent="0.25">
      <c r="A26" s="2" t="s">
        <v>1</v>
      </c>
      <c r="B26" s="24">
        <v>0</v>
      </c>
      <c r="C26" s="14">
        <f>-[1]PASH!$E$38</f>
        <v>-291113.02649999998</v>
      </c>
      <c r="K26">
        <v>19</v>
      </c>
      <c r="L26" t="e">
        <f t="shared" ca="1" si="0"/>
        <v>#NAME?</v>
      </c>
      <c r="M26" t="e">
        <f t="shared" ca="1" si="1"/>
        <v>#NAME?</v>
      </c>
    </row>
    <row r="27" spans="1:13" ht="15.75" thickBot="1" x14ac:dyDescent="0.3">
      <c r="A27" s="1" t="s">
        <v>0</v>
      </c>
      <c r="B27" s="25">
        <f>SUM(B25:B26)</f>
        <v>340643</v>
      </c>
      <c r="C27" s="25">
        <f>SUM(C25:C26)</f>
        <v>1588824.6634999996</v>
      </c>
      <c r="K27">
        <v>20</v>
      </c>
      <c r="L27" t="e">
        <f t="shared" ca="1" si="0"/>
        <v>#NAME?</v>
      </c>
      <c r="M27" t="e">
        <f t="shared" ca="1" si="1"/>
        <v>#NAME?</v>
      </c>
    </row>
    <row r="28" spans="1:13" ht="15.75" thickTop="1" x14ac:dyDescent="0.25">
      <c r="B28" s="14"/>
      <c r="C28" s="14"/>
    </row>
    <row r="29" spans="1:13" x14ac:dyDescent="0.25">
      <c r="B29" s="14"/>
      <c r="C29" s="14"/>
    </row>
    <row r="30" spans="1:13" x14ac:dyDescent="0.25">
      <c r="C30" s="14"/>
    </row>
    <row r="33" spans="2:3" x14ac:dyDescent="0.25">
      <c r="B33" s="26"/>
      <c r="C33" s="26"/>
    </row>
  </sheetData>
  <mergeCells count="1">
    <mergeCell ref="A2:A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DANG3R2</cp:lastModifiedBy>
  <cp:lastPrinted>2021-06-16T08:16:17Z</cp:lastPrinted>
  <dcterms:created xsi:type="dcterms:W3CDTF">2018-06-20T15:30:23Z</dcterms:created>
  <dcterms:modified xsi:type="dcterms:W3CDTF">2023-07-13T07:49:25Z</dcterms:modified>
</cp:coreProperties>
</file>