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3"/>
  </bookViews>
  <sheets>
    <sheet name="Kop. " sheetId="36" r:id="rId1"/>
    <sheet name="Shpenzime te pazbritshme 14  " sheetId="11" state="hidden" r:id="rId2"/>
    <sheet name="Pasqyra e Pozicionit Financiar" sheetId="40" r:id="rId3"/>
    <sheet name="PASH-sipas natyres" sheetId="41" r:id="rId4"/>
    <sheet name="Fluksi " sheetId="43" r:id="rId5"/>
    <sheet name="Kapitali 1" sheetId="22" r:id="rId6"/>
    <sheet name="AMM" sheetId="23" r:id="rId7"/>
    <sheet name="Shenime shpjeguese" sheetId="39" r:id="rId8"/>
    <sheet name="Inventari" sheetId="45" r:id="rId9"/>
    <sheet name="KL-FR" sheetId="46" r:id="rId10"/>
  </sheets>
  <externalReferences>
    <externalReference r:id="rId11"/>
  </externalReferences>
  <definedNames>
    <definedName name="_xlnm._FilterDatabase" localSheetId="1" hidden="1">'Shpenzime te pazbritshme 14  '!$A$2:$M$2</definedName>
    <definedName name="_Key1" localSheetId="4" hidden="1">[1]PRODUKTE!#REF!</definedName>
    <definedName name="_Key1" localSheetId="0" hidden="1">[1]PRODUKTE!#REF!</definedName>
    <definedName name="_Key1" localSheetId="3" hidden="1">[1]PRODUKTE!#REF!</definedName>
    <definedName name="_Key1" localSheetId="2" hidden="1">[1]PRODUKTE!#REF!</definedName>
    <definedName name="_Key1" localSheetId="7" hidden="1">[1]PRODUKTE!#REF!</definedName>
    <definedName name="_Key1" hidden="1">[1]PRODUKTE!#REF!</definedName>
    <definedName name="_Key2" localSheetId="4" hidden="1">[1]PRODUKTE!#REF!</definedName>
    <definedName name="_Key2" localSheetId="0" hidden="1">[1]PRODUKTE!#REF!</definedName>
    <definedName name="_Key2" localSheetId="3" hidden="1">[1]PRODUKTE!#REF!</definedName>
    <definedName name="_Key2" localSheetId="2" hidden="1">[1]PRODUKTE!#REF!</definedName>
    <definedName name="_Key2" localSheetId="7" hidden="1">[1]PRODUKTE!#REF!</definedName>
    <definedName name="_Key2" hidden="1">[1]PRODUKTE!#REF!</definedName>
    <definedName name="_Order1" hidden="1">255</definedName>
    <definedName name="_Order2" hidden="1">255</definedName>
    <definedName name="fl" hidden="1">[1]PRODUKTE!#REF!</definedName>
    <definedName name="_xlnm.Print_Area" localSheetId="6">AMM!$A$1:$H$55</definedName>
    <definedName name="_xlnm.Print_Area" localSheetId="0">'Kop. '!$A$1:$M$48</definedName>
    <definedName name="_xlnm.Print_Area" localSheetId="7">'Shenime shpjeguese'!$A$1:$J$281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E31" i="45"/>
  <c r="J267" i="39"/>
  <c r="J256"/>
  <c r="I226"/>
  <c r="H226"/>
  <c r="G226"/>
  <c r="F226"/>
  <c r="E226"/>
  <c r="D226"/>
  <c r="C226"/>
  <c r="J197"/>
  <c r="J195" s="1"/>
  <c r="J79"/>
  <c r="J243" l="1"/>
  <c r="E17" i="23" l="1"/>
  <c r="I15" i="43"/>
  <c r="I17"/>
  <c r="I29"/>
  <c r="I27" s="1"/>
  <c r="C14" i="40"/>
  <c r="J266" i="39"/>
  <c r="J253"/>
  <c r="J261" s="1"/>
  <c r="J263" l="1"/>
  <c r="J268" s="1"/>
  <c r="J269" s="1"/>
  <c r="J177" l="1"/>
  <c r="J82"/>
  <c r="J155"/>
  <c r="J114"/>
  <c r="J110"/>
  <c r="B22" i="40" l="1"/>
  <c r="C22"/>
  <c r="B66"/>
  <c r="J157" i="39" s="1"/>
  <c r="G10" i="22" l="1"/>
  <c r="G12" s="1"/>
  <c r="I10"/>
  <c r="H12" s="1"/>
  <c r="J21" i="43"/>
  <c r="C12" i="41"/>
  <c r="C17" s="1"/>
  <c r="J12" i="22" l="1"/>
  <c r="J93" i="39"/>
  <c r="J92"/>
  <c r="J78"/>
  <c r="L12" i="22" l="1"/>
  <c r="J90" i="39"/>
  <c r="J86" s="1"/>
  <c r="F43" i="23" l="1"/>
  <c r="B41" i="40"/>
  <c r="E46" i="23"/>
  <c r="I16" i="43" l="1"/>
  <c r="B10" i="22"/>
  <c r="J10" s="1"/>
  <c r="G22"/>
  <c r="F22"/>
  <c r="E22"/>
  <c r="D22"/>
  <c r="C22"/>
  <c r="B22"/>
  <c r="L20"/>
  <c r="I18" i="43"/>
  <c r="J27"/>
  <c r="J22"/>
  <c r="I21" l="1"/>
  <c r="L10" i="22"/>
  <c r="H22"/>
  <c r="C53" i="40" l="1"/>
  <c r="B53"/>
  <c r="C41"/>
  <c r="I23" i="43" s="1"/>
  <c r="I22" s="1"/>
  <c r="C23" i="41"/>
  <c r="B23"/>
  <c r="B12"/>
  <c r="B17" s="1"/>
  <c r="C68" i="40"/>
  <c r="C58"/>
  <c r="B58"/>
  <c r="B14"/>
  <c r="B24" s="1"/>
  <c r="B43" l="1"/>
  <c r="C60"/>
  <c r="C70" s="1"/>
  <c r="B60"/>
  <c r="C24"/>
  <c r="C43" s="1"/>
  <c r="C25" i="41"/>
  <c r="C27" s="1"/>
  <c r="J9" i="43" s="1"/>
  <c r="J8" s="1"/>
  <c r="J31" s="1"/>
  <c r="J33" s="1"/>
  <c r="I32" s="1"/>
  <c r="B25" i="41"/>
  <c r="B65" i="40" s="1"/>
  <c r="J158" i="39" l="1"/>
  <c r="B68" i="40"/>
  <c r="B70" s="1"/>
  <c r="B72" s="1"/>
  <c r="C72"/>
  <c r="B27" i="41"/>
  <c r="J235" i="39"/>
  <c r="I14" i="22" l="1"/>
  <c r="I16" s="1"/>
  <c r="I22" s="1"/>
  <c r="I9" i="43"/>
  <c r="I8" s="1"/>
  <c r="I31" s="1"/>
  <c r="I33" s="1"/>
  <c r="I35" s="1"/>
  <c r="J161" i="39"/>
  <c r="J14" i="22" l="1"/>
  <c r="J16" s="1"/>
  <c r="J22" s="1"/>
  <c r="L22" s="1"/>
  <c r="O22" s="1"/>
  <c r="J129" i="39"/>
  <c r="J77"/>
  <c r="L14" i="22" l="1"/>
  <c r="L16" s="1"/>
  <c r="J188" i="39"/>
  <c r="J172"/>
  <c r="J152"/>
  <c r="J120"/>
  <c r="J81"/>
  <c r="J71"/>
  <c r="J67"/>
  <c r="L67" s="1"/>
  <c r="J170" l="1"/>
  <c r="J193" s="1"/>
  <c r="J199" s="1"/>
  <c r="J73"/>
  <c r="J106"/>
  <c r="J69"/>
  <c r="J167"/>
  <c r="J64" l="1"/>
  <c r="J62" s="1"/>
  <c r="L62" s="1"/>
  <c r="J270" l="1"/>
  <c r="J272" s="1"/>
  <c r="J201"/>
  <c r="J203" l="1"/>
  <c r="F45" i="23"/>
  <c r="G47"/>
  <c r="F47"/>
  <c r="E47"/>
  <c r="G46"/>
  <c r="F46"/>
  <c r="G45"/>
  <c r="E45"/>
  <c r="G44"/>
  <c r="F44"/>
  <c r="E44"/>
  <c r="G43"/>
  <c r="E43"/>
  <c r="G42"/>
  <c r="F42"/>
  <c r="E42"/>
  <c r="H41"/>
  <c r="G41"/>
  <c r="F41"/>
  <c r="E41"/>
  <c r="G34"/>
  <c r="F34"/>
  <c r="E34"/>
  <c r="H32"/>
  <c r="H31"/>
  <c r="H30"/>
  <c r="H29"/>
  <c r="H28"/>
  <c r="H27"/>
  <c r="H26"/>
  <c r="H23"/>
  <c r="H40" s="1"/>
  <c r="E23"/>
  <c r="E40" s="1"/>
  <c r="G17"/>
  <c r="F17"/>
  <c r="H14"/>
  <c r="H13"/>
  <c r="H12"/>
  <c r="H11"/>
  <c r="H10"/>
  <c r="H9"/>
  <c r="H17" l="1"/>
  <c r="H34"/>
  <c r="J148" i="39"/>
  <c r="G52" i="23"/>
  <c r="H42"/>
  <c r="H44"/>
  <c r="H47"/>
  <c r="H46"/>
  <c r="E52"/>
  <c r="F52"/>
  <c r="H43"/>
  <c r="H45"/>
  <c r="H52" l="1"/>
  <c r="J104" i="39"/>
  <c r="L104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<sst xmlns="http://schemas.openxmlformats.org/spreadsheetml/2006/main" count="847" uniqueCount="616">
  <si>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</si>
  <si>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</si>
  <si>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</si>
  <si>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</si>
  <si>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</si>
  <si>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</si>
  <si>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</si>
  <si>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</si>
  <si>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</si>
  <si>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</si>
  <si>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</si>
  <si>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</si>
  <si>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</si>
  <si>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</si>
  <si>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</si>
  <si>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</si>
  <si>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</si>
  <si>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</si>
  <si>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</si>
  <si>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</si>
  <si>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</si>
  <si>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</si>
  <si>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</si>
  <si>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</si>
  <si>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</si>
  <si>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</si>
  <si>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</si>
  <si>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</si>
  <si>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</si>
  <si>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</si>
  <si>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</si>
  <si>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</si>
  <si>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</si>
  <si>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</si>
  <si>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</si>
  <si>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</si>
  <si>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</si>
  <si>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</si>
  <si>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</si>
  <si>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</si>
  <si>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</si>
  <si>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</si>
  <si>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</si>
  <si>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</si>
  <si>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</si>
  <si>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</si>
  <si>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</si>
  <si>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</si>
  <si>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</si>
  <si>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</si>
  <si>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</si>
  <si>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</si>
  <si>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</si>
  <si>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</si>
  <si>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</si>
  <si>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</si>
  <si>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</si>
  <si>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</si>
  <si>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</si>
  <si>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</si>
  <si>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</si>
  <si>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</si>
  <si>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</si>
  <si>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</si>
  <si>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</si>
  <si>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</si>
  <si>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</si>
  <si>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</si>
  <si>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</si>
  <si>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</si>
  <si>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</si>
  <si>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</si>
  <si>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</si>
  <si>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</si>
  <si>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</si>
  <si>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</si>
  <si>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</si>
  <si>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</si>
  <si>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</si>
  <si>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</si>
  <si>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</si>
  <si>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</si>
  <si>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</si>
  <si>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</si>
  <si>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</si>
  <si>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</si>
  <si>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</si>
  <si>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</si>
  <si>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</si>
  <si>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</si>
  <si>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</si>
  <si>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</si>
  <si>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</si>
  <si>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</si>
  <si>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</si>
  <si>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</si>
  <si>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</si>
  <si>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</si>
  <si>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</si>
  <si>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</si>
  <si>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</si>
  <si>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</si>
  <si>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</si>
  <si>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</si>
  <si>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</si>
  <si>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</si>
  <si>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</si>
  <si>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</si>
  <si>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</si>
  <si>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</si>
  <si>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</si>
  <si>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</si>
  <si>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</si>
  <si>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</si>
  <si>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</si>
  <si>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</si>
  <si>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</si>
  <si>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</si>
  <si>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</si>
  <si>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</si>
  <si>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</si>
  <si>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</si>
  <si>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</si>
  <si>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</si>
  <si>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</si>
  <si>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</si>
  <si>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</si>
  <si>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</si>
  <si>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</si>
  <si>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</si>
  <si>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</si>
  <si>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</si>
  <si>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</si>
  <si>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</si>
  <si>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</si>
  <si>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</si>
  <si>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</si>
  <si>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</si>
  <si>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</si>
  <si>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</si>
  <si>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</si>
  <si>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</si>
  <si>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</si>
  <si>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</si>
  <si>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</si>
  <si>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</si>
  <si>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</si>
  <si>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</si>
  <si>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</si>
  <si>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</si>
  <si>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</si>
  <si>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</si>
  <si>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</si>
  <si>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</si>
  <si>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</si>
  <si>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</si>
  <si>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</si>
  <si>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</si>
  <si>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</si>
  <si>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</si>
  <si>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</si>
  <si>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</si>
  <si>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</si>
  <si>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</si>
  <si>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</si>
  <si>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</si>
  <si>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</si>
  <si>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</si>
  <si>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</si>
  <si>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</si>
  <si>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</si>
  <si>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</si>
  <si>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</si>
  <si>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</si>
  <si>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</si>
  <si>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</si>
  <si>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</si>
  <si>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</si>
  <si>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</si>
  <si>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</si>
  <si>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</si>
  <si>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</si>
  <si>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</si>
  <si>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</si>
  <si>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</si>
  <si>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</si>
  <si>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</si>
  <si>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</si>
  <si>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</si>
  <si>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</si>
  <si>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</si>
  <si>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</si>
  <si>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</si>
  <si>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</si>
  <si>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</si>
  <si>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</si>
  <si>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</si>
  <si>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</si>
  <si>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</si>
  <si>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</si>
  <si>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</si>
  <si>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</si>
  <si>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</si>
  <si>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</si>
  <si>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</si>
  <si>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</si>
  <si>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</si>
  <si>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</si>
  <si>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</si>
  <si>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</si>
  <si>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Te tjera te pagueshme</t>
  </si>
  <si>
    <t>Lende e pare dhe materiale te konsumueshme</t>
  </si>
  <si>
    <t>Rezerva statutore</t>
  </si>
  <si>
    <t>Impiante dhe makineri</t>
  </si>
  <si>
    <t>Titujt e huamarrjes</t>
  </si>
  <si>
    <t>Lek</t>
  </si>
  <si>
    <t>Shpenzime te personelit</t>
  </si>
  <si>
    <t>P A S Q Y R A T     F I N A N C I A R E</t>
  </si>
  <si>
    <t>Leke</t>
  </si>
  <si>
    <t>Fitim / Humbja e vitit</t>
  </si>
  <si>
    <t>Rritje/(rënie) në detyrime për shpenzime te shtyra</t>
  </si>
  <si>
    <t>Arkëtime nga emetimi i kapitalit aksionar</t>
  </si>
  <si>
    <t>Totali</t>
  </si>
  <si>
    <t>Interesa Jo-Kontrollues</t>
  </si>
  <si>
    <t>Nr</t>
  </si>
  <si>
    <t>Emertimi</t>
  </si>
  <si>
    <t>Sasia</t>
  </si>
  <si>
    <t>Gjendje</t>
  </si>
  <si>
    <t>Shtesa</t>
  </si>
  <si>
    <t>Pakesime</t>
  </si>
  <si>
    <t>Toka</t>
  </si>
  <si>
    <t>Ndertime</t>
  </si>
  <si>
    <t>Makineri,paisje,vegla</t>
  </si>
  <si>
    <t>Mjete transporti</t>
  </si>
  <si>
    <t>kompjuterike</t>
  </si>
  <si>
    <t>Zyre</t>
  </si>
  <si>
    <t xml:space="preserve">             TOTALI</t>
  </si>
  <si>
    <t>Referenca</t>
  </si>
  <si>
    <t>Të pagueshme ndaj punonjësve dhe sigurimeve shoqërore/shëndetsore</t>
  </si>
  <si>
    <t>Paga dhe shpërblime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</si>
  <si>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</si>
  <si>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</si>
  <si>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</si>
  <si>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</si>
  <si>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</si>
  <si>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</si>
  <si>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</si>
  <si>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</si>
  <si>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</si>
  <si>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</si>
  <si>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</si>
  <si>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</si>
  <si>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pf</t>
  </si>
  <si>
    <t xml:space="preserve">Paga  </t>
  </si>
  <si>
    <t>Sigurime shoqerore</t>
  </si>
  <si>
    <t>Shpenzime per interesa</t>
  </si>
  <si>
    <t>Fitim/nga kembime valutore</t>
  </si>
  <si>
    <t>Humbje nga kembimi</t>
  </si>
  <si>
    <t>Blerjet pa tvsh e me tvsh te pa zbriteshme</t>
  </si>
  <si>
    <t>Shuma e blerjeve te raportuara me FDP</t>
  </si>
  <si>
    <t xml:space="preserve">     Nga kjo </t>
  </si>
  <si>
    <t>Aktiva Afat Gjata Materiale</t>
  </si>
  <si>
    <t>Minus</t>
  </si>
  <si>
    <t xml:space="preserve">Shtesa e gjendjeve te magazines </t>
  </si>
  <si>
    <t>Shpenzime per periudhat e ardheshme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</si>
  <si>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</si>
  <si>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</si>
  <si>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</si>
  <si>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</si>
  <si>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</si>
  <si>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</si>
  <si>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b)  Shpenzime te pa raportuara ne librin e blerjeve</t>
  </si>
  <si>
    <t>Kuadrimi Shuma (1+2-2a) - Totalin ne shpenzime = 0</t>
  </si>
  <si>
    <t>Per drejtimin e njesise ekonomike</t>
  </si>
  <si>
    <t>Jurild Hoxha</t>
  </si>
  <si>
    <t>Periudha</t>
  </si>
  <si>
    <t>Raportuese</t>
  </si>
  <si>
    <t>Para ardhese</t>
  </si>
  <si>
    <t>Fitimi/(humbja) para tatimit</t>
  </si>
  <si>
    <t>AKTIVET</t>
  </si>
  <si>
    <t>Aktive afatshkurtra</t>
  </si>
  <si>
    <t>Produkte te gatshme</t>
  </si>
  <si>
    <t>Toka dhe ndertesa</t>
  </si>
  <si>
    <t>Te tjera instalime dhe pajisje</t>
  </si>
  <si>
    <t>AAGJM te mbajtura per investim</t>
  </si>
  <si>
    <t>Parapagime per aktive materiale dhe ne proces</t>
  </si>
  <si>
    <t>DETYRIMET DHE KAPITALI</t>
  </si>
  <si>
    <t>Detyrime afatshkurtra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</si>
  <si>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</si>
  <si>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</si>
  <si>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</si>
  <si>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</si>
  <si>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</si>
  <si>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</si>
  <si>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per detyrime tatimore</t>
  </si>
  <si>
    <t>Detyrime afatgjata</t>
  </si>
  <si>
    <t>Rezerva rivleresimi</t>
  </si>
  <si>
    <t>Rezerva te tjera</t>
  </si>
  <si>
    <t>Rezerva ligjore</t>
  </si>
  <si>
    <t>Diferenca nga perkthimi i monedhes ne veprimtari te huaja</t>
  </si>
  <si>
    <t>Ligjit Nr.  25/2018 date 10.05.2018 Per Kontabilitetin dhe Pasqyrat Financiare  )</t>
  </si>
  <si>
    <t>Te dhena te shoqerise</t>
  </si>
  <si>
    <t>Te dhena te tjera</t>
  </si>
  <si>
    <r>
      <rPr>
        <sz val="10"/>
        <rFont val="Calibri"/>
        <family val="2"/>
      </rPr>
      <t>●</t>
    </r>
    <r>
      <rPr>
        <sz val="10"/>
        <rFont val="Arial"/>
        <family val="2"/>
      </rPr>
      <t xml:space="preserve"> Emertimi I shoqerise</t>
    </r>
  </si>
  <si>
    <t>●  Pasqyra financiare</t>
  </si>
  <si>
    <t>individuale</t>
  </si>
  <si>
    <r>
      <rPr>
        <sz val="10"/>
        <rFont val="Calibri"/>
        <family val="2"/>
      </rPr>
      <t>●</t>
    </r>
    <r>
      <rPr>
        <sz val="10"/>
        <rFont val="Arial"/>
        <family val="2"/>
      </rPr>
      <t xml:space="preserve"> Nipti</t>
    </r>
  </si>
  <si>
    <t>te konsoliduara</t>
  </si>
  <si>
    <r>
      <rPr>
        <sz val="10"/>
        <rFont val="Calibri"/>
        <family val="2"/>
      </rPr>
      <t>●</t>
    </r>
    <r>
      <rPr>
        <sz val="10"/>
        <rFont val="Arial"/>
        <family val="2"/>
      </rPr>
      <t xml:space="preserve"> Adresa</t>
    </r>
  </si>
  <si>
    <t>●  Monedha</t>
  </si>
  <si>
    <r>
      <rPr>
        <sz val="10"/>
        <rFont val="Calibri"/>
        <family val="2"/>
      </rPr>
      <t>●</t>
    </r>
    <r>
      <rPr>
        <sz val="10"/>
        <rFont val="Arial"/>
        <family val="2"/>
      </rPr>
      <t xml:space="preserve"> Data e krijimit</t>
    </r>
  </si>
  <si>
    <t>●  Rrumbullakimi</t>
  </si>
  <si>
    <t>.00</t>
  </si>
  <si>
    <r>
      <rPr>
        <sz val="10"/>
        <rFont val="Calibri"/>
        <family val="2"/>
      </rPr>
      <t>●</t>
    </r>
    <r>
      <rPr>
        <sz val="10"/>
        <rFont val="Arial"/>
        <family val="2"/>
      </rPr>
      <t xml:space="preserve"> Fusha e aktivitetit</t>
    </r>
  </si>
  <si>
    <t>●  Periudha kontabel</t>
  </si>
  <si>
    <t>●  Data e mbylljes se P.F</t>
  </si>
  <si>
    <t>1.1  Informacion i pergjitheshem</t>
  </si>
  <si>
    <t>1.2 Baza e pergatitjes se pasqyrave financiare</t>
  </si>
  <si>
    <t>1.2.1 Kuadri ligjor dhe kontabel</t>
  </si>
  <si>
    <t xml:space="preserve">Pasqyrat financiare jane pergatitur ne perputhje me Standartet Kombetare te Kontabilitetit </t>
  </si>
  <si>
    <t>ne fuqi si dhe me ligjin nr. 25/2018 dt 10.05.2018 "Per Kontabilitetin dhe Pasqyrat Financiare"</t>
  </si>
  <si>
    <t>1.2.2 Parimet baze per pergatitjen e pasqyrave financiare:</t>
  </si>
  <si>
    <t>● Parimi i njesise ekonomike: mban ne llogarite e saj aktivet,detyrimet dhe transaksionet ekonomike te veta.</t>
  </si>
  <si>
    <t>● Parimi i vijimesise: veprimtaria ekonomike e njesise sone raportuse eshte e siguruar duke mos pasur</t>
  </si>
  <si>
    <t xml:space="preserve"> ne plan ose nevoje nderprerjen  e aktivitetit te saj.</t>
  </si>
  <si>
    <t>● Kompensimi: midis nje aktivi dhe nje pasivi nuk ka , ndersa midis te ardhurave dhe shpenzimeve ka</t>
  </si>
  <si>
    <t xml:space="preserve"> vetem ne rastet qe lejohen nga SKK.</t>
  </si>
  <si>
    <t>● Kuptushmeria e Pasqyrave Financiare eshte realizuar ne masen e plote per te qene te qarta dhe te</t>
  </si>
  <si>
    <t xml:space="preserve"> kuptushme per perdorues te jashtem qe kane njohuri te pergjitheshme te mjaftueshme ne</t>
  </si>
  <si>
    <t xml:space="preserve"> fushen e kontabilitetit.</t>
  </si>
  <si>
    <t xml:space="preserve">● Materialiteti eshte vleresuar nga ana jone dhe ne baze te tij Pasqyrat Financiare jane hartuar vetem </t>
  </si>
  <si>
    <t>per zera materiale.</t>
  </si>
  <si>
    <t xml:space="preserve">● Besushmeria per hartimin e Pasqyrave Financiare eshte e siguruar pasi nuk ka gabime materiale duke </t>
  </si>
  <si>
    <t>zbatuar parimet e meposhteme :</t>
  </si>
  <si>
    <t xml:space="preserve">           - Parimin e paraqitjes me besnikeri</t>
  </si>
  <si>
    <t xml:space="preserve">           - Parimin e perparesise se permbajtjes ekonomike mbi formen ligjore</t>
  </si>
  <si>
    <t xml:space="preserve">           - Parimin e paaneshmerise pa asnje influencim te qellimshem</t>
  </si>
  <si>
    <t xml:space="preserve">           - Parimin e maturise pa optimizem te teperuar,pa nen e mbivleresim te qellimshem</t>
  </si>
  <si>
    <t xml:space="preserve">           - Parimin e plotesise duke paraqitur nje pamje te vertete e te drejte te PF.</t>
  </si>
  <si>
    <t xml:space="preserve">           - Parimin e qendrushmerise per te mos ndryshuar politikat e metodat kontabel</t>
  </si>
  <si>
    <t xml:space="preserve">           - Parimin e krahasushmerise duke siguruar krahasimin midis dy periudhave.</t>
  </si>
  <si>
    <t>2. Metodat dhe politikat Kontabel</t>
  </si>
  <si>
    <t>Politikat kontabel te jane aplikuar ne menyre sistematike dhe nuk ka pasur ndryshime.</t>
  </si>
  <si>
    <t>● Per percaktimin e kostos se inventareve eshte zgjedhur metoda "FIFO" ( hyrje e pare ,dalje e pare.(SKK 4: )</t>
  </si>
  <si>
    <t xml:space="preserve">● Vleresimi fillestar i nje elementi te AAM qe ploteson kriteret per njohje si aktiv ne bilanc eshte vleresuar </t>
  </si>
  <si>
    <t>me kosto. (SKK 5; )</t>
  </si>
  <si>
    <t xml:space="preserve">● Per prodhimin ose krijimin e AAM kur kjo financohet nga nje hua,kostot e huamarrjes (dhe interesat) </t>
  </si>
  <si>
    <t>eshte metoda e kapitalizimit ne koston e aktivit per periudhen e investimit.(SKK 5: )</t>
  </si>
  <si>
    <t>● Per vleresimi i mepaseshem i AAM eshte zgjedhur modeli i kostos duke i paraqitur ne bilanc me kosto</t>
  </si>
  <si>
    <t xml:space="preserve"> minus amortizimin e akumuluar. (SKK 5; )</t>
  </si>
  <si>
    <t>● Per llogaritjen e amortizimit te AAM (SKK 5:) njesia jone ekonomike  ka percaktuar si metode te amortizimit</t>
  </si>
  <si>
    <t xml:space="preserve"> te A.Agj.M  metoden e amortizimit mbi bazen e vleftes se mbetur ndersa normat konkretisht :</t>
  </si>
  <si>
    <t>e amortizimit jane perdorur te njellojta me ato te sistemit fiskal ne fuqi dhe konrektisht:</t>
  </si>
  <si>
    <t xml:space="preserve">           - Per ndertesat me 5 % te vleftes se mbetur.</t>
  </si>
  <si>
    <t xml:space="preserve">           - Kompjutera e sisteme informacioni me 25 % te vleftes se mbetur</t>
  </si>
  <si>
    <t xml:space="preserve">           - Te gjitha AAM te tjera me 20 % te vleftes se mbetur</t>
  </si>
  <si>
    <t xml:space="preserve">● Per llogaritjen e amortizimit te AAJM (SKK 5: ) njesia ekonomike raportuese ka percaktuar si metode te </t>
  </si>
  <si>
    <t>amortizimit ate lineare me normen e amortizimit 15 % ne vit.</t>
  </si>
  <si>
    <t>3. Shenime per zerat e ndryshem te Pasqyrave Financiare</t>
  </si>
  <si>
    <t>Aktivet Afatshkurtera</t>
  </si>
  <si>
    <t>● Aktive monetare</t>
  </si>
  <si>
    <t>Emertimi I njesise</t>
  </si>
  <si>
    <t>nr llogarie</t>
  </si>
  <si>
    <t>monedha</t>
  </si>
  <si>
    <t>vlera</t>
  </si>
  <si>
    <t>kursi</t>
  </si>
  <si>
    <t>vlera ne monedhe baze</t>
  </si>
  <si>
    <t>Shuma 1</t>
  </si>
  <si>
    <t xml:space="preserve">Arka </t>
  </si>
  <si>
    <t>-</t>
  </si>
  <si>
    <t>Shuma 2</t>
  </si>
  <si>
    <t>● Investime</t>
  </si>
  <si>
    <t>● Te drejta te arketueshme</t>
  </si>
  <si>
    <t>● Inventare</t>
  </si>
  <si>
    <t>● Shpenzime te shtyra</t>
  </si>
  <si>
    <t>Aktivet Afatgjata</t>
  </si>
  <si>
    <t>● Aktive afatgjata financiare</t>
  </si>
  <si>
    <t>● Aktive afatgjata materiale</t>
  </si>
  <si>
    <t>●  Aktivet biologjike</t>
  </si>
  <si>
    <t>●  Aktive jo materiale</t>
  </si>
  <si>
    <t>●  Aktivet tatimore te shtyra</t>
  </si>
  <si>
    <t>Detyrimet dhe kapitali</t>
  </si>
  <si>
    <t>●  Detyrimet afatshkurtera</t>
  </si>
  <si>
    <t>●  Te pagueshme per shpenzime te konstatuara</t>
  </si>
  <si>
    <t>●  Te ardhura te shtyra</t>
  </si>
  <si>
    <t>●  Provizione</t>
  </si>
  <si>
    <t>●  Detyrime afatgjata</t>
  </si>
  <si>
    <t>●  Detyrime tatimore te shtyra</t>
  </si>
  <si>
    <t>● Kapitali  dhe rezervat</t>
  </si>
  <si>
    <t>● Fitimi/(humbja) e pashperndare</t>
  </si>
  <si>
    <t>● Fitimi/(humbja) e vitit ushtrimor</t>
  </si>
  <si>
    <t>Te ardhurat</t>
  </si>
  <si>
    <t>● shitje te deklaruara ne FDP</t>
  </si>
  <si>
    <t xml:space="preserve">● diferenca </t>
  </si>
  <si>
    <t>Shpenzimet</t>
  </si>
  <si>
    <t>● Pagat</t>
  </si>
  <si>
    <t>● Shpenzime te tjera</t>
  </si>
  <si>
    <t>Shpenzime per sherbime bankare</t>
  </si>
  <si>
    <t>Gjoba dhe demshperblime</t>
  </si>
  <si>
    <t>● Shpenzime amortizimi</t>
  </si>
  <si>
    <t>● Te ardhura / shpenzime financiare</t>
  </si>
  <si>
    <t>Fitimi</t>
  </si>
  <si>
    <t>● Shpenzime te pazbriteshem</t>
  </si>
  <si>
    <t>Gjoba dhe kamatvonesa</t>
  </si>
  <si>
    <t>● Fitimi para tatimeve</t>
  </si>
  <si>
    <t>● Tatim fitimi</t>
  </si>
  <si>
    <t>4. Shenime te tjera shpjeguese</t>
  </si>
  <si>
    <t>Pagat dhe kontributet</t>
  </si>
  <si>
    <t>Nr. Punetoreve</t>
  </si>
  <si>
    <t>15) Paga bruto
gjithsej në lekë</t>
  </si>
  <si>
    <t>16) Paga bruto mbi të cilën llogariten kontributet për sigurimet shoqërore</t>
  </si>
  <si>
    <t>Sigurime Shoqerore</t>
  </si>
  <si>
    <t>25) Sigurime shendetesore</t>
  </si>
  <si>
    <t>Tap</t>
  </si>
  <si>
    <t>17) Punëdhënësi</t>
  </si>
  <si>
    <t>18) Punëmarrësi</t>
  </si>
  <si>
    <t>TVSH</t>
  </si>
  <si>
    <t>TVSH per shitje brenda vendit me shkalle 20 %</t>
  </si>
  <si>
    <t>TVSH per blerje mallra/sherbime brenda vendit shkalle 20 %</t>
  </si>
  <si>
    <t>Analiza e blerjeve</t>
  </si>
  <si>
    <t xml:space="preserve">    a)  Shpenzime te raportuara ne librin e blerjeve</t>
  </si>
  <si>
    <t>Shuma ( 1 + 2 - 2a )</t>
  </si>
  <si>
    <t>Hartues i Pasqyrave Financiare</t>
  </si>
  <si>
    <t>Kontabel I Miratuar</t>
  </si>
  <si>
    <t>Te pagueshme per aktivitetin e shfrytezimit (Furnitore)</t>
  </si>
  <si>
    <t>Shpenzime te tjera</t>
  </si>
  <si>
    <t>● Humbje e mbartur</t>
  </si>
  <si>
    <t>● Fitimi neto I periudhes kontabel</t>
  </si>
  <si>
    <t>Pagese TVSH gjate viti 2020</t>
  </si>
  <si>
    <t>Importe</t>
  </si>
  <si>
    <t>Blerjet brenda vendit me TVSH</t>
  </si>
  <si>
    <t>Te tjera  Furnitore negativ</t>
  </si>
  <si>
    <t>pozitiv</t>
  </si>
  <si>
    <t>(Mikronjesi)</t>
  </si>
  <si>
    <t>PASQYRA E POZICIONIT FINANCIAR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</si>
  <si>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</si>
  <si>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</si>
  <si>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</si>
  <si>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</si>
  <si>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</si>
  <si>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(Shpenzime te shtyra)</t>
  </si>
  <si>
    <t>Shuma</t>
  </si>
  <si>
    <t>Inventare</t>
  </si>
  <si>
    <t>Lende te para dhe materiale te konsumueshme</t>
  </si>
  <si>
    <t>Prodhim ne proces dhe gjysem produkte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</si>
  <si>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</si>
  <si>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</si>
  <si>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</si>
  <si>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</si>
  <si>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</si>
  <si>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</si>
  <si>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</si>
  <si>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</si>
  <si>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</si>
  <si>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</si>
  <si>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</si>
  <si>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</si>
  <si>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</si>
  <si>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</si>
  <si>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Tituj te huamarrjes afatshkurter</t>
  </si>
  <si>
    <t>Te pagueshme ndaj punonjesve, kontribute dhe te tjera te ngjashme</t>
  </si>
  <si>
    <t>Parapagimet e arketuara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</si>
  <si>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</si>
  <si>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</si>
  <si>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</si>
  <si>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</si>
  <si>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</si>
  <si>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</si>
  <si>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</si>
  <si>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</si>
  <si>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</si>
  <si>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</si>
  <si>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</si>
  <si>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</si>
  <si>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</si>
  <si>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</si>
  <si>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</si>
  <si>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</si>
  <si>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</si>
  <si>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</si>
  <si>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</si>
  <si>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</si>
  <si>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</si>
  <si>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</si>
  <si>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</si>
  <si>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</si>
  <si>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</si>
  <si>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</si>
  <si>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</si>
  <si>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Shpenzimet e tatimit mbi fitimin</t>
  </si>
  <si>
    <t>Fitimi/(humbja) neto e periudhes financiare</t>
  </si>
  <si>
    <t>Te tjera detyrime afatshkurtra (huamarrje)</t>
  </si>
  <si>
    <t>PASQYRA E FLUKSIT TE MJETEVE MONETARE</t>
  </si>
  <si>
    <t>Metoda indirekte</t>
  </si>
  <si>
    <t>PËRSHKRIMI I FLUKSEVE TË MJETEVE MONETARE</t>
  </si>
  <si>
    <t>Fluksi i mjeteve monetare nga veprimtaritë e shfrytëzimit</t>
  </si>
  <si>
    <t>Fitimi pas tatimit</t>
  </si>
  <si>
    <t xml:space="preserve">Rregullime për:
</t>
  </si>
  <si>
    <t xml:space="preserve">          Amortizimin</t>
  </si>
  <si>
    <t xml:space="preserve">          Humbje nga këmbimet valutore</t>
  </si>
  <si>
    <t xml:space="preserve">          Të ardhura nga investimet në pjesëmarrje</t>
  </si>
  <si>
    <t xml:space="preserve">          Shpenzime për interesa të llogaritura</t>
  </si>
  <si>
    <t xml:space="preserve">Rritje/rënie në tepricën e kërkesave të arkëtueshme nga aktiviteti, si dhe kërkesave të arkëtueshme të tjera
</t>
  </si>
  <si>
    <t>Rritje/rënie në tepricën inventarit</t>
  </si>
  <si>
    <t>Rritje/rënie në tepricën e detyrimeve, për t’u paguar nga aktiviteti</t>
  </si>
  <si>
    <t>Interesi i paguar</t>
  </si>
  <si>
    <t>Tatim fitimi i paguar</t>
  </si>
  <si>
    <t>Mjetet monetare neto nga veprimtaritë e shfrytëzimit</t>
  </si>
  <si>
    <t>Fluksi i mjeteve monetare nga veprimtaritë investuese</t>
  </si>
  <si>
    <t>Blerja e aktiveve afatgjata materiale</t>
  </si>
  <si>
    <t>Të ardhurat nga shitja e pajisjeve</t>
  </si>
  <si>
    <t xml:space="preserve">Interesi i arkëtuar
</t>
  </si>
  <si>
    <t xml:space="preserve">Mjetet monetare neto nga veprimtaritë investuese
</t>
  </si>
  <si>
    <t>Fluksi i mjeteve monetare nga aktivitetet financiare</t>
  </si>
  <si>
    <t xml:space="preserve">Mjetet monetare nga huamarrje afatgjata
</t>
  </si>
  <si>
    <t>Mjetet monetare neto nga veprimtaritë financiare</t>
  </si>
  <si>
    <t>Rritja/rënia neto e mjeteve monetare</t>
  </si>
  <si>
    <t>Mjetet monetare në fillim të periudhës kontabël</t>
  </si>
  <si>
    <t>Mjetet monetare në fund të periudhës kontabël</t>
  </si>
  <si>
    <t>Pershkrimi</t>
  </si>
  <si>
    <t>Kapitali I nënshkruar</t>
  </si>
  <si>
    <t>Primi I lidhur me kapitalin</t>
  </si>
  <si>
    <t>Rezerva</t>
  </si>
  <si>
    <t>Fitimet e Pashperndara</t>
  </si>
  <si>
    <t>Rivleresimi</t>
  </si>
  <si>
    <t>Ligjore</t>
  </si>
  <si>
    <t>Statutore</t>
  </si>
  <si>
    <t>a)Efekti I ndryshimeve ne politikat kontabël</t>
  </si>
  <si>
    <t>Të ardhura totale gjithpërfshirëse per vitin</t>
  </si>
  <si>
    <t>a)Fitim / Humbja e vitit</t>
  </si>
  <si>
    <t>Të ardhura të tjera gjithpërfshirëse</t>
  </si>
  <si>
    <t>Totali I të ardhurave gjithpërfshirese per vitin</t>
  </si>
  <si>
    <t>Transaksionet me pronarët e njesisë ekonomike të njohura direkt në kapital</t>
  </si>
  <si>
    <t>a)Emetimi I kapitalit te nënshkruar</t>
  </si>
  <si>
    <t>b) Dividendë të paguar</t>
  </si>
  <si>
    <t>Totali I transaksioneve me pronarët e njësisë ekonomike</t>
  </si>
  <si>
    <t>Pozicioni financiar I rideklaruar më 31. 12. 2020</t>
  </si>
  <si>
    <t xml:space="preserve">(  Ne zbatim te Standartit Kombetar te Kontabilitetit Nr.15 dhe </t>
  </si>
  <si>
    <t>● Fitimi ushtrimor I tatueshem</t>
  </si>
  <si>
    <t>Llogari te arketueshme (Kliente)</t>
  </si>
  <si>
    <t>Kapitali  i nenshkruar</t>
  </si>
  <si>
    <t>● Te ardhura nga shitjet e punimeve ne ndertim</t>
  </si>
  <si>
    <t>Tatim fitimi I vitit ushtrimor</t>
  </si>
  <si>
    <t>Tatimi mbi fitimin</t>
  </si>
  <si>
    <t>"Ilir Bejdolli" P.F</t>
  </si>
  <si>
    <t>M11810505V</t>
  </si>
  <si>
    <t>L.18 Durres</t>
  </si>
  <si>
    <t>10.06.2021</t>
  </si>
  <si>
    <t>Punime ndertimi</t>
  </si>
  <si>
    <t>01.01.2021-31.12.2021</t>
  </si>
  <si>
    <t>Viti 2021</t>
  </si>
  <si>
    <t>08.02.2022</t>
  </si>
  <si>
    <t>Credins bank</t>
  </si>
  <si>
    <t>Pozicioni financiar më 31 Dhjetor 2020</t>
  </si>
  <si>
    <t>Pozicioni financiar me 1 Janar 2021</t>
  </si>
  <si>
    <t>Aktivet Afatgjata Materiale  me vlere fillestare   2021</t>
  </si>
  <si>
    <t>Amortizimi A.A.Materiale   2021</t>
  </si>
  <si>
    <t>Vlera Kontabel Neto e A.A.Materiale  2021</t>
  </si>
  <si>
    <t>biznesit ne date 10.06.2021</t>
  </si>
  <si>
    <t>Shoqeria "Ilir Bejdolli" P.F, ne vijim e quajtur "Shoqeria", eshte rregjistruar ne Qendren Kombetare te</t>
  </si>
  <si>
    <t>Shoqeria ushtron aktivitet Aktivitet ne fushen e ndertimit, punime armature dhe hekuri,
shtrime, suvatime, mure dhe te tjera te lidhura me fushen e ndertimit.</t>
  </si>
  <si>
    <t>Blerje/shpenzime te materialeve te tjera</t>
  </si>
  <si>
    <t>Sherbim kontabel</t>
  </si>
  <si>
    <t>Nr mesatar i punonjesve per vitin 2021 rezulton te jete</t>
  </si>
  <si>
    <t>7.5 punetor ne muaj</t>
  </si>
  <si>
    <t>TVSH teprica  ne 31.12.2020</t>
  </si>
  <si>
    <t>Teprica kreditore  e TVSH ne date 31.12.2021</t>
  </si>
  <si>
    <t>Tatim fitimi Teprica kreditore ne 31.12.2020</t>
  </si>
  <si>
    <t>Tatim fitimi parapagim gjate vitit 2021</t>
  </si>
  <si>
    <t>Teprica kreditore e Tatimit mbi fitimin ne 31.12.2021</t>
  </si>
  <si>
    <t>perfaqesuesi ligjor</t>
  </si>
  <si>
    <t>Ilir Bejdolli</t>
  </si>
  <si>
    <t>Përshkrimi</t>
  </si>
  <si>
    <t>Njësi</t>
  </si>
  <si>
    <t>Cmimi</t>
  </si>
  <si>
    <t>Vlera</t>
  </si>
  <si>
    <t>Ajerngrohes</t>
  </si>
  <si>
    <t>COPE</t>
  </si>
  <si>
    <t>BALLADEZA SGS 30M</t>
  </si>
  <si>
    <t>BETOFORME</t>
  </si>
  <si>
    <t>m2</t>
  </si>
  <si>
    <t>BETOIFORMA TE PERDORURA</t>
  </si>
  <si>
    <t>m3</t>
  </si>
  <si>
    <t>Bishta ruli</t>
  </si>
  <si>
    <t>CIZME LLASTIKU</t>
  </si>
  <si>
    <t>DISTANCIERE METALIK 25 CM</t>
  </si>
  <si>
    <t>DISTANCIERE METALIK 30 CM</t>
  </si>
  <si>
    <t>DOREZA PUNE</t>
  </si>
  <si>
    <t>Elektrogur</t>
  </si>
  <si>
    <t>JELEK FOSRORESHENT PLASTIK</t>
  </si>
  <si>
    <t>KAPELE</t>
  </si>
  <si>
    <t>KAZMA 2 KG</t>
  </si>
  <si>
    <t>Kepuce pune</t>
  </si>
  <si>
    <t>Lende druri</t>
  </si>
  <si>
    <t>LENDE DRURI E PERDORUR</t>
  </si>
  <si>
    <t>LITAR PALETE</t>
  </si>
  <si>
    <t>LOPAT PUNE ZEZE</t>
  </si>
  <si>
    <t>Matrapik</t>
  </si>
  <si>
    <t>Nivel</t>
  </si>
  <si>
    <t>Pelerine shiu</t>
  </si>
  <si>
    <t>POMPE UJI E MADHE</t>
  </si>
  <si>
    <t>PRES KONTROLL</t>
  </si>
  <si>
    <t>Shkalle profesionale 5+1</t>
  </si>
  <si>
    <t>Sqepar</t>
  </si>
  <si>
    <t>SQEPAR DEMIRXHI TURK</t>
  </si>
  <si>
    <t>Vidator</t>
  </si>
  <si>
    <t>Xhepore Ustai 1040</t>
  </si>
  <si>
    <t>Klient</t>
  </si>
  <si>
    <t>Teprica</t>
  </si>
  <si>
    <t>Agi Kons</t>
  </si>
  <si>
    <t>Kliente 31.12.2021</t>
  </si>
  <si>
    <t>Furnitore 31.12.2021</t>
  </si>
  <si>
    <t>Furnitor</t>
  </si>
  <si>
    <t>Teorica</t>
  </si>
  <si>
    <t>Shenime shpjeguese per pasqyrat financiare te vitit ushtrimor 2021</t>
  </si>
  <si>
    <t>Terheqjet e pronarit gjate vitit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</si>
</sst>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  <numFmt numFmtId="184" formatCode="_(* #,##0.0_);_(* \(#,##0.0\);_(* &quot;-&quot;?_);_(@_)"/>
    <numFmt numFmtId="185" formatCode="_(* #,##0_);_(* \(#,##0\);_(* \-??_);_(@_)"/>
  </numFmts>
  <fonts count="235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sz val="10"/>
      <name val="Arial"/>
      <family val="2"/>
    </font>
    <font>
      <sz val="9"/>
      <name val="Arial"/>
      <family val="2"/>
    </font>
    <font>
      <b/>
      <u/>
      <sz val="16"/>
      <name val="Arial Narrow"/>
      <family val="2"/>
    </font>
    <font>
      <b/>
      <u/>
      <sz val="12"/>
      <name val="Arial"/>
      <family val="2"/>
    </font>
    <font>
      <b/>
      <u/>
      <sz val="12"/>
      <name val="Times New Roman"/>
      <family val="1"/>
    </font>
    <font>
      <b/>
      <u/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26"/>
      <name val="Arial Narrow"/>
      <family val="2"/>
    </font>
    <font>
      <b/>
      <u/>
      <sz val="2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i/>
      <u/>
      <sz val="10"/>
      <name val="Times New Roman"/>
      <family val="1"/>
    </font>
    <font>
      <sz val="16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color rgb="FFFF0000"/>
      <name val="Arial"/>
      <family val="2"/>
    </font>
    <font>
      <sz val="10"/>
      <name val="Calibri"/>
      <family val="2"/>
    </font>
    <font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9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MS Sans Serif"/>
    </font>
    <font>
      <sz val="10"/>
      <color indexed="8"/>
      <name val="MS Sans Serif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SansSerif"/>
      <family val="2"/>
    </font>
    <font>
      <b/>
      <u/>
      <sz val="10"/>
      <color indexed="8"/>
      <name val="MS Sans Serif"/>
    </font>
    <font>
      <sz val="7"/>
      <color rgb="FF000000"/>
      <name val="SansSerif"/>
    </font>
  </fonts>
  <fills count="6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A6A6A6"/>
      </patternFill>
    </fill>
    <fill>
      <patternFill patternType="solid">
        <fgColor rgb="FFFFFFFF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610">
    <xf numFmtId="0" fontId="0" fillId="0" borderId="0"/>
    <xf numFmtId="0" fontId="33" fillId="3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45" fillId="3" borderId="0" applyNumberFormat="0" applyBorder="0" applyAlignment="0" applyProtection="0"/>
    <xf numFmtId="0" fontId="44" fillId="3" borderId="0" applyNumberFormat="0" applyBorder="0" applyAlignment="0" applyProtection="0"/>
    <xf numFmtId="0" fontId="33" fillId="5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45" fillId="5" borderId="0" applyNumberFormat="0" applyBorder="0" applyAlignment="0" applyProtection="0"/>
    <xf numFmtId="0" fontId="44" fillId="5" borderId="0" applyNumberFormat="0" applyBorder="0" applyAlignment="0" applyProtection="0"/>
    <xf numFmtId="0" fontId="33" fillId="7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7" borderId="0" applyNumberFormat="0" applyBorder="0" applyAlignment="0" applyProtection="0"/>
    <xf numFmtId="0" fontId="44" fillId="7" borderId="0" applyNumberFormat="0" applyBorder="0" applyAlignment="0" applyProtection="0"/>
    <xf numFmtId="0" fontId="135" fillId="8" borderId="0" applyNumberFormat="0" applyBorder="0" applyAlignment="0" applyProtection="0"/>
    <xf numFmtId="0" fontId="135" fillId="8" borderId="0" applyNumberFormat="0" applyBorder="0" applyAlignment="0" applyProtection="0"/>
    <xf numFmtId="0" fontId="135" fillId="8" borderId="0" applyNumberFormat="0" applyBorder="0" applyAlignment="0" applyProtection="0"/>
    <xf numFmtId="0" fontId="33" fillId="10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45" fillId="10" borderId="0" applyNumberFormat="0" applyBorder="0" applyAlignment="0" applyProtection="0"/>
    <xf numFmtId="0" fontId="44" fillId="10" borderId="0" applyNumberFormat="0" applyBorder="0" applyAlignment="0" applyProtection="0"/>
    <xf numFmtId="0" fontId="33" fillId="11" borderId="0" applyNumberFormat="0" applyBorder="0" applyAlignment="0" applyProtection="0"/>
    <xf numFmtId="0" fontId="134" fillId="28" borderId="0" applyNumberFormat="0" applyBorder="0" applyAlignment="0" applyProtection="0"/>
    <xf numFmtId="0" fontId="45" fillId="11" borderId="0" applyNumberFormat="0" applyBorder="0" applyAlignment="0" applyProtection="0"/>
    <xf numFmtId="0" fontId="44" fillId="11" borderId="0" applyNumberFormat="0" applyBorder="0" applyAlignment="0" applyProtection="0"/>
    <xf numFmtId="0" fontId="33" fillId="9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9" borderId="0" applyNumberFormat="0" applyBorder="0" applyAlignment="0" applyProtection="0"/>
    <xf numFmtId="0" fontId="44" fillId="9" borderId="0" applyNumberFormat="0" applyBorder="0" applyAlignment="0" applyProtection="0"/>
    <xf numFmtId="0" fontId="33" fillId="2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45" fillId="2" borderId="0" applyNumberFormat="0" applyBorder="0" applyAlignment="0" applyProtection="0"/>
    <xf numFmtId="0" fontId="44" fillId="2" borderId="0" applyNumberFormat="0" applyBorder="0" applyAlignment="0" applyProtection="0"/>
    <xf numFmtId="0" fontId="33" fillId="4" borderId="0" applyNumberFormat="0" applyBorder="0" applyAlignment="0" applyProtection="0"/>
    <xf numFmtId="0" fontId="134" fillId="29" borderId="0" applyNumberFormat="0" applyBorder="0" applyAlignment="0" applyProtection="0"/>
    <xf numFmtId="0" fontId="45" fillId="4" borderId="0" applyNumberFormat="0" applyBorder="0" applyAlignment="0" applyProtection="0"/>
    <xf numFmtId="0" fontId="44" fillId="4" borderId="0" applyNumberFormat="0" applyBorder="0" applyAlignment="0" applyProtection="0"/>
    <xf numFmtId="0" fontId="33" fillId="13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45" fillId="13" borderId="0" applyNumberFormat="0" applyBorder="0" applyAlignment="0" applyProtection="0"/>
    <xf numFmtId="0" fontId="44" fillId="13" borderId="0" applyNumberFormat="0" applyBorder="0" applyAlignment="0" applyProtection="0"/>
    <xf numFmtId="0" fontId="33" fillId="10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45" fillId="10" borderId="0" applyNumberFormat="0" applyBorder="0" applyAlignment="0" applyProtection="0"/>
    <xf numFmtId="0" fontId="44" fillId="10" borderId="0" applyNumberFormat="0" applyBorder="0" applyAlignment="0" applyProtection="0"/>
    <xf numFmtId="0" fontId="33" fillId="2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45" fillId="2" borderId="0" applyNumberFormat="0" applyBorder="0" applyAlignment="0" applyProtection="0"/>
    <xf numFmtId="0" fontId="44" fillId="2" borderId="0" applyNumberFormat="0" applyBorder="0" applyAlignment="0" applyProtection="0"/>
    <xf numFmtId="0" fontId="33" fillId="14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14" borderId="0" applyNumberFormat="0" applyBorder="0" applyAlignment="0" applyProtection="0"/>
    <xf numFmtId="0" fontId="44" fillId="14" borderId="0" applyNumberFormat="0" applyBorder="0" applyAlignment="0" applyProtection="0"/>
    <xf numFmtId="0" fontId="34" fillId="15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15" borderId="0" applyNumberFormat="0" applyBorder="0" applyAlignment="0" applyProtection="0"/>
    <xf numFmtId="0" fontId="34" fillId="4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59" fillId="4" borderId="0" applyNumberFormat="0" applyBorder="0" applyAlignment="0" applyProtection="0"/>
    <xf numFmtId="0" fontId="34" fillId="13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59" fillId="13" borderId="0" applyNumberFormat="0" applyBorder="0" applyAlignment="0" applyProtection="0"/>
    <xf numFmtId="0" fontId="34" fillId="17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59" fillId="17" borderId="0" applyNumberFormat="0" applyBorder="0" applyAlignment="0" applyProtection="0"/>
    <xf numFmtId="0" fontId="34" fillId="18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18" borderId="0" applyNumberFormat="0" applyBorder="0" applyAlignment="0" applyProtection="0"/>
    <xf numFmtId="0" fontId="34" fillId="19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59" fillId="19" borderId="0" applyNumberFormat="0" applyBorder="0" applyAlignment="0" applyProtection="0"/>
    <xf numFmtId="0" fontId="34" fillId="21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59" fillId="21" borderId="0" applyNumberFormat="0" applyBorder="0" applyAlignment="0" applyProtection="0"/>
    <xf numFmtId="0" fontId="34" fillId="22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59" fillId="22" borderId="0" applyNumberFormat="0" applyBorder="0" applyAlignment="0" applyProtection="0"/>
    <xf numFmtId="0" fontId="34" fillId="23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59" fillId="23" borderId="0" applyNumberFormat="0" applyBorder="0" applyAlignment="0" applyProtection="0"/>
    <xf numFmtId="0" fontId="34" fillId="17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59" fillId="17" borderId="0" applyNumberFormat="0" applyBorder="0" applyAlignment="0" applyProtection="0"/>
    <xf numFmtId="0" fontId="34" fillId="18" borderId="0" applyNumberFormat="0" applyBorder="0" applyAlignment="0" applyProtection="0"/>
    <xf numFmtId="0" fontId="136" fillId="30" borderId="0" applyNumberFormat="0" applyBorder="0" applyAlignment="0" applyProtection="0"/>
    <xf numFmtId="0" fontId="59" fillId="18" borderId="0" applyNumberFormat="0" applyBorder="0" applyAlignment="0" applyProtection="0"/>
    <xf numFmtId="0" fontId="34" fillId="16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59" fillId="16" borderId="0" applyNumberFormat="0" applyBorder="0" applyAlignment="0" applyProtection="0"/>
    <xf numFmtId="0" fontId="35" fillId="5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60" fillId="5" borderId="0" applyNumberFormat="0" applyBorder="0" applyAlignment="0" applyProtection="0"/>
    <xf numFmtId="0" fontId="49" fillId="26" borderId="1" applyNumberFormat="0" applyAlignment="0" applyProtection="0"/>
    <xf numFmtId="0" fontId="138" fillId="25" borderId="15" applyNumberFormat="0" applyAlignment="0" applyProtection="0"/>
    <xf numFmtId="0" fontId="138" fillId="25" borderId="15" applyNumberFormat="0" applyAlignment="0" applyProtection="0"/>
    <xf numFmtId="0" fontId="138" fillId="25" borderId="15" applyNumberFormat="0" applyAlignment="0" applyProtection="0"/>
    <xf numFmtId="0" fontId="138" fillId="25" borderId="15" applyNumberFormat="0" applyAlignment="0" applyProtection="0"/>
    <xf numFmtId="0" fontId="138" fillId="25" borderId="15" applyNumberFormat="0" applyAlignment="0" applyProtection="0"/>
    <xf numFmtId="0" fontId="138" fillId="25" borderId="15" applyNumberFormat="0" applyAlignment="0" applyProtection="0"/>
    <xf numFmtId="0" fontId="61" fillId="26" borderId="1" applyNumberFormat="0" applyAlignment="0" applyProtection="0"/>
    <xf numFmtId="0" fontId="103" fillId="25" borderId="15" applyNumberFormat="0" applyAlignment="0" applyProtection="0"/>
    <xf numFmtId="0" fontId="103" fillId="25" borderId="15" applyNumberFormat="0" applyAlignment="0" applyProtection="0"/>
    <xf numFmtId="0" fontId="103" fillId="25" borderId="15" applyNumberFormat="0" applyAlignment="0" applyProtection="0"/>
    <xf numFmtId="0" fontId="36" fillId="27" borderId="2" applyNumberFormat="0" applyAlignment="0" applyProtection="0"/>
    <xf numFmtId="0" fontId="139" fillId="31" borderId="16" applyNumberFormat="0" applyAlignment="0" applyProtection="0"/>
    <xf numFmtId="0" fontId="62" fillId="27" borderId="2" applyNumberFormat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9" fontId="17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7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64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167" fontId="1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115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5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1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71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71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71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67" fontId="1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43" fillId="0" borderId="0" applyFont="0" applyFill="0" applyBorder="0" applyAlignment="0" applyProtection="0"/>
    <xf numFmtId="0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1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17" fillId="0" borderId="0" applyFont="0" applyFill="0" applyBorder="0" applyAlignment="0" applyProtection="0"/>
    <xf numFmtId="180" fontId="104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04" fillId="0" borderId="0" applyFont="0" applyFill="0" applyBorder="0" applyAlignment="0" applyProtection="0"/>
    <xf numFmtId="180" fontId="125" fillId="0" borderId="0" applyFont="0" applyFill="0" applyBorder="0" applyAlignment="0" applyProtection="0"/>
    <xf numFmtId="180" fontId="104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7" fontId="2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75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116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12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116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12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5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7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75" fillId="0" borderId="0" applyFont="0" applyFill="0" applyBorder="0" applyAlignment="0" applyProtection="0"/>
    <xf numFmtId="171" fontId="7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7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17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75" fillId="0" borderId="0" applyFont="0" applyFill="0" applyBorder="0" applyAlignment="0" applyProtection="0"/>
    <xf numFmtId="171" fontId="75" fillId="0" borderId="0" applyFont="0" applyFill="0" applyBorder="0" applyAlignment="0" applyProtection="0"/>
    <xf numFmtId="171" fontId="17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1" fontId="8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7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76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7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64" fillId="7" borderId="0" applyNumberFormat="0" applyBorder="0" applyAlignment="0" applyProtection="0"/>
    <xf numFmtId="0" fontId="50" fillId="0" borderId="4" applyNumberFormat="0" applyFill="0" applyAlignment="0" applyProtection="0"/>
    <xf numFmtId="0" fontId="78" fillId="0" borderId="3" applyNumberFormat="0" applyFill="0" applyAlignment="0" applyProtection="0"/>
    <xf numFmtId="0" fontId="90" fillId="0" borderId="3" applyNumberFormat="0" applyFill="0" applyAlignment="0" applyProtection="0"/>
    <xf numFmtId="0" fontId="78" fillId="0" borderId="3" applyNumberFormat="0" applyFill="0" applyAlignment="0" applyProtection="0"/>
    <xf numFmtId="0" fontId="97" fillId="0" borderId="3" applyNumberFormat="0" applyFill="0" applyAlignment="0" applyProtection="0"/>
    <xf numFmtId="0" fontId="78" fillId="0" borderId="3" applyNumberFormat="0" applyFill="0" applyAlignment="0" applyProtection="0"/>
    <xf numFmtId="0" fontId="108" fillId="0" borderId="3" applyNumberFormat="0" applyFill="0" applyAlignment="0" applyProtection="0"/>
    <xf numFmtId="0" fontId="78" fillId="0" borderId="3" applyNumberFormat="0" applyFill="0" applyAlignment="0" applyProtection="0"/>
    <xf numFmtId="0" fontId="118" fillId="0" borderId="3" applyNumberFormat="0" applyFill="0" applyAlignment="0" applyProtection="0"/>
    <xf numFmtId="0" fontId="78" fillId="0" borderId="3" applyNumberFormat="0" applyFill="0" applyAlignment="0" applyProtection="0"/>
    <xf numFmtId="0" fontId="127" fillId="0" borderId="3" applyNumberFormat="0" applyFill="0" applyAlignment="0" applyProtection="0"/>
    <xf numFmtId="0" fontId="65" fillId="0" borderId="4" applyNumberFormat="0" applyFill="0" applyAlignment="0" applyProtection="0"/>
    <xf numFmtId="0" fontId="51" fillId="0" borderId="6" applyNumberFormat="0" applyFill="0" applyAlignment="0" applyProtection="0"/>
    <xf numFmtId="0" fontId="79" fillId="0" borderId="5" applyNumberFormat="0" applyFill="0" applyAlignment="0" applyProtection="0"/>
    <xf numFmtId="0" fontId="91" fillId="0" borderId="5" applyNumberFormat="0" applyFill="0" applyAlignment="0" applyProtection="0"/>
    <xf numFmtId="0" fontId="79" fillId="0" borderId="5" applyNumberFormat="0" applyFill="0" applyAlignment="0" applyProtection="0"/>
    <xf numFmtId="0" fontId="98" fillId="0" borderId="5" applyNumberFormat="0" applyFill="0" applyAlignment="0" applyProtection="0"/>
    <xf numFmtId="0" fontId="79" fillId="0" borderId="5" applyNumberFormat="0" applyFill="0" applyAlignment="0" applyProtection="0"/>
    <xf numFmtId="0" fontId="109" fillId="0" borderId="5" applyNumberFormat="0" applyFill="0" applyAlignment="0" applyProtection="0"/>
    <xf numFmtId="0" fontId="79" fillId="0" borderId="5" applyNumberFormat="0" applyFill="0" applyAlignment="0" applyProtection="0"/>
    <xf numFmtId="0" fontId="119" fillId="0" borderId="5" applyNumberFormat="0" applyFill="0" applyAlignment="0" applyProtection="0"/>
    <xf numFmtId="0" fontId="79" fillId="0" borderId="5" applyNumberFormat="0" applyFill="0" applyAlignment="0" applyProtection="0"/>
    <xf numFmtId="0" fontId="128" fillId="0" borderId="5" applyNumberFormat="0" applyFill="0" applyAlignment="0" applyProtection="0"/>
    <xf numFmtId="0" fontId="66" fillId="0" borderId="6" applyNumberFormat="0" applyFill="0" applyAlignment="0" applyProtection="0"/>
    <xf numFmtId="0" fontId="52" fillId="0" borderId="8" applyNumberFormat="0" applyFill="0" applyAlignment="0" applyProtection="0"/>
    <xf numFmtId="0" fontId="80" fillId="0" borderId="7" applyNumberFormat="0" applyFill="0" applyAlignment="0" applyProtection="0"/>
    <xf numFmtId="0" fontId="92" fillId="0" borderId="7" applyNumberFormat="0" applyFill="0" applyAlignment="0" applyProtection="0"/>
    <xf numFmtId="0" fontId="80" fillId="0" borderId="7" applyNumberFormat="0" applyFill="0" applyAlignment="0" applyProtection="0"/>
    <xf numFmtId="0" fontId="99" fillId="0" borderId="7" applyNumberFormat="0" applyFill="0" applyAlignment="0" applyProtection="0"/>
    <xf numFmtId="0" fontId="80" fillId="0" borderId="7" applyNumberFormat="0" applyFill="0" applyAlignment="0" applyProtection="0"/>
    <xf numFmtId="0" fontId="110" fillId="0" borderId="7" applyNumberFormat="0" applyFill="0" applyAlignment="0" applyProtection="0"/>
    <xf numFmtId="0" fontId="80" fillId="0" borderId="7" applyNumberFormat="0" applyFill="0" applyAlignment="0" applyProtection="0"/>
    <xf numFmtId="0" fontId="120" fillId="0" borderId="7" applyNumberFormat="0" applyFill="0" applyAlignment="0" applyProtection="0"/>
    <xf numFmtId="0" fontId="80" fillId="0" borderId="7" applyNumberFormat="0" applyFill="0" applyAlignment="0" applyProtection="0"/>
    <xf numFmtId="0" fontId="129" fillId="0" borderId="7" applyNumberFormat="0" applyFill="0" applyAlignment="0" applyProtection="0"/>
    <xf numFmtId="0" fontId="67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9" fillId="9" borderId="1" applyNumberFormat="0" applyAlignment="0" applyProtection="0"/>
    <xf numFmtId="0" fontId="142" fillId="12" borderId="15" applyNumberFormat="0" applyAlignment="0" applyProtection="0"/>
    <xf numFmtId="0" fontId="142" fillId="12" borderId="15" applyNumberFormat="0" applyAlignment="0" applyProtection="0"/>
    <xf numFmtId="0" fontId="142" fillId="12" borderId="15" applyNumberFormat="0" applyAlignment="0" applyProtection="0"/>
    <xf numFmtId="0" fontId="142" fillId="12" borderId="15" applyNumberFormat="0" applyAlignment="0" applyProtection="0"/>
    <xf numFmtId="0" fontId="142" fillId="12" borderId="15" applyNumberFormat="0" applyAlignment="0" applyProtection="0"/>
    <xf numFmtId="0" fontId="142" fillId="12" borderId="15" applyNumberFormat="0" applyAlignment="0" applyProtection="0"/>
    <xf numFmtId="0" fontId="68" fillId="9" borderId="1" applyNumberFormat="0" applyAlignment="0" applyProtection="0"/>
    <xf numFmtId="0" fontId="143" fillId="12" borderId="15" applyNumberFormat="0" applyAlignment="0" applyProtection="0"/>
    <xf numFmtId="0" fontId="143" fillId="12" borderId="15" applyNumberFormat="0" applyAlignment="0" applyProtection="0"/>
    <xf numFmtId="0" fontId="143" fillId="12" borderId="15" applyNumberFormat="0" applyAlignment="0" applyProtection="0"/>
    <xf numFmtId="0" fontId="53" fillId="0" borderId="10" applyNumberFormat="0" applyFill="0" applyAlignment="0" applyProtection="0"/>
    <xf numFmtId="0" fontId="81" fillId="0" borderId="9" applyNumberFormat="0" applyFill="0" applyAlignment="0" applyProtection="0"/>
    <xf numFmtId="0" fontId="93" fillId="0" borderId="9" applyNumberFormat="0" applyFill="0" applyAlignment="0" applyProtection="0"/>
    <xf numFmtId="0" fontId="74" fillId="0" borderId="9" applyNumberFormat="0" applyFill="0" applyAlignment="0" applyProtection="0"/>
    <xf numFmtId="0" fontId="100" fillId="0" borderId="9" applyNumberFormat="0" applyFill="0" applyAlignment="0" applyProtection="0"/>
    <xf numFmtId="0" fontId="74" fillId="0" borderId="9" applyNumberFormat="0" applyFill="0" applyAlignment="0" applyProtection="0"/>
    <xf numFmtId="0" fontId="111" fillId="0" borderId="9" applyNumberFormat="0" applyFill="0" applyAlignment="0" applyProtection="0"/>
    <xf numFmtId="0" fontId="74" fillId="0" borderId="9" applyNumberFormat="0" applyFill="0" applyAlignment="0" applyProtection="0"/>
    <xf numFmtId="0" fontId="121" fillId="0" borderId="9" applyNumberFormat="0" applyFill="0" applyAlignment="0" applyProtection="0"/>
    <xf numFmtId="0" fontId="74" fillId="0" borderId="9" applyNumberFormat="0" applyFill="0" applyAlignment="0" applyProtection="0"/>
    <xf numFmtId="0" fontId="130" fillId="0" borderId="9" applyNumberFormat="0" applyFill="0" applyAlignment="0" applyProtection="0"/>
    <xf numFmtId="0" fontId="69" fillId="0" borderId="10" applyNumberFormat="0" applyFill="0" applyAlignment="0" applyProtection="0"/>
    <xf numFmtId="0" fontId="54" fillId="1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70" fillId="12" borderId="0" applyNumberFormat="0" applyBorder="0" applyAlignment="0" applyProtection="0"/>
    <xf numFmtId="0" fontId="19" fillId="0" borderId="0"/>
    <xf numFmtId="0" fontId="134" fillId="0" borderId="0"/>
    <xf numFmtId="0" fontId="134" fillId="0" borderId="0"/>
    <xf numFmtId="0" fontId="1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4" fillId="0" borderId="0"/>
    <xf numFmtId="0" fontId="19" fillId="0" borderId="0"/>
    <xf numFmtId="0" fontId="19" fillId="0" borderId="0"/>
    <xf numFmtId="0" fontId="76" fillId="0" borderId="0"/>
    <xf numFmtId="0" fontId="57" fillId="0" borderId="0"/>
    <xf numFmtId="0" fontId="57" fillId="0" borderId="0"/>
    <xf numFmtId="0" fontId="19" fillId="0" borderId="0"/>
    <xf numFmtId="0" fontId="18" fillId="0" borderId="0"/>
    <xf numFmtId="0" fontId="19" fillId="0" borderId="0"/>
    <xf numFmtId="0" fontId="16" fillId="0" borderId="0"/>
    <xf numFmtId="0" fontId="19" fillId="0" borderId="0"/>
    <xf numFmtId="0" fontId="133" fillId="0" borderId="0"/>
    <xf numFmtId="0" fontId="133" fillId="0" borderId="0"/>
    <xf numFmtId="0" fontId="16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6" fillId="0" borderId="0"/>
    <xf numFmtId="0" fontId="19" fillId="0" borderId="0"/>
    <xf numFmtId="0" fontId="133" fillId="0" borderId="0"/>
    <xf numFmtId="0" fontId="16" fillId="0" borderId="0"/>
    <xf numFmtId="0" fontId="29" fillId="0" borderId="0"/>
    <xf numFmtId="0" fontId="19" fillId="0" borderId="0"/>
    <xf numFmtId="0" fontId="19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9" fillId="0" borderId="0"/>
    <xf numFmtId="0" fontId="133" fillId="0" borderId="0"/>
    <xf numFmtId="0" fontId="134" fillId="0" borderId="0"/>
    <xf numFmtId="0" fontId="30" fillId="0" borderId="0"/>
    <xf numFmtId="0" fontId="76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133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9" fillId="0" borderId="0"/>
    <xf numFmtId="0" fontId="30" fillId="0" borderId="0"/>
    <xf numFmtId="0" fontId="28" fillId="0" borderId="0"/>
    <xf numFmtId="0" fontId="102" fillId="0" borderId="0"/>
    <xf numFmtId="0" fontId="116" fillId="0" borderId="0"/>
    <xf numFmtId="0" fontId="102" fillId="0" borderId="0"/>
    <xf numFmtId="0" fontId="126" fillId="0" borderId="0"/>
    <xf numFmtId="0" fontId="102" fillId="0" borderId="0"/>
    <xf numFmtId="0" fontId="28" fillId="0" borderId="0"/>
    <xf numFmtId="0" fontId="114" fillId="0" borderId="0"/>
    <xf numFmtId="0" fontId="28" fillId="0" borderId="0"/>
    <xf numFmtId="0" fontId="29" fillId="0" borderId="0"/>
    <xf numFmtId="0" fontId="133" fillId="0" borderId="0"/>
    <xf numFmtId="0" fontId="133" fillId="0" borderId="0"/>
    <xf numFmtId="0" fontId="114" fillId="0" borderId="0"/>
    <xf numFmtId="0" fontId="133" fillId="0" borderId="0"/>
    <xf numFmtId="0" fontId="133" fillId="0" borderId="0"/>
    <xf numFmtId="0" fontId="21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9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15" fillId="0" borderId="0"/>
    <xf numFmtId="0" fontId="16" fillId="0" borderId="0"/>
    <xf numFmtId="0" fontId="19" fillId="0" borderId="0"/>
    <xf numFmtId="0" fontId="19" fillId="0" borderId="0"/>
    <xf numFmtId="0" fontId="133" fillId="0" borderId="0"/>
    <xf numFmtId="0" fontId="28" fillId="0" borderId="0"/>
    <xf numFmtId="0" fontId="28" fillId="0" borderId="0"/>
    <xf numFmtId="0" fontId="29" fillId="0" borderId="0"/>
    <xf numFmtId="0" fontId="44" fillId="0" borderId="0"/>
    <xf numFmtId="0" fontId="17" fillId="0" borderId="0"/>
    <xf numFmtId="0" fontId="24" fillId="0" borderId="0"/>
    <xf numFmtId="0" fontId="17" fillId="0" borderId="0"/>
    <xf numFmtId="0" fontId="145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/>
    <xf numFmtId="0" fontId="17" fillId="0" borderId="0"/>
    <xf numFmtId="0" fontId="17" fillId="0" borderId="0"/>
    <xf numFmtId="0" fontId="75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75" fillId="0" borderId="0"/>
    <xf numFmtId="0" fontId="17" fillId="0" borderId="0"/>
    <xf numFmtId="0" fontId="17" fillId="0" borderId="0"/>
    <xf numFmtId="0" fontId="83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75" fillId="0" borderId="0"/>
    <xf numFmtId="0" fontId="31" fillId="0" borderId="0"/>
    <xf numFmtId="0" fontId="75" fillId="0" borderId="0"/>
    <xf numFmtId="0" fontId="17" fillId="0" borderId="0"/>
    <xf numFmtId="0" fontId="83" fillId="0" borderId="0"/>
    <xf numFmtId="0" fontId="17" fillId="0" borderId="0"/>
    <xf numFmtId="0" fontId="1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83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29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9" fillId="0" borderId="0"/>
    <xf numFmtId="0" fontId="19" fillId="0" borderId="0"/>
    <xf numFmtId="0" fontId="17" fillId="0" borderId="0"/>
    <xf numFmtId="0" fontId="18" fillId="0" borderId="0"/>
    <xf numFmtId="0" fontId="26" fillId="0" borderId="0" applyNumberFormat="0" applyFill="0" applyBorder="0" applyAlignment="0" applyProtection="0"/>
    <xf numFmtId="0" fontId="75" fillId="0" borderId="0"/>
    <xf numFmtId="0" fontId="75" fillId="0" borderId="0"/>
    <xf numFmtId="0" fontId="28" fillId="0" borderId="0"/>
    <xf numFmtId="0" fontId="19" fillId="0" borderId="0"/>
    <xf numFmtId="0" fontId="19" fillId="0" borderId="0"/>
    <xf numFmtId="0" fontId="134" fillId="0" borderId="0"/>
    <xf numFmtId="0" fontId="19" fillId="0" borderId="0"/>
    <xf numFmtId="0" fontId="19" fillId="0" borderId="0"/>
    <xf numFmtId="0" fontId="30" fillId="0" borderId="0"/>
    <xf numFmtId="0" fontId="27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28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31" fillId="0" borderId="0"/>
    <xf numFmtId="0" fontId="28" fillId="0" borderId="0"/>
    <xf numFmtId="0" fontId="19" fillId="0" borderId="0"/>
    <xf numFmtId="0" fontId="19" fillId="0" borderId="0"/>
    <xf numFmtId="0" fontId="31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28" fillId="0" borderId="0"/>
    <xf numFmtId="0" fontId="134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34" fillId="0" borderId="0"/>
    <xf numFmtId="0" fontId="16" fillId="0" borderId="0"/>
    <xf numFmtId="0" fontId="16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28" fillId="0" borderId="0"/>
    <xf numFmtId="0" fontId="16" fillId="0" borderId="0"/>
    <xf numFmtId="0" fontId="30" fillId="0" borderId="0"/>
    <xf numFmtId="0" fontId="16" fillId="0" borderId="0"/>
    <xf numFmtId="0" fontId="28" fillId="0" borderId="0"/>
    <xf numFmtId="0" fontId="28" fillId="0" borderId="0"/>
    <xf numFmtId="0" fontId="16" fillId="0" borderId="0"/>
    <xf numFmtId="0" fontId="28" fillId="0" borderId="0"/>
    <xf numFmtId="0" fontId="29" fillId="0" borderId="0"/>
    <xf numFmtId="0" fontId="16" fillId="0" borderId="0"/>
    <xf numFmtId="0" fontId="28" fillId="0" borderId="0"/>
    <xf numFmtId="0" fontId="29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30" fillId="0" borderId="0"/>
    <xf numFmtId="0" fontId="19" fillId="0" borderId="0"/>
    <xf numFmtId="0" fontId="19" fillId="0" borderId="0"/>
    <xf numFmtId="0" fontId="134" fillId="0" borderId="0"/>
    <xf numFmtId="0" fontId="19" fillId="0" borderId="0"/>
    <xf numFmtId="0" fontId="19" fillId="0" borderId="0"/>
    <xf numFmtId="0" fontId="76" fillId="0" borderId="0"/>
    <xf numFmtId="0" fontId="19" fillId="0" borderId="0"/>
    <xf numFmtId="0" fontId="19" fillId="0" borderId="0"/>
    <xf numFmtId="0" fontId="30" fillId="0" borderId="0"/>
    <xf numFmtId="0" fontId="134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16" fillId="0" borderId="0"/>
    <xf numFmtId="0" fontId="19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29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8" fillId="0" borderId="0"/>
    <xf numFmtId="0" fontId="133" fillId="0" borderId="0"/>
    <xf numFmtId="0" fontId="18" fillId="0" borderId="0"/>
    <xf numFmtId="0" fontId="16" fillId="0" borderId="0"/>
    <xf numFmtId="0" fontId="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8" fillId="0" borderId="0"/>
    <xf numFmtId="0" fontId="133" fillId="0" borderId="0"/>
    <xf numFmtId="0" fontId="16" fillId="0" borderId="0"/>
    <xf numFmtId="0" fontId="19" fillId="0" borderId="0"/>
    <xf numFmtId="0" fontId="133" fillId="0" borderId="0"/>
    <xf numFmtId="0" fontId="16" fillId="0" borderId="0"/>
    <xf numFmtId="0" fontId="133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28" fillId="0" borderId="0"/>
    <xf numFmtId="0" fontId="28" fillId="0" borderId="0"/>
    <xf numFmtId="0" fontId="18" fillId="6" borderId="11" applyNumberFormat="0" applyFont="0" applyAlignment="0" applyProtection="0"/>
    <xf numFmtId="0" fontId="45" fillId="33" borderId="17" applyNumberFormat="0" applyFont="0" applyAlignment="0" applyProtection="0"/>
    <xf numFmtId="0" fontId="44" fillId="33" borderId="17" applyNumberFormat="0" applyFont="0" applyAlignment="0" applyProtection="0"/>
    <xf numFmtId="0" fontId="45" fillId="6" borderId="11" applyNumberFormat="0" applyFont="0" applyAlignment="0" applyProtection="0"/>
    <xf numFmtId="0" fontId="44" fillId="6" borderId="11" applyNumberFormat="0" applyFont="0" applyAlignment="0" applyProtection="0"/>
    <xf numFmtId="0" fontId="41" fillId="26" borderId="12" applyNumberFormat="0" applyAlignment="0" applyProtection="0"/>
    <xf numFmtId="0" fontId="146" fillId="25" borderId="18" applyNumberFormat="0" applyAlignment="0" applyProtection="0"/>
    <xf numFmtId="0" fontId="146" fillId="25" borderId="18" applyNumberFormat="0" applyAlignment="0" applyProtection="0"/>
    <xf numFmtId="0" fontId="146" fillId="25" borderId="18" applyNumberFormat="0" applyAlignment="0" applyProtection="0"/>
    <xf numFmtId="0" fontId="146" fillId="25" borderId="18" applyNumberFormat="0" applyAlignment="0" applyProtection="0"/>
    <xf numFmtId="0" fontId="146" fillId="25" borderId="18" applyNumberFormat="0" applyAlignment="0" applyProtection="0"/>
    <xf numFmtId="0" fontId="146" fillId="25" borderId="18" applyNumberFormat="0" applyAlignment="0" applyProtection="0"/>
    <xf numFmtId="0" fontId="71" fillId="26" borderId="12" applyNumberFormat="0" applyAlignment="0" applyProtection="0"/>
    <xf numFmtId="181" fontId="10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0" fillId="0" borderId="0"/>
    <xf numFmtId="0" fontId="47" fillId="0" borderId="0"/>
    <xf numFmtId="0" fontId="5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73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3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54" fillId="0" borderId="0"/>
    <xf numFmtId="43" fontId="157" fillId="0" borderId="0" applyFont="0" applyFill="0" applyBorder="0" applyAlignment="0" applyProtection="0"/>
    <xf numFmtId="179" fontId="1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4" fillId="0" borderId="0" applyFont="0" applyFill="0" applyBorder="0" applyAlignment="0" applyProtection="0"/>
    <xf numFmtId="0" fontId="16" fillId="0" borderId="0"/>
    <xf numFmtId="0" fontId="147" fillId="0" borderId="23" applyNumberFormat="0" applyFill="0" applyAlignment="0" applyProtection="0"/>
    <xf numFmtId="165" fontId="19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6" fillId="38" borderId="18" applyNumberFormat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1" fillId="32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7" fillId="0" borderId="9" applyNumberFormat="0" applyFill="0" applyAlignment="0" applyProtection="0"/>
    <xf numFmtId="0" fontId="163" fillId="0" borderId="22" applyNumberFormat="0" applyFill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2" fillId="37" borderId="15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66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6" fillId="0" borderId="7" applyNumberFormat="0" applyFill="0" applyAlignment="0" applyProtection="0"/>
    <xf numFmtId="0" fontId="153" fillId="0" borderId="21" applyNumberFormat="0" applyFill="0" applyAlignment="0" applyProtection="0"/>
    <xf numFmtId="0" fontId="165" fillId="0" borderId="5" applyNumberFormat="0" applyFill="0" applyAlignment="0" applyProtection="0"/>
    <xf numFmtId="0" fontId="152" fillId="0" borderId="20" applyNumberFormat="0" applyFill="0" applyAlignment="0" applyProtection="0"/>
    <xf numFmtId="43" fontId="15" fillId="0" borderId="0" applyFont="0" applyFill="0" applyBorder="0" applyAlignment="0" applyProtection="0"/>
    <xf numFmtId="0" fontId="164" fillId="0" borderId="3" applyNumberFormat="0" applyFill="0" applyAlignment="0" applyProtection="0"/>
    <xf numFmtId="0" fontId="151" fillId="0" borderId="19" applyNumberFormat="0" applyFill="0" applyAlignment="0" applyProtection="0"/>
    <xf numFmtId="43" fontId="15" fillId="0" borderId="0" applyFont="0" applyFill="0" applyBorder="0" applyAlignment="0" applyProtection="0"/>
    <xf numFmtId="0" fontId="141" fillId="35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8" fillId="0" borderId="3" applyNumberFormat="0" applyFill="0" applyAlignment="0" applyProtection="0"/>
    <xf numFmtId="0" fontId="79" fillId="0" borderId="5" applyNumberFormat="0" applyFill="0" applyAlignment="0" applyProtection="0"/>
    <xf numFmtId="0" fontId="80" fillId="0" borderId="7" applyNumberFormat="0" applyFill="0" applyAlignment="0" applyProtection="0"/>
    <xf numFmtId="0" fontId="80" fillId="0" borderId="0" applyNumberFormat="0" applyFill="0" applyBorder="0" applyAlignment="0" applyProtection="0"/>
    <xf numFmtId="0" fontId="74" fillId="0" borderId="9" applyNumberFormat="0" applyFill="0" applyAlignment="0" applyProtection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6" fillId="0" borderId="0"/>
    <xf numFmtId="0" fontId="14" fillId="0" borderId="0"/>
    <xf numFmtId="0" fontId="16" fillId="0" borderId="0"/>
    <xf numFmtId="0" fontId="19" fillId="0" borderId="0"/>
    <xf numFmtId="0" fontId="57" fillId="0" borderId="0"/>
    <xf numFmtId="0" fontId="16" fillId="0" borderId="0"/>
    <xf numFmtId="0" fontId="14" fillId="0" borderId="0"/>
    <xf numFmtId="0" fontId="14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9" fillId="0" borderId="0"/>
    <xf numFmtId="0" fontId="14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2" fillId="38" borderId="15" applyNumberFormat="0" applyAlignment="0" applyProtection="0"/>
    <xf numFmtId="0" fontId="137" fillId="36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6" fillId="56" borderId="0" applyNumberFormat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50" borderId="0" applyNumberFormat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6" fillId="4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43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36" fillId="39" borderId="0" applyNumberFormat="0" applyBorder="0" applyAlignment="0" applyProtection="0"/>
    <xf numFmtId="9" fontId="19" fillId="0" borderId="0" applyFont="0" applyFill="0" applyBorder="0" applyAlignment="0" applyProtection="0"/>
    <xf numFmtId="0" fontId="136" fillId="59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55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53" borderId="0" applyNumberFormat="0" applyBorder="0" applyAlignment="0" applyProtection="0"/>
    <xf numFmtId="0" fontId="136" fillId="49" borderId="0" applyNumberFormat="0" applyBorder="0" applyAlignment="0" applyProtection="0"/>
    <xf numFmtId="0" fontId="136" fillId="45" borderId="0" applyNumberFormat="0" applyBorder="0" applyAlignment="0" applyProtection="0"/>
    <xf numFmtId="0" fontId="136" fillId="42" borderId="0" applyNumberFormat="0" applyBorder="0" applyAlignment="0" applyProtection="0"/>
    <xf numFmtId="0" fontId="134" fillId="58" borderId="0" applyNumberFormat="0" applyBorder="0" applyAlignment="0" applyProtection="0"/>
    <xf numFmtId="0" fontId="134" fillId="54" borderId="0" applyNumberFormat="0" applyBorder="0" applyAlignment="0" applyProtection="0"/>
    <xf numFmtId="0" fontId="134" fillId="52" borderId="0" applyNumberFormat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8" borderId="0" applyNumberFormat="0" applyBorder="0" applyAlignment="0" applyProtection="0"/>
    <xf numFmtId="9" fontId="15" fillId="0" borderId="0" applyFont="0" applyFill="0" applyBorder="0" applyAlignment="0" applyProtection="0"/>
    <xf numFmtId="0" fontId="134" fillId="41" borderId="0" applyNumberFormat="0" applyBorder="0" applyAlignment="0" applyProtection="0"/>
    <xf numFmtId="0" fontId="134" fillId="57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1" borderId="0" applyNumberFormat="0" applyBorder="0" applyAlignment="0" applyProtection="0"/>
    <xf numFmtId="9" fontId="15" fillId="0" borderId="0" applyFont="0" applyFill="0" applyBorder="0" applyAlignment="0" applyProtection="0"/>
    <xf numFmtId="0" fontId="134" fillId="47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4" borderId="0" applyNumberFormat="0" applyBorder="0" applyAlignment="0" applyProtection="0"/>
    <xf numFmtId="0" fontId="134" fillId="40" borderId="0" applyNumberFormat="0" applyBorder="0" applyAlignment="0" applyProtection="0"/>
    <xf numFmtId="43" fontId="13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43" fontId="15" fillId="0" borderId="0" applyFont="0" applyFill="0" applyBorder="0" applyAlignment="0" applyProtection="0"/>
    <xf numFmtId="43" fontId="170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3" fillId="0" borderId="0" applyFont="0" applyFill="0" applyBorder="0" applyAlignment="0" applyProtection="0"/>
    <xf numFmtId="9" fontId="173" fillId="0" borderId="0" applyFont="0" applyFill="0" applyBorder="0" applyAlignment="0" applyProtection="0"/>
    <xf numFmtId="9" fontId="173" fillId="0" borderId="0" applyFont="0" applyFill="0" applyBorder="0" applyAlignment="0" applyProtection="0"/>
    <xf numFmtId="9" fontId="173" fillId="0" borderId="0" applyFont="0" applyFill="0" applyBorder="0" applyAlignment="0" applyProtection="0"/>
    <xf numFmtId="9" fontId="173" fillId="0" borderId="0" applyFont="0" applyFill="0" applyBorder="0" applyAlignment="0" applyProtection="0"/>
    <xf numFmtId="9" fontId="173" fillId="0" borderId="0" applyFont="0" applyFill="0" applyBorder="0" applyAlignment="0" applyProtection="0"/>
    <xf numFmtId="9" fontId="173" fillId="0" borderId="0" applyFont="0" applyFill="0" applyBorder="0" applyAlignment="0" applyProtection="0"/>
    <xf numFmtId="43" fontId="170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0" fillId="0" borderId="0" applyFont="0" applyFill="0" applyBorder="0" applyAlignment="0" applyProtection="0"/>
    <xf numFmtId="0" fontId="154" fillId="0" borderId="0"/>
    <xf numFmtId="0" fontId="154" fillId="0" borderId="0"/>
    <xf numFmtId="0" fontId="169" fillId="0" borderId="0"/>
    <xf numFmtId="0" fontId="172" fillId="0" borderId="0"/>
    <xf numFmtId="0" fontId="172" fillId="0" borderId="0"/>
    <xf numFmtId="0" fontId="174" fillId="0" borderId="0"/>
    <xf numFmtId="0" fontId="172" fillId="0" borderId="0"/>
    <xf numFmtId="0" fontId="169" fillId="0" borderId="0"/>
    <xf numFmtId="0" fontId="169" fillId="0" borderId="0"/>
    <xf numFmtId="0" fontId="172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72" fillId="0" borderId="0"/>
    <xf numFmtId="0" fontId="173" fillId="0" borderId="0"/>
    <xf numFmtId="0" fontId="173" fillId="0" borderId="0"/>
    <xf numFmtId="0" fontId="169" fillId="0" borderId="0"/>
    <xf numFmtId="0" fontId="154" fillId="0" borderId="0"/>
    <xf numFmtId="0" fontId="154" fillId="0" borderId="0"/>
    <xf numFmtId="0" fontId="169" fillId="0" borderId="0"/>
    <xf numFmtId="0" fontId="173" fillId="0" borderId="0"/>
    <xf numFmtId="0" fontId="154" fillId="0" borderId="0"/>
    <xf numFmtId="0" fontId="173" fillId="0" borderId="0"/>
    <xf numFmtId="0" fontId="173" fillId="0" borderId="0"/>
    <xf numFmtId="0" fontId="173" fillId="0" borderId="0"/>
    <xf numFmtId="0" fontId="176" fillId="0" borderId="0"/>
    <xf numFmtId="0" fontId="169" fillId="0" borderId="0"/>
    <xf numFmtId="0" fontId="175" fillId="0" borderId="0"/>
    <xf numFmtId="0" fontId="175" fillId="0" borderId="0"/>
    <xf numFmtId="0" fontId="172" fillId="0" borderId="0"/>
    <xf numFmtId="0" fontId="154" fillId="0" borderId="0"/>
    <xf numFmtId="0" fontId="154" fillId="0" borderId="0"/>
    <xf numFmtId="0" fontId="174" fillId="0" borderId="0"/>
    <xf numFmtId="0" fontId="169" fillId="0" borderId="0"/>
    <xf numFmtId="0" fontId="174" fillId="0" borderId="0"/>
    <xf numFmtId="0" fontId="175" fillId="0" borderId="0"/>
    <xf numFmtId="175" fontId="174" fillId="0" borderId="0" applyFont="0" applyFill="0" applyBorder="0" applyAlignment="0" applyProtection="0"/>
    <xf numFmtId="167" fontId="176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7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57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167" fontId="157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174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4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7" fillId="0" borderId="0" applyFont="0" applyFill="0" applyBorder="0" applyAlignment="0" applyProtection="0"/>
    <xf numFmtId="43" fontId="177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171" fontId="173" fillId="0" borderId="0" applyFont="0" applyFill="0" applyBorder="0" applyAlignment="0" applyProtection="0"/>
    <xf numFmtId="171" fontId="173" fillId="0" borderId="0" applyFont="0" applyFill="0" applyBorder="0" applyAlignment="0" applyProtection="0"/>
    <xf numFmtId="171" fontId="173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4" fontId="174" fillId="0" borderId="0" applyFont="0" applyFill="0" applyBorder="0" applyAlignment="0" applyProtection="0"/>
    <xf numFmtId="167" fontId="17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171" fontId="173" fillId="0" borderId="0" applyFont="0" applyFill="0" applyBorder="0" applyAlignment="0" applyProtection="0"/>
    <xf numFmtId="43" fontId="154" fillId="0" borderId="0" applyFont="0" applyFill="0" applyBorder="0" applyAlignment="0" applyProtection="0"/>
    <xf numFmtId="43" fontId="154" fillId="0" borderId="0" applyFont="0" applyFill="0" applyBorder="0" applyAlignment="0" applyProtection="0"/>
    <xf numFmtId="174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1" fontId="173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1" fontId="173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0" fontId="173" fillId="0" borderId="0" applyFont="0" applyFill="0" applyBorder="0" applyAlignment="0" applyProtection="0"/>
    <xf numFmtId="171" fontId="173" fillId="0" borderId="0" applyFont="0" applyFill="0" applyBorder="0" applyAlignment="0" applyProtection="0"/>
    <xf numFmtId="171" fontId="173" fillId="0" borderId="0" applyFont="0" applyFill="0" applyBorder="0" applyAlignment="0" applyProtection="0"/>
    <xf numFmtId="171" fontId="173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71" fontId="173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71" fontId="173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171" fontId="173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7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7" fontId="175" fillId="0" borderId="0" applyFont="0" applyFill="0" applyBorder="0" applyAlignment="0" applyProtection="0"/>
    <xf numFmtId="0" fontId="13" fillId="0" borderId="0"/>
    <xf numFmtId="0" fontId="13" fillId="0" borderId="0"/>
    <xf numFmtId="43" fontId="17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70" fillId="0" borderId="0" applyFont="0" applyFill="0" applyBorder="0" applyAlignment="0" applyProtection="0"/>
    <xf numFmtId="0" fontId="13" fillId="0" borderId="0"/>
    <xf numFmtId="0" fontId="13" fillId="0" borderId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7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0" fontId="13" fillId="0" borderId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167" fontId="17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167" fontId="176" fillId="0" borderId="0" applyFont="0" applyFill="0" applyBorder="0" applyAlignment="0" applyProtection="0"/>
    <xf numFmtId="167" fontId="176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72" fillId="0" borderId="0" applyFont="0" applyFill="0" applyBorder="0" applyAlignment="0" applyProtection="0"/>
    <xf numFmtId="0" fontId="13" fillId="0" borderId="0"/>
    <xf numFmtId="0" fontId="13" fillId="0" borderId="0"/>
    <xf numFmtId="174" fontId="174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76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7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6" fillId="0" borderId="0" applyFont="0" applyFill="0" applyBorder="0" applyAlignment="0" applyProtection="0"/>
    <xf numFmtId="174" fontId="174" fillId="0" borderId="0" applyFont="0" applyFill="0" applyBorder="0" applyAlignment="0" applyProtection="0"/>
    <xf numFmtId="164" fontId="172" fillId="0" borderId="0" applyFont="0" applyFill="0" applyBorder="0" applyAlignment="0" applyProtection="0"/>
    <xf numFmtId="173" fontId="174" fillId="0" borderId="0" applyFont="0" applyFill="0" applyBorder="0" applyAlignment="0" applyProtection="0"/>
    <xf numFmtId="173" fontId="174" fillId="0" borderId="0" applyFont="0" applyFill="0" applyBorder="0" applyAlignment="0" applyProtection="0"/>
    <xf numFmtId="173" fontId="174" fillId="0" borderId="0" applyFont="0" applyFill="0" applyBorder="0" applyAlignment="0" applyProtection="0"/>
    <xf numFmtId="173" fontId="174" fillId="0" borderId="0" applyFont="0" applyFill="0" applyBorder="0" applyAlignment="0" applyProtection="0"/>
    <xf numFmtId="164" fontId="172" fillId="0" borderId="0" applyFont="0" applyFill="0" applyBorder="0" applyAlignment="0" applyProtection="0"/>
    <xf numFmtId="164" fontId="172" fillId="0" borderId="0" applyFont="0" applyFill="0" applyBorder="0" applyAlignment="0" applyProtection="0"/>
    <xf numFmtId="173" fontId="174" fillId="0" borderId="0" applyFont="0" applyFill="0" applyBorder="0" applyAlignment="0" applyProtection="0"/>
    <xf numFmtId="173" fontId="174" fillId="0" borderId="0" applyFont="0" applyFill="0" applyBorder="0" applyAlignment="0" applyProtection="0"/>
    <xf numFmtId="179" fontId="173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8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3" fillId="0" borderId="0" applyFont="0" applyFill="0" applyBorder="0" applyAlignment="0" applyProtection="0"/>
    <xf numFmtId="9" fontId="1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9" fillId="0" borderId="0"/>
    <xf numFmtId="0" fontId="154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43" fontId="170" fillId="0" borderId="0" applyFont="0" applyFill="0" applyBorder="0" applyAlignment="0" applyProtection="0"/>
    <xf numFmtId="167" fontId="176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167" fontId="157" fillId="0" borderId="0" applyFont="0" applyFill="0" applyBorder="0" applyAlignment="0" applyProtection="0"/>
    <xf numFmtId="167" fontId="157" fillId="0" borderId="0" applyFont="0" applyFill="0" applyBorder="0" applyAlignment="0" applyProtection="0"/>
    <xf numFmtId="165" fontId="17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7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1" fontId="173" fillId="0" borderId="0" applyFont="0" applyFill="0" applyBorder="0" applyAlignment="0" applyProtection="0"/>
    <xf numFmtId="171" fontId="173" fillId="0" borderId="0" applyFont="0" applyFill="0" applyBorder="0" applyAlignment="0" applyProtection="0"/>
    <xf numFmtId="171" fontId="173" fillId="0" borderId="0" applyFont="0" applyFill="0" applyBorder="0" applyAlignment="0" applyProtection="0"/>
    <xf numFmtId="171" fontId="173" fillId="0" borderId="0" applyFont="0" applyFill="0" applyBorder="0" applyAlignment="0" applyProtection="0"/>
    <xf numFmtId="171" fontId="1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4" fontId="174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174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71" fontId="173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72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70" fillId="0" borderId="0" applyFont="0" applyFill="0" applyBorder="0" applyAlignment="0" applyProtection="0"/>
    <xf numFmtId="0" fontId="13" fillId="0" borderId="0"/>
    <xf numFmtId="43" fontId="17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74" fillId="0" borderId="0" applyFont="0" applyFill="0" applyBorder="0" applyAlignment="0" applyProtection="0"/>
    <xf numFmtId="167" fontId="176" fillId="0" borderId="0" applyFont="0" applyFill="0" applyBorder="0" applyAlignment="0" applyProtection="0"/>
    <xf numFmtId="43" fontId="1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79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9" fillId="0" borderId="0"/>
    <xf numFmtId="0" fontId="180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8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6" fillId="0" borderId="0"/>
    <xf numFmtId="167" fontId="18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9" fontId="229" fillId="0" borderId="0" applyFont="0" applyFill="0" applyBorder="0" applyAlignment="0" applyProtection="0"/>
  </cellStyleXfs>
  <cellXfs count="394">
    <xf numFmtId="0" fontId="0" fillId="0" borderId="0" xfId="0" applyNumberFormat="1" applyFill="1" applyBorder="1" applyAlignment="1" applyProtection="1"/>
    <xf numFmtId="169" fontId="149" fillId="34" borderId="0" xfId="215" applyNumberFormat="1" applyFont="1" applyFill="1" applyBorder="1" applyAlignment="1" applyProtection="1"/>
    <xf numFmtId="169" fontId="149" fillId="60" borderId="0" xfId="215" applyNumberFormat="1" applyFont="1" applyFill="1" applyBorder="1" applyAlignment="1" applyProtection="1"/>
    <xf numFmtId="0" fontId="149" fillId="0" borderId="0" xfId="3179" applyFont="1" applyFill="1" applyAlignment="1">
      <alignment vertical="center"/>
    </xf>
    <xf numFmtId="0" fontId="156" fillId="0" borderId="0" xfId="3886" applyNumberFormat="1" applyFont="1" applyFill="1" applyBorder="1" applyAlignment="1" applyProtection="1"/>
    <xf numFmtId="169" fontId="156" fillId="0" borderId="0" xfId="5402" applyNumberFormat="1" applyFont="1" applyFill="1" applyBorder="1" applyAlignment="1" applyProtection="1"/>
    <xf numFmtId="3" fontId="156" fillId="0" borderId="0" xfId="3886" applyNumberFormat="1" applyFont="1" applyFill="1" applyBorder="1" applyAlignment="1" applyProtection="1"/>
    <xf numFmtId="0" fontId="158" fillId="0" borderId="0" xfId="3886" applyNumberFormat="1" applyFont="1" applyFill="1" applyBorder="1" applyAlignment="1" applyProtection="1"/>
    <xf numFmtId="169" fontId="156" fillId="0" borderId="0" xfId="3886" applyNumberFormat="1" applyFont="1" applyFill="1" applyBorder="1" applyAlignment="1" applyProtection="1"/>
    <xf numFmtId="0" fontId="155" fillId="0" borderId="0" xfId="3886" applyFont="1" applyFill="1" applyAlignment="1">
      <alignment horizontal="center" vertical="center"/>
    </xf>
    <xf numFmtId="0" fontId="156" fillId="0" borderId="0" xfId="3886" applyFont="1" applyFill="1" applyAlignment="1">
      <alignment horizontal="center" vertical="center"/>
    </xf>
    <xf numFmtId="0" fontId="155" fillId="0" borderId="0" xfId="3886" applyFont="1" applyFill="1" applyAlignment="1">
      <alignment horizontal="right" vertical="center"/>
    </xf>
    <xf numFmtId="3" fontId="155" fillId="0" borderId="0" xfId="3886" applyNumberFormat="1" applyFont="1" applyFill="1" applyAlignment="1">
      <alignment horizontal="right" vertical="center"/>
    </xf>
    <xf numFmtId="3" fontId="156" fillId="0" borderId="0" xfId="3886" applyNumberFormat="1" applyFont="1" applyFill="1" applyAlignment="1">
      <alignment horizontal="right" vertical="center"/>
    </xf>
    <xf numFmtId="0" fontId="150" fillId="0" borderId="0" xfId="0" applyFont="1" applyFill="1" applyAlignment="1">
      <alignment vertical="center"/>
    </xf>
    <xf numFmtId="168" fontId="155" fillId="0" borderId="0" xfId="3886" applyNumberFormat="1" applyFont="1" applyFill="1" applyAlignment="1">
      <alignment vertical="center"/>
    </xf>
    <xf numFmtId="0" fontId="159" fillId="0" borderId="0" xfId="3886" applyFont="1" applyFill="1" applyAlignment="1">
      <alignment vertical="center"/>
    </xf>
    <xf numFmtId="169" fontId="156" fillId="0" borderId="0" xfId="215" applyNumberFormat="1" applyFont="1" applyFill="1" applyBorder="1" applyAlignment="1" applyProtection="1"/>
    <xf numFmtId="10" fontId="156" fillId="0" borderId="0" xfId="3640" applyNumberFormat="1" applyFont="1" applyFill="1" applyBorder="1" applyAlignment="1" applyProtection="1"/>
    <xf numFmtId="0" fontId="156" fillId="0" borderId="0" xfId="3886" applyFont="1" applyFill="1" applyAlignment="1">
      <alignment vertical="center"/>
    </xf>
    <xf numFmtId="0" fontId="155" fillId="0" borderId="0" xfId="3886" applyFont="1" applyFill="1" applyAlignment="1">
      <alignment horizontal="left" vertical="center"/>
    </xf>
    <xf numFmtId="0" fontId="171" fillId="0" borderId="0" xfId="3886" applyFont="1" applyFill="1" applyAlignment="1">
      <alignment vertical="center"/>
    </xf>
    <xf numFmtId="0" fontId="171" fillId="0" borderId="0" xfId="3886" applyFont="1" applyFill="1" applyAlignment="1">
      <alignment horizontal="center" vertical="center"/>
    </xf>
    <xf numFmtId="0" fontId="171" fillId="0" borderId="0" xfId="3886" applyNumberFormat="1" applyFont="1" applyFill="1" applyBorder="1" applyAlignment="1" applyProtection="1"/>
    <xf numFmtId="3" fontId="171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9" fillId="0" borderId="0" xfId="215" applyNumberFormat="1" applyFont="1" applyFill="1" applyBorder="1" applyAlignment="1" applyProtection="1"/>
    <xf numFmtId="0" fontId="156" fillId="0" borderId="0" xfId="3886" applyNumberFormat="1" applyFont="1" applyFill="1" applyBorder="1" applyAlignment="1" applyProtection="1"/>
    <xf numFmtId="169" fontId="158" fillId="0" borderId="0" xfId="5402" applyNumberFormat="1" applyFont="1" applyFill="1" applyBorder="1" applyAlignment="1" applyProtection="1"/>
    <xf numFmtId="169" fontId="158" fillId="34" borderId="0" xfId="5402" applyNumberFormat="1" applyFont="1" applyFill="1" applyBorder="1" applyAlignment="1" applyProtection="1"/>
    <xf numFmtId="169" fontId="156" fillId="34" borderId="0" xfId="5402" applyNumberFormat="1" applyFont="1" applyFill="1" applyBorder="1" applyAlignment="1" applyProtection="1"/>
    <xf numFmtId="169" fontId="178" fillId="34" borderId="0" xfId="5402" applyNumberFormat="1" applyFont="1" applyFill="1" applyBorder="1" applyAlignment="1" applyProtection="1"/>
    <xf numFmtId="169" fontId="178" fillId="0" borderId="0" xfId="5402" applyNumberFormat="1" applyFont="1" applyFill="1" applyBorder="1" applyAlignment="1" applyProtection="1"/>
    <xf numFmtId="169" fontId="171" fillId="34" borderId="0" xfId="5402" applyNumberFormat="1" applyFont="1" applyFill="1" applyBorder="1" applyAlignment="1" applyProtection="1"/>
    <xf numFmtId="182" fontId="156" fillId="0" borderId="0" xfId="3640" applyNumberFormat="1" applyFont="1" applyFill="1" applyBorder="1" applyAlignment="1" applyProtection="1"/>
    <xf numFmtId="0" fontId="18" fillId="0" borderId="0" xfId="6595" applyFont="1"/>
    <xf numFmtId="0" fontId="18" fillId="0" borderId="0" xfId="6595" applyFont="1" applyBorder="1"/>
    <xf numFmtId="0" fontId="195" fillId="0" borderId="0" xfId="6595" applyFont="1"/>
    <xf numFmtId="0" fontId="194" fillId="0" borderId="0" xfId="6595" applyFont="1"/>
    <xf numFmtId="0" fontId="18" fillId="0" borderId="35" xfId="6595" applyFont="1" applyBorder="1" applyAlignment="1">
      <alignment horizontal="center"/>
    </xf>
    <xf numFmtId="0" fontId="18" fillId="0" borderId="36" xfId="6595" applyFont="1" applyBorder="1" applyAlignment="1">
      <alignment horizontal="center"/>
    </xf>
    <xf numFmtId="14" fontId="18" fillId="0" borderId="38" xfId="6595" applyNumberFormat="1" applyFont="1" applyBorder="1" applyAlignment="1">
      <alignment horizontal="center"/>
    </xf>
    <xf numFmtId="14" fontId="18" fillId="0" borderId="39" xfId="6595" applyNumberFormat="1" applyFont="1" applyBorder="1" applyAlignment="1">
      <alignment horizontal="center"/>
    </xf>
    <xf numFmtId="0" fontId="18" fillId="0" borderId="25" xfId="6595" applyFont="1" applyBorder="1" applyAlignment="1">
      <alignment horizontal="center"/>
    </xf>
    <xf numFmtId="0" fontId="196" fillId="0" borderId="32" xfId="6595" applyFont="1" applyBorder="1"/>
    <xf numFmtId="0" fontId="18" fillId="0" borderId="32" xfId="6595" applyFont="1" applyBorder="1" applyAlignment="1">
      <alignment horizontal="center"/>
    </xf>
    <xf numFmtId="3" fontId="18" fillId="0" borderId="32" xfId="6596" applyNumberFormat="1" applyFont="1" applyBorder="1"/>
    <xf numFmtId="3" fontId="18" fillId="0" borderId="33" xfId="6596" applyNumberFormat="1" applyFont="1" applyBorder="1"/>
    <xf numFmtId="0" fontId="18" fillId="0" borderId="26" xfId="6595" applyFont="1" applyBorder="1" applyAlignment="1">
      <alignment horizontal="center"/>
    </xf>
    <xf numFmtId="0" fontId="196" fillId="0" borderId="0" xfId="6595" applyFont="1" applyBorder="1"/>
    <xf numFmtId="0" fontId="18" fillId="0" borderId="27" xfId="6595" applyFont="1" applyBorder="1" applyAlignment="1">
      <alignment horizontal="center"/>
    </xf>
    <xf numFmtId="3" fontId="18" fillId="0" borderId="27" xfId="6596" applyNumberFormat="1" applyFont="1" applyBorder="1"/>
    <xf numFmtId="3" fontId="18" fillId="0" borderId="28" xfId="6596" applyNumberFormat="1" applyFont="1" applyBorder="1"/>
    <xf numFmtId="3" fontId="196" fillId="0" borderId="0" xfId="6595" applyNumberFormat="1" applyFont="1" applyBorder="1"/>
    <xf numFmtId="3" fontId="18" fillId="0" borderId="0" xfId="6595" applyNumberFormat="1" applyFont="1" applyBorder="1"/>
    <xf numFmtId="0" fontId="196" fillId="0" borderId="27" xfId="6595" applyFont="1" applyBorder="1"/>
    <xf numFmtId="0" fontId="18" fillId="0" borderId="27" xfId="6595" applyFont="1" applyBorder="1"/>
    <xf numFmtId="3" fontId="18" fillId="0" borderId="0" xfId="6595" applyNumberFormat="1" applyFont="1"/>
    <xf numFmtId="0" fontId="18" fillId="0" borderId="40" xfId="6595" applyFont="1" applyBorder="1" applyAlignment="1">
      <alignment horizontal="center"/>
    </xf>
    <xf numFmtId="0" fontId="18" fillId="0" borderId="41" xfId="6595" applyFont="1" applyBorder="1"/>
    <xf numFmtId="0" fontId="18" fillId="0" borderId="41" xfId="6595" applyFont="1" applyBorder="1" applyAlignment="1">
      <alignment horizontal="center"/>
    </xf>
    <xf numFmtId="3" fontId="18" fillId="0" borderId="41" xfId="6596" applyNumberFormat="1" applyFont="1" applyBorder="1"/>
    <xf numFmtId="3" fontId="18" fillId="0" borderId="42" xfId="6596" applyNumberFormat="1" applyFont="1" applyBorder="1"/>
    <xf numFmtId="0" fontId="18" fillId="0" borderId="43" xfId="6595" applyFont="1" applyBorder="1" applyAlignment="1">
      <alignment horizontal="center"/>
    </xf>
    <xf numFmtId="0" fontId="196" fillId="0" borderId="44" xfId="6595" applyFont="1" applyBorder="1"/>
    <xf numFmtId="0" fontId="18" fillId="0" borderId="44" xfId="6595" applyFont="1" applyBorder="1" applyAlignment="1">
      <alignment horizontal="center"/>
    </xf>
    <xf numFmtId="3" fontId="18" fillId="0" borderId="44" xfId="6596" applyNumberFormat="1" applyFont="1" applyBorder="1"/>
    <xf numFmtId="3" fontId="191" fillId="0" borderId="45" xfId="6596" applyNumberFormat="1" applyFont="1" applyBorder="1"/>
    <xf numFmtId="0" fontId="18" fillId="0" borderId="46" xfId="6595" applyFont="1" applyBorder="1" applyAlignment="1">
      <alignment vertical="center"/>
    </xf>
    <xf numFmtId="0" fontId="195" fillId="0" borderId="47" xfId="6595" applyFont="1" applyBorder="1" applyAlignment="1">
      <alignment vertical="center"/>
    </xf>
    <xf numFmtId="0" fontId="195" fillId="0" borderId="47" xfId="6595" applyFont="1" applyBorder="1" applyAlignment="1">
      <alignment horizontal="center" vertical="center"/>
    </xf>
    <xf numFmtId="3" fontId="195" fillId="0" borderId="47" xfId="6596" applyNumberFormat="1" applyFont="1" applyBorder="1" applyAlignment="1">
      <alignment vertical="center"/>
    </xf>
    <xf numFmtId="3" fontId="195" fillId="0" borderId="48" xfId="6596" applyNumberFormat="1" applyFont="1" applyBorder="1" applyAlignment="1">
      <alignment vertical="center"/>
    </xf>
    <xf numFmtId="1" fontId="18" fillId="0" borderId="27" xfId="6595" applyNumberFormat="1" applyFont="1" applyBorder="1"/>
    <xf numFmtId="0" fontId="18" fillId="0" borderId="29" xfId="6595" applyFont="1" applyBorder="1" applyAlignment="1">
      <alignment horizontal="center"/>
    </xf>
    <xf numFmtId="0" fontId="196" fillId="0" borderId="30" xfId="6595" applyFont="1" applyBorder="1"/>
    <xf numFmtId="0" fontId="18" fillId="0" borderId="30" xfId="6595" applyFont="1" applyBorder="1" applyAlignment="1">
      <alignment horizontal="center"/>
    </xf>
    <xf numFmtId="3" fontId="18" fillId="0" borderId="30" xfId="6596" applyNumberFormat="1" applyFont="1" applyBorder="1"/>
    <xf numFmtId="3" fontId="191" fillId="0" borderId="31" xfId="6596" applyNumberFormat="1" applyFont="1" applyBorder="1"/>
    <xf numFmtId="1" fontId="18" fillId="0" borderId="0" xfId="6595" applyNumberFormat="1" applyFont="1"/>
    <xf numFmtId="0" fontId="193" fillId="0" borderId="25" xfId="6595" applyFont="1" applyBorder="1" applyAlignment="1">
      <alignment horizontal="center"/>
    </xf>
    <xf numFmtId="0" fontId="193" fillId="0" borderId="32" xfId="6595" applyFont="1" applyBorder="1" applyAlignment="1">
      <alignment horizontal="center"/>
    </xf>
    <xf numFmtId="0" fontId="193" fillId="0" borderId="26" xfId="6595" applyFont="1" applyBorder="1" applyAlignment="1">
      <alignment horizontal="center"/>
    </xf>
    <xf numFmtId="0" fontId="193" fillId="0" borderId="27" xfId="6595" applyFont="1" applyBorder="1" applyAlignment="1">
      <alignment horizontal="center"/>
    </xf>
    <xf numFmtId="0" fontId="193" fillId="0" borderId="27" xfId="6595" applyFont="1" applyBorder="1"/>
    <xf numFmtId="169" fontId="193" fillId="0" borderId="27" xfId="6602" applyNumberFormat="1" applyFont="1" applyBorder="1"/>
    <xf numFmtId="169" fontId="193" fillId="0" borderId="28" xfId="6602" applyNumberFormat="1" applyFont="1" applyBorder="1"/>
    <xf numFmtId="0" fontId="193" fillId="0" borderId="40" xfId="6595" applyFont="1" applyBorder="1" applyAlignment="1">
      <alignment horizontal="center"/>
    </xf>
    <xf numFmtId="0" fontId="193" fillId="0" borderId="41" xfId="6595" applyFont="1" applyBorder="1"/>
    <xf numFmtId="0" fontId="193" fillId="0" borderId="41" xfId="6595" applyFont="1" applyBorder="1" applyAlignment="1">
      <alignment horizontal="center"/>
    </xf>
    <xf numFmtId="169" fontId="193" fillId="0" borderId="42" xfId="6602" applyNumberFormat="1" applyFont="1" applyBorder="1"/>
    <xf numFmtId="3" fontId="191" fillId="0" borderId="28" xfId="6596" applyNumberFormat="1" applyFont="1" applyBorder="1"/>
    <xf numFmtId="169" fontId="193" fillId="0" borderId="30" xfId="6602" applyNumberFormat="1" applyFont="1" applyBorder="1"/>
    <xf numFmtId="3" fontId="18" fillId="0" borderId="0" xfId="6596" applyNumberFormat="1" applyFont="1" applyFill="1" applyBorder="1"/>
    <xf numFmtId="183" fontId="18" fillId="0" borderId="0" xfId="6601" applyNumberFormat="1" applyFont="1"/>
    <xf numFmtId="3" fontId="197" fillId="0" borderId="0" xfId="6595" applyNumberFormat="1" applyFont="1" applyAlignment="1"/>
    <xf numFmtId="4" fontId="18" fillId="0" borderId="0" xfId="6595" applyNumberFormat="1" applyFont="1"/>
    <xf numFmtId="0" fontId="18" fillId="0" borderId="0" xfId="3280" applyFont="1" applyFill="1" applyBorder="1"/>
    <xf numFmtId="0" fontId="184" fillId="0" borderId="0" xfId="3280" applyFont="1" applyBorder="1" applyAlignment="1">
      <alignment vertical="center"/>
    </xf>
    <xf numFmtId="0" fontId="18" fillId="0" borderId="0" xfId="3280" applyFont="1" applyBorder="1"/>
    <xf numFmtId="0" fontId="191" fillId="0" borderId="0" xfId="3280" applyFont="1" applyBorder="1" applyAlignment="1">
      <alignment vertical="center"/>
    </xf>
    <xf numFmtId="0" fontId="201" fillId="0" borderId="0" xfId="3275" applyFont="1" applyFill="1" applyBorder="1" applyAlignment="1">
      <alignment horizontal="left" vertical="center"/>
    </xf>
    <xf numFmtId="0" fontId="18" fillId="0" borderId="0" xfId="6605" applyFont="1" applyBorder="1"/>
    <xf numFmtId="0" fontId="182" fillId="0" borderId="0" xfId="6605" applyFont="1" applyBorder="1"/>
    <xf numFmtId="0" fontId="18" fillId="0" borderId="54" xfId="6605" applyFont="1" applyBorder="1"/>
    <xf numFmtId="0" fontId="18" fillId="0" borderId="55" xfId="6605" applyFont="1" applyBorder="1"/>
    <xf numFmtId="0" fontId="18" fillId="0" borderId="56" xfId="6605" applyFont="1" applyBorder="1"/>
    <xf numFmtId="0" fontId="18" fillId="0" borderId="0" xfId="6605" applyFont="1"/>
    <xf numFmtId="0" fontId="18" fillId="0" borderId="57" xfId="6605" applyFont="1" applyBorder="1"/>
    <xf numFmtId="0" fontId="18" fillId="0" borderId="58" xfId="6605" applyFont="1" applyBorder="1"/>
    <xf numFmtId="0" fontId="182" fillId="0" borderId="57" xfId="6605" applyFont="1" applyBorder="1"/>
    <xf numFmtId="0" fontId="182" fillId="0" borderId="0" xfId="6605" applyFont="1" applyBorder="1" applyAlignment="1">
      <alignment horizontal="left"/>
    </xf>
    <xf numFmtId="0" fontId="182" fillId="0" borderId="58" xfId="6605" applyFont="1" applyBorder="1"/>
    <xf numFmtId="0" fontId="182" fillId="0" borderId="0" xfId="6605" applyFont="1"/>
    <xf numFmtId="0" fontId="18" fillId="0" borderId="52" xfId="6605" applyFont="1" applyBorder="1"/>
    <xf numFmtId="0" fontId="18" fillId="0" borderId="59" xfId="6605" applyFont="1" applyBorder="1"/>
    <xf numFmtId="0" fontId="18" fillId="0" borderId="50" xfId="6605" applyFont="1" applyBorder="1"/>
    <xf numFmtId="0" fontId="184" fillId="0" borderId="0" xfId="6605" applyFont="1" applyBorder="1"/>
    <xf numFmtId="0" fontId="188" fillId="0" borderId="0" xfId="6605" applyFont="1" applyBorder="1"/>
    <xf numFmtId="0" fontId="191" fillId="0" borderId="0" xfId="6605" applyFont="1" applyBorder="1" applyAlignment="1">
      <alignment horizontal="left"/>
    </xf>
    <xf numFmtId="0" fontId="191" fillId="0" borderId="50" xfId="6605" applyFont="1" applyBorder="1" applyAlignment="1">
      <alignment horizontal="left"/>
    </xf>
    <xf numFmtId="0" fontId="191" fillId="0" borderId="0" xfId="6605" applyFont="1" applyBorder="1"/>
    <xf numFmtId="0" fontId="191" fillId="0" borderId="50" xfId="6605" applyFont="1" applyBorder="1"/>
    <xf numFmtId="0" fontId="18" fillId="0" borderId="53" xfId="6605" applyFont="1" applyBorder="1"/>
    <xf numFmtId="49" fontId="191" fillId="0" borderId="0" xfId="6605" applyNumberFormat="1" applyFont="1" applyBorder="1"/>
    <xf numFmtId="0" fontId="182" fillId="0" borderId="50" xfId="6605" applyFont="1" applyBorder="1"/>
    <xf numFmtId="0" fontId="18" fillId="0" borderId="51" xfId="6605" applyFont="1" applyBorder="1"/>
    <xf numFmtId="0" fontId="18" fillId="0" borderId="60" xfId="6605" applyFont="1" applyBorder="1"/>
    <xf numFmtId="0" fontId="182" fillId="0" borderId="61" xfId="6605" applyFont="1" applyBorder="1"/>
    <xf numFmtId="0" fontId="182" fillId="0" borderId="62" xfId="6605" applyFont="1" applyBorder="1"/>
    <xf numFmtId="0" fontId="18" fillId="0" borderId="62" xfId="6605" applyFont="1" applyBorder="1"/>
    <xf numFmtId="0" fontId="182" fillId="0" borderId="63" xfId="6605" applyFont="1" applyBorder="1"/>
    <xf numFmtId="0" fontId="192" fillId="0" borderId="0" xfId="6605" applyFont="1" applyBorder="1"/>
    <xf numFmtId="0" fontId="192" fillId="0" borderId="0" xfId="6605" applyFont="1"/>
    <xf numFmtId="0" fontId="182" fillId="0" borderId="0" xfId="6605" applyFont="1" applyBorder="1" applyAlignment="1">
      <alignment horizontal="center"/>
    </xf>
    <xf numFmtId="0" fontId="7" fillId="0" borderId="0" xfId="6594"/>
    <xf numFmtId="0" fontId="7" fillId="0" borderId="0" xfId="6594" applyAlignment="1">
      <alignment horizontal="center"/>
    </xf>
    <xf numFmtId="0" fontId="147" fillId="0" borderId="0" xfId="6594" applyFont="1"/>
    <xf numFmtId="0" fontId="197" fillId="0" borderId="0" xfId="3280" applyFont="1" applyBorder="1" applyAlignment="1">
      <alignment vertical="center"/>
    </xf>
    <xf numFmtId="0" fontId="147" fillId="0" borderId="0" xfId="6594" applyFont="1" applyAlignment="1">
      <alignment horizontal="left"/>
    </xf>
    <xf numFmtId="169" fontId="147" fillId="61" borderId="0" xfId="6608" applyNumberFormat="1" applyFont="1" applyFill="1" applyAlignment="1">
      <alignment horizontal="center"/>
    </xf>
    <xf numFmtId="169" fontId="7" fillId="0" borderId="0" xfId="6594" applyNumberFormat="1"/>
    <xf numFmtId="0" fontId="204" fillId="0" borderId="0" xfId="6594" applyFont="1"/>
    <xf numFmtId="169" fontId="205" fillId="0" borderId="0" xfId="6594" applyNumberFormat="1" applyFont="1" applyAlignment="1">
      <alignment horizontal="center"/>
    </xf>
    <xf numFmtId="0" fontId="147" fillId="0" borderId="0" xfId="6594" applyFont="1" applyBorder="1" applyAlignment="1">
      <alignment horizontal="center"/>
    </xf>
    <xf numFmtId="0" fontId="147" fillId="0" borderId="0" xfId="6594" applyFont="1" applyBorder="1"/>
    <xf numFmtId="49" fontId="147" fillId="0" borderId="0" xfId="6594" applyNumberFormat="1" applyFont="1" applyBorder="1" applyAlignment="1">
      <alignment horizontal="center"/>
    </xf>
    <xf numFmtId="49" fontId="147" fillId="0" borderId="0" xfId="6594" applyNumberFormat="1" applyFont="1" applyAlignment="1">
      <alignment horizontal="center"/>
    </xf>
    <xf numFmtId="3" fontId="206" fillId="0" borderId="0" xfId="6594" applyNumberFormat="1" applyFont="1" applyAlignment="1">
      <alignment horizontal="center"/>
    </xf>
    <xf numFmtId="3" fontId="147" fillId="0" borderId="0" xfId="6594" applyNumberFormat="1" applyFont="1" applyAlignment="1">
      <alignment horizontal="center"/>
    </xf>
    <xf numFmtId="0" fontId="4" fillId="0" borderId="0" xfId="6594" applyFont="1"/>
    <xf numFmtId="1" fontId="207" fillId="0" borderId="0" xfId="6594" applyNumberFormat="1" applyFont="1" applyAlignment="1">
      <alignment horizontal="center"/>
    </xf>
    <xf numFmtId="1" fontId="147" fillId="0" borderId="0" xfId="6594" applyNumberFormat="1" applyFont="1" applyAlignment="1">
      <alignment horizontal="center"/>
    </xf>
    <xf numFmtId="1" fontId="7" fillId="0" borderId="0" xfId="6594" applyNumberFormat="1" applyAlignment="1">
      <alignment horizontal="center"/>
    </xf>
    <xf numFmtId="0" fontId="147" fillId="0" borderId="0" xfId="6594" applyFont="1" applyAlignment="1">
      <alignment horizontal="center"/>
    </xf>
    <xf numFmtId="0" fontId="7" fillId="0" borderId="0" xfId="6594" applyFill="1"/>
    <xf numFmtId="3" fontId="7" fillId="0" borderId="0" xfId="6594" applyNumberFormat="1"/>
    <xf numFmtId="169" fontId="4" fillId="0" borderId="0" xfId="215" applyNumberFormat="1" applyFont="1" applyAlignment="1">
      <alignment horizontal="center"/>
    </xf>
    <xf numFmtId="169" fontId="7" fillId="0" borderId="0" xfId="215" applyNumberFormat="1" applyFont="1" applyAlignment="1">
      <alignment horizontal="center"/>
    </xf>
    <xf numFmtId="1" fontId="206" fillId="0" borderId="0" xfId="6594" applyNumberFormat="1" applyFont="1" applyAlignment="1">
      <alignment horizontal="center"/>
    </xf>
    <xf numFmtId="0" fontId="208" fillId="0" borderId="0" xfId="6594" applyFont="1" applyAlignment="1">
      <alignment horizontal="center"/>
    </xf>
    <xf numFmtId="37" fontId="209" fillId="0" borderId="0" xfId="6594" applyNumberFormat="1" applyFont="1" applyAlignment="1">
      <alignment horizontal="center"/>
    </xf>
    <xf numFmtId="1" fontId="209" fillId="0" borderId="0" xfId="6594" applyNumberFormat="1" applyFont="1" applyAlignment="1">
      <alignment horizontal="center"/>
    </xf>
    <xf numFmtId="1" fontId="208" fillId="0" borderId="0" xfId="6594" applyNumberFormat="1" applyFont="1" applyAlignment="1">
      <alignment horizontal="center"/>
    </xf>
    <xf numFmtId="3" fontId="7" fillId="0" borderId="0" xfId="6594" applyNumberFormat="1" applyAlignment="1">
      <alignment horizontal="center"/>
    </xf>
    <xf numFmtId="0" fontId="4" fillId="0" borderId="0" xfId="6594" applyFont="1" applyAlignment="1">
      <alignment horizontal="center"/>
    </xf>
    <xf numFmtId="169" fontId="0" fillId="0" borderId="0" xfId="6608" applyNumberFormat="1" applyFont="1" applyAlignment="1">
      <alignment horizontal="center"/>
    </xf>
    <xf numFmtId="169" fontId="0" fillId="0" borderId="0" xfId="6608" applyNumberFormat="1" applyFont="1" applyAlignment="1">
      <alignment horizontal="right"/>
    </xf>
    <xf numFmtId="169" fontId="147" fillId="0" borderId="0" xfId="6608" applyNumberFormat="1" applyFont="1" applyAlignment="1">
      <alignment horizontal="center"/>
    </xf>
    <xf numFmtId="0" fontId="208" fillId="0" borderId="0" xfId="6594" applyFont="1"/>
    <xf numFmtId="0" fontId="209" fillId="0" borderId="0" xfId="6594" applyFont="1"/>
    <xf numFmtId="169" fontId="208" fillId="0" borderId="0" xfId="6608" applyNumberFormat="1" applyFont="1" applyAlignment="1">
      <alignment horizontal="center"/>
    </xf>
    <xf numFmtId="0" fontId="198" fillId="0" borderId="0" xfId="6594" applyFont="1"/>
    <xf numFmtId="169" fontId="147" fillId="0" borderId="0" xfId="6594" applyNumberFormat="1" applyFont="1" applyAlignment="1">
      <alignment horizontal="center"/>
    </xf>
    <xf numFmtId="169" fontId="147" fillId="0" borderId="0" xfId="215" applyNumberFormat="1" applyFont="1" applyAlignment="1">
      <alignment horizontal="center"/>
    </xf>
    <xf numFmtId="0" fontId="7" fillId="0" borderId="27" xfId="6594" applyBorder="1" applyAlignment="1">
      <alignment wrapText="1"/>
    </xf>
    <xf numFmtId="0" fontId="7" fillId="0" borderId="27" xfId="6594" applyBorder="1" applyAlignment="1">
      <alignment horizontal="center" wrapText="1"/>
    </xf>
    <xf numFmtId="0" fontId="7" fillId="0" borderId="27" xfId="6594" applyBorder="1" applyAlignment="1">
      <alignment horizontal="center"/>
    </xf>
    <xf numFmtId="0" fontId="7" fillId="0" borderId="27" xfId="6594" applyBorder="1"/>
    <xf numFmtId="0" fontId="147" fillId="0" borderId="27" xfId="6594" applyFont="1" applyBorder="1" applyAlignment="1">
      <alignment horizontal="left"/>
    </xf>
    <xf numFmtId="0" fontId="147" fillId="0" borderId="27" xfId="6594" applyFont="1" applyBorder="1"/>
    <xf numFmtId="0" fontId="19" fillId="0" borderId="68" xfId="6605" applyFont="1" applyBorder="1" applyAlignment="1">
      <alignment horizontal="center" vertical="center"/>
    </xf>
    <xf numFmtId="183" fontId="193" fillId="0" borderId="68" xfId="6606" applyNumberFormat="1" applyFont="1" applyFill="1" applyBorder="1" applyAlignment="1">
      <alignment horizontal="left"/>
    </xf>
    <xf numFmtId="183" fontId="193" fillId="0" borderId="68" xfId="6606" applyNumberFormat="1" applyFont="1" applyBorder="1" applyAlignment="1">
      <alignment horizontal="left"/>
    </xf>
    <xf numFmtId="183" fontId="19" fillId="62" borderId="68" xfId="6606" applyNumberFormat="1" applyFont="1" applyFill="1" applyBorder="1" applyAlignment="1">
      <alignment vertical="center"/>
    </xf>
    <xf numFmtId="0" fontId="200" fillId="0" borderId="68" xfId="6605" applyFont="1" applyBorder="1" applyAlignment="1">
      <alignment horizontal="center" vertical="center"/>
    </xf>
    <xf numFmtId="0" fontId="208" fillId="0" borderId="68" xfId="6594" applyFont="1" applyBorder="1"/>
    <xf numFmtId="183" fontId="19" fillId="0" borderId="68" xfId="6606" applyNumberFormat="1" applyFont="1" applyBorder="1" applyAlignment="1">
      <alignment vertical="center"/>
    </xf>
    <xf numFmtId="183" fontId="19" fillId="0" borderId="68" xfId="6606" applyNumberFormat="1" applyFont="1" applyFill="1" applyBorder="1" applyAlignment="1">
      <alignment vertical="center"/>
    </xf>
    <xf numFmtId="183" fontId="191" fillId="0" borderId="68" xfId="6606" applyNumberFormat="1" applyFont="1" applyFill="1" applyBorder="1" applyAlignment="1">
      <alignment vertical="center"/>
    </xf>
    <xf numFmtId="183" fontId="18" fillId="0" borderId="68" xfId="6606" applyNumberFormat="1" applyFont="1" applyBorder="1" applyAlignment="1">
      <alignment horizontal="center" vertical="center"/>
    </xf>
    <xf numFmtId="0" fontId="18" fillId="0" borderId="68" xfId="3280" applyFont="1" applyBorder="1" applyAlignment="1">
      <alignment horizontal="center" vertical="center"/>
    </xf>
    <xf numFmtId="183" fontId="191" fillId="62" borderId="68" xfId="6606" applyNumberFormat="1" applyFont="1" applyFill="1" applyBorder="1" applyAlignment="1">
      <alignment vertical="center"/>
    </xf>
    <xf numFmtId="183" fontId="199" fillId="0" borderId="68" xfId="6606" applyNumberFormat="1" applyFont="1" applyBorder="1" applyAlignment="1">
      <alignment horizontal="left"/>
    </xf>
    <xf numFmtId="0" fontId="19" fillId="0" borderId="68" xfId="6605" applyFont="1" applyBorder="1" applyAlignment="1">
      <alignment vertical="center"/>
    </xf>
    <xf numFmtId="0" fontId="199" fillId="0" borderId="68" xfId="3280" applyFont="1" applyBorder="1" applyAlignment="1">
      <alignment horizontal="left"/>
    </xf>
    <xf numFmtId="0" fontId="211" fillId="0" borderId="0" xfId="6594" applyFont="1"/>
    <xf numFmtId="0" fontId="213" fillId="0" borderId="0" xfId="6594" applyFont="1"/>
    <xf numFmtId="184" fontId="147" fillId="0" borderId="0" xfId="6594" applyNumberFormat="1" applyFont="1" applyAlignment="1">
      <alignment horizontal="center"/>
    </xf>
    <xf numFmtId="0" fontId="3" fillId="0" borderId="0" xfId="6594" applyFont="1" applyAlignment="1">
      <alignment horizontal="center"/>
    </xf>
    <xf numFmtId="169" fontId="198" fillId="0" borderId="0" xfId="215" applyNumberFormat="1" applyFont="1" applyAlignment="1">
      <alignment horizontal="center"/>
    </xf>
    <xf numFmtId="0" fontId="198" fillId="0" borderId="0" xfId="6594" applyFont="1" applyAlignment="1">
      <alignment horizontal="left"/>
    </xf>
    <xf numFmtId="0" fontId="207" fillId="0" borderId="0" xfId="6594" applyFont="1"/>
    <xf numFmtId="0" fontId="207" fillId="0" borderId="0" xfId="6594" applyFont="1" applyAlignment="1">
      <alignment horizontal="left"/>
    </xf>
    <xf numFmtId="169" fontId="207" fillId="0" borderId="0" xfId="215" applyNumberFormat="1" applyFont="1" applyAlignment="1">
      <alignment horizontal="center"/>
    </xf>
    <xf numFmtId="3" fontId="215" fillId="0" borderId="0" xfId="6594" applyNumberFormat="1" applyFont="1" applyBorder="1" applyAlignment="1">
      <alignment horizontal="center" vertical="center"/>
    </xf>
    <xf numFmtId="3" fontId="216" fillId="0" borderId="0" xfId="6594" applyNumberFormat="1" applyFont="1" applyBorder="1" applyAlignment="1">
      <alignment vertical="center"/>
    </xf>
    <xf numFmtId="0" fontId="217" fillId="0" borderId="0" xfId="6594" applyFont="1" applyBorder="1" applyAlignment="1">
      <alignment horizontal="left" vertical="center"/>
    </xf>
    <xf numFmtId="3" fontId="216" fillId="64" borderId="24" xfId="6594" applyNumberFormat="1" applyFont="1" applyFill="1" applyBorder="1" applyAlignment="1">
      <alignment vertical="center"/>
    </xf>
    <xf numFmtId="0" fontId="218" fillId="0" borderId="0" xfId="6594" applyFont="1" applyBorder="1" applyAlignment="1">
      <alignment vertical="center"/>
    </xf>
    <xf numFmtId="0" fontId="216" fillId="0" borderId="0" xfId="6594" applyFont="1" applyBorder="1" applyAlignment="1">
      <alignment vertical="center"/>
    </xf>
    <xf numFmtId="0" fontId="219" fillId="63" borderId="0" xfId="6594" applyFont="1" applyFill="1" applyBorder="1" applyAlignment="1">
      <alignment vertical="center"/>
    </xf>
    <xf numFmtId="0" fontId="215" fillId="0" borderId="0" xfId="6594" applyFont="1" applyBorder="1" applyAlignment="1">
      <alignment vertical="center"/>
    </xf>
    <xf numFmtId="3" fontId="216" fillId="63" borderId="72" xfId="6594" applyNumberFormat="1" applyFont="1" applyFill="1" applyBorder="1" applyAlignment="1">
      <alignment vertical="center"/>
    </xf>
    <xf numFmtId="0" fontId="220" fillId="0" borderId="0" xfId="6594" applyFont="1" applyBorder="1" applyAlignment="1">
      <alignment horizontal="center" vertical="center"/>
    </xf>
    <xf numFmtId="3" fontId="216" fillId="64" borderId="0" xfId="6594" applyNumberFormat="1" applyFont="1" applyFill="1" applyBorder="1" applyAlignment="1">
      <alignment vertical="center"/>
    </xf>
    <xf numFmtId="0" fontId="221" fillId="0" borderId="0" xfId="6594" applyFont="1" applyBorder="1" applyAlignment="1">
      <alignment horizontal="right" vertical="center"/>
    </xf>
    <xf numFmtId="0" fontId="215" fillId="61" borderId="0" xfId="6594" applyFont="1" applyFill="1" applyBorder="1" applyAlignment="1">
      <alignment horizontal="left" vertical="center"/>
    </xf>
    <xf numFmtId="3" fontId="216" fillId="61" borderId="49" xfId="6594" applyNumberFormat="1" applyFont="1" applyFill="1" applyBorder="1" applyAlignment="1">
      <alignment vertical="center"/>
    </xf>
    <xf numFmtId="0" fontId="215" fillId="0" borderId="0" xfId="6594" applyFont="1" applyFill="1" applyBorder="1" applyAlignment="1">
      <alignment horizontal="left" vertical="center"/>
    </xf>
    <xf numFmtId="3" fontId="216" fillId="0" borderId="0" xfId="6594" applyNumberFormat="1" applyFont="1" applyFill="1" applyBorder="1" applyAlignment="1">
      <alignment vertical="center"/>
    </xf>
    <xf numFmtId="0" fontId="215" fillId="0" borderId="0" xfId="6594" applyFont="1" applyBorder="1" applyAlignment="1">
      <alignment horizontal="center" vertical="center"/>
    </xf>
    <xf numFmtId="0" fontId="216" fillId="0" borderId="0" xfId="6594" applyFont="1" applyBorder="1" applyAlignment="1">
      <alignment horizontal="center" vertical="center"/>
    </xf>
    <xf numFmtId="0" fontId="216" fillId="0" borderId="0" xfId="6594" applyFont="1" applyBorder="1" applyAlignment="1">
      <alignment horizontal="left" vertical="center"/>
    </xf>
    <xf numFmtId="0" fontId="7" fillId="0" borderId="0" xfId="6594" applyBorder="1"/>
    <xf numFmtId="3" fontId="7" fillId="0" borderId="0" xfId="6594" applyNumberFormat="1" applyBorder="1"/>
    <xf numFmtId="0" fontId="214" fillId="0" borderId="0" xfId="6594" applyFont="1" applyBorder="1" applyAlignment="1"/>
    <xf numFmtId="0" fontId="191" fillId="0" borderId="0" xfId="6594" applyFont="1" applyBorder="1" applyAlignment="1">
      <alignment vertical="center"/>
    </xf>
    <xf numFmtId="169" fontId="18" fillId="0" borderId="0" xfId="6608" applyNumberFormat="1" applyFont="1" applyBorder="1" applyAlignment="1">
      <alignment vertical="center"/>
    </xf>
    <xf numFmtId="169" fontId="0" fillId="0" borderId="0" xfId="6608" applyNumberFormat="1" applyFont="1" applyBorder="1"/>
    <xf numFmtId="169" fontId="19" fillId="0" borderId="0" xfId="6608" applyNumberFormat="1" applyFont="1" applyBorder="1" applyAlignment="1">
      <alignment vertical="center"/>
    </xf>
    <xf numFmtId="169" fontId="19" fillId="63" borderId="0" xfId="6608" applyNumberFormat="1" applyFont="1" applyFill="1" applyBorder="1" applyAlignment="1">
      <alignment vertical="center"/>
    </xf>
    <xf numFmtId="169" fontId="222" fillId="0" borderId="0" xfId="6608" applyNumberFormat="1" applyFont="1" applyBorder="1" applyAlignment="1">
      <alignment vertical="center"/>
    </xf>
    <xf numFmtId="169" fontId="216" fillId="64" borderId="0" xfId="6608" applyNumberFormat="1" applyFont="1" applyFill="1" applyBorder="1" applyAlignment="1">
      <alignment vertical="center"/>
    </xf>
    <xf numFmtId="169" fontId="216" fillId="0" borderId="0" xfId="6608" applyNumberFormat="1" applyFont="1" applyBorder="1" applyAlignment="1">
      <alignment vertical="center"/>
    </xf>
    <xf numFmtId="169" fontId="223" fillId="0" borderId="0" xfId="6608" applyNumberFormat="1" applyFont="1" applyBorder="1" applyAlignment="1">
      <alignment vertical="center"/>
    </xf>
    <xf numFmtId="169" fontId="19" fillId="0" borderId="0" xfId="6608" applyNumberFormat="1" applyFont="1" applyBorder="1" applyAlignment="1">
      <alignment horizontal="left" vertical="center"/>
    </xf>
    <xf numFmtId="169" fontId="216" fillId="63" borderId="0" xfId="6608" applyNumberFormat="1" applyFont="1" applyFill="1" applyBorder="1" applyAlignment="1">
      <alignment vertical="center"/>
    </xf>
    <xf numFmtId="43" fontId="7" fillId="0" borderId="0" xfId="6594" applyNumberFormat="1" applyBorder="1"/>
    <xf numFmtId="0" fontId="7" fillId="0" borderId="68" xfId="6594" applyBorder="1"/>
    <xf numFmtId="1" fontId="147" fillId="0" borderId="68" xfId="6594" applyNumberFormat="1" applyFont="1" applyBorder="1"/>
    <xf numFmtId="0" fontId="147" fillId="0" borderId="68" xfId="6594" applyFont="1" applyBorder="1"/>
    <xf numFmtId="1" fontId="7" fillId="0" borderId="68" xfId="6594" applyNumberFormat="1" applyBorder="1"/>
    <xf numFmtId="0" fontId="7" fillId="0" borderId="68" xfId="6594" applyBorder="1" applyAlignment="1">
      <alignment vertical="center"/>
    </xf>
    <xf numFmtId="0" fontId="2" fillId="0" borderId="68" xfId="6594" applyFont="1" applyBorder="1"/>
    <xf numFmtId="169" fontId="7" fillId="0" borderId="68" xfId="215" applyNumberFormat="1" applyFont="1" applyBorder="1"/>
    <xf numFmtId="169" fontId="147" fillId="0" borderId="68" xfId="215" applyNumberFormat="1" applyFont="1" applyBorder="1"/>
    <xf numFmtId="169" fontId="7" fillId="0" borderId="68" xfId="215" applyNumberFormat="1" applyFont="1" applyBorder="1" applyAlignment="1">
      <alignment vertical="center"/>
    </xf>
    <xf numFmtId="0" fontId="0" fillId="0" borderId="0" xfId="0"/>
    <xf numFmtId="0" fontId="224" fillId="0" borderId="68" xfId="0" applyFont="1" applyBorder="1" applyAlignment="1">
      <alignment horizontal="center"/>
    </xf>
    <xf numFmtId="0" fontId="224" fillId="0" borderId="68" xfId="0" applyFont="1" applyBorder="1"/>
    <xf numFmtId="3" fontId="0" fillId="0" borderId="68" xfId="0" applyNumberFormat="1" applyFont="1" applyBorder="1"/>
    <xf numFmtId="3" fontId="224" fillId="0" borderId="68" xfId="0" applyNumberFormat="1" applyFont="1" applyBorder="1"/>
    <xf numFmtId="185" fontId="7" fillId="0" borderId="68" xfId="6608" applyNumberFormat="1" applyBorder="1"/>
    <xf numFmtId="0" fontId="224" fillId="0" borderId="0" xfId="0" applyFont="1"/>
    <xf numFmtId="0" fontId="0" fillId="0" borderId="68" xfId="0" applyBorder="1"/>
    <xf numFmtId="3" fontId="0" fillId="0" borderId="68" xfId="0" applyNumberFormat="1" applyBorder="1"/>
    <xf numFmtId="0" fontId="224" fillId="65" borderId="68" xfId="0" applyFont="1" applyFill="1" applyBorder="1"/>
    <xf numFmtId="185" fontId="225" fillId="63" borderId="68" xfId="6608" applyNumberFormat="1" applyFont="1" applyFill="1" applyBorder="1"/>
    <xf numFmtId="0" fontId="224" fillId="0" borderId="68" xfId="0" applyFont="1" applyBorder="1" applyAlignment="1">
      <alignment wrapText="1"/>
    </xf>
    <xf numFmtId="0" fontId="0" fillId="0" borderId="68" xfId="0" applyFont="1" applyBorder="1"/>
    <xf numFmtId="0" fontId="224" fillId="65" borderId="68" xfId="0" applyFont="1" applyFill="1" applyBorder="1" applyAlignment="1">
      <alignment wrapText="1"/>
    </xf>
    <xf numFmtId="0" fontId="225" fillId="0" borderId="68" xfId="0" applyFont="1" applyBorder="1"/>
    <xf numFmtId="3" fontId="225" fillId="0" borderId="68" xfId="0" applyNumberFormat="1" applyFont="1" applyBorder="1"/>
    <xf numFmtId="0" fontId="225" fillId="0" borderId="0" xfId="0" applyFont="1"/>
    <xf numFmtId="0" fontId="0" fillId="0" borderId="0" xfId="0" applyBorder="1"/>
    <xf numFmtId="169" fontId="208" fillId="0" borderId="0" xfId="6608" applyNumberFormat="1" applyFont="1" applyFill="1" applyAlignment="1">
      <alignment horizontal="center"/>
    </xf>
    <xf numFmtId="0" fontId="219" fillId="0" borderId="0" xfId="6594" applyFont="1" applyFill="1" applyBorder="1" applyAlignment="1">
      <alignment horizontal="left" vertical="center"/>
    </xf>
    <xf numFmtId="0" fontId="219" fillId="0" borderId="0" xfId="6594" applyFont="1" applyFill="1" applyBorder="1" applyAlignment="1">
      <alignment vertical="center"/>
    </xf>
    <xf numFmtId="185" fontId="224" fillId="0" borderId="0" xfId="0" applyNumberFormat="1" applyFont="1"/>
    <xf numFmtId="3" fontId="226" fillId="0" borderId="0" xfId="6594" applyNumberFormat="1" applyFont="1" applyBorder="1" applyAlignment="1">
      <alignment vertical="center"/>
    </xf>
    <xf numFmtId="0" fontId="208" fillId="0" borderId="67" xfId="6594" applyFont="1" applyBorder="1" applyAlignment="1">
      <alignment vertical="center"/>
    </xf>
    <xf numFmtId="0" fontId="208" fillId="0" borderId="67" xfId="6594" applyFont="1" applyBorder="1" applyAlignment="1">
      <alignment horizontal="center" vertical="center" wrapText="1"/>
    </xf>
    <xf numFmtId="0" fontId="208" fillId="0" borderId="67" xfId="6594" applyFont="1" applyBorder="1"/>
    <xf numFmtId="169" fontId="228" fillId="0" borderId="67" xfId="6608" applyNumberFormat="1" applyFont="1" applyBorder="1" applyAlignment="1">
      <alignment horizontal="center"/>
    </xf>
    <xf numFmtId="0" fontId="207" fillId="0" borderId="67" xfId="6594" applyFont="1" applyBorder="1" applyAlignment="1">
      <alignment horizontal="center"/>
    </xf>
    <xf numFmtId="0" fontId="207" fillId="0" borderId="67" xfId="6594" applyFont="1" applyBorder="1"/>
    <xf numFmtId="169" fontId="207" fillId="0" borderId="67" xfId="6608" applyNumberFormat="1" applyFont="1" applyBorder="1" applyAlignment="1">
      <alignment horizontal="center"/>
    </xf>
    <xf numFmtId="169" fontId="207" fillId="0" borderId="67" xfId="215" applyNumberFormat="1" applyFont="1" applyBorder="1" applyAlignment="1">
      <alignment horizontal="center"/>
    </xf>
    <xf numFmtId="3" fontId="225" fillId="0" borderId="0" xfId="0" applyNumberFormat="1" applyFont="1"/>
    <xf numFmtId="0" fontId="7" fillId="0" borderId="0" xfId="6594" applyFill="1" applyBorder="1"/>
    <xf numFmtId="0" fontId="217" fillId="0" borderId="0" xfId="6594" applyFont="1" applyFill="1" applyBorder="1" applyAlignment="1">
      <alignment vertical="center"/>
    </xf>
    <xf numFmtId="0" fontId="18" fillId="0" borderId="0" xfId="6594" applyFont="1" applyFill="1" applyBorder="1" applyAlignment="1">
      <alignment horizontal="left" vertical="center"/>
    </xf>
    <xf numFmtId="0" fontId="18" fillId="0" borderId="0" xfId="6594" applyFont="1" applyFill="1" applyBorder="1" applyAlignment="1">
      <alignment horizontal="left" vertical="center" indent="3"/>
    </xf>
    <xf numFmtId="0" fontId="223" fillId="0" borderId="0" xfId="6594" applyFont="1" applyFill="1" applyBorder="1" applyAlignment="1">
      <alignment vertical="center"/>
    </xf>
    <xf numFmtId="0" fontId="215" fillId="0" borderId="0" xfId="6594" applyFont="1" applyFill="1" applyBorder="1" applyAlignment="1">
      <alignment vertical="center"/>
    </xf>
    <xf numFmtId="0" fontId="217" fillId="0" borderId="0" xfId="6594" applyFont="1" applyFill="1" applyBorder="1" applyAlignment="1">
      <alignment horizontal="left" vertical="center"/>
    </xf>
    <xf numFmtId="0" fontId="19" fillId="0" borderId="0" xfId="6594" applyFont="1" applyFill="1" applyBorder="1" applyAlignment="1">
      <alignment vertical="center"/>
    </xf>
    <xf numFmtId="0" fontId="191" fillId="0" borderId="0" xfId="6594" applyFont="1" applyFill="1" applyBorder="1" applyAlignment="1">
      <alignment horizontal="left" vertical="center"/>
    </xf>
    <xf numFmtId="0" fontId="19" fillId="0" borderId="0" xfId="6594" applyFont="1" applyFill="1" applyBorder="1" applyAlignment="1">
      <alignment horizontal="left" vertical="center"/>
    </xf>
    <xf numFmtId="10" fontId="7" fillId="0" borderId="0" xfId="6609" applyNumberFormat="1" applyFont="1" applyBorder="1"/>
    <xf numFmtId="169" fontId="213" fillId="0" borderId="0" xfId="6594" applyNumberFormat="1" applyFont="1"/>
    <xf numFmtId="169" fontId="228" fillId="0" borderId="0" xfId="6608" applyNumberFormat="1" applyFont="1" applyBorder="1"/>
    <xf numFmtId="0" fontId="208" fillId="0" borderId="0" xfId="6594" applyFont="1" applyBorder="1"/>
    <xf numFmtId="3" fontId="208" fillId="0" borderId="0" xfId="6594" applyNumberFormat="1" applyFont="1" applyBorder="1"/>
    <xf numFmtId="43" fontId="208" fillId="0" borderId="0" xfId="6594" applyNumberFormat="1" applyFont="1" applyBorder="1"/>
    <xf numFmtId="169" fontId="225" fillId="63" borderId="68" xfId="215" applyNumberFormat="1" applyFont="1" applyFill="1" applyBorder="1"/>
    <xf numFmtId="0" fontId="7" fillId="0" borderId="0" xfId="6594" applyAlignment="1">
      <alignment wrapText="1"/>
    </xf>
    <xf numFmtId="0" fontId="1" fillId="0" borderId="0" xfId="6594" applyFont="1"/>
    <xf numFmtId="169" fontId="208" fillId="0" borderId="0" xfId="6594" applyNumberFormat="1" applyFont="1"/>
    <xf numFmtId="0" fontId="230" fillId="66" borderId="0" xfId="0" applyNumberFormat="1" applyFont="1" applyFill="1" applyBorder="1" applyAlignment="1" applyProtection="1">
      <alignment horizontal="left" vertical="top" wrapText="1"/>
    </xf>
    <xf numFmtId="0" fontId="230" fillId="66" borderId="0" xfId="0" applyNumberFormat="1" applyFont="1" applyFill="1" applyBorder="1" applyAlignment="1" applyProtection="1">
      <alignment horizontal="center" vertical="top" wrapText="1"/>
    </xf>
    <xf numFmtId="0" fontId="230" fillId="0" borderId="0" xfId="0" applyNumberFormat="1" applyFont="1" applyFill="1" applyBorder="1" applyAlignment="1" applyProtection="1">
      <alignment horizontal="right" vertical="top" wrapText="1"/>
    </xf>
    <xf numFmtId="0" fontId="231" fillId="0" borderId="0" xfId="0" applyNumberFormat="1" applyFont="1" applyFill="1" applyBorder="1" applyAlignment="1" applyProtection="1">
      <alignment horizontal="left" vertical="top" wrapText="1"/>
    </xf>
    <xf numFmtId="0" fontId="231" fillId="0" borderId="0" xfId="0" applyNumberFormat="1" applyFont="1" applyFill="1" applyBorder="1" applyAlignment="1" applyProtection="1">
      <alignment horizontal="center" vertical="top" wrapText="1"/>
    </xf>
    <xf numFmtId="4" fontId="231" fillId="0" borderId="0" xfId="0" applyNumberFormat="1" applyFont="1" applyFill="1" applyBorder="1" applyAlignment="1" applyProtection="1">
      <alignment horizontal="right" vertical="top" wrapText="1"/>
    </xf>
    <xf numFmtId="4" fontId="147" fillId="0" borderId="0" xfId="0" applyNumberFormat="1" applyFont="1"/>
    <xf numFmtId="4" fontId="232" fillId="0" borderId="0" xfId="0" applyNumberFormat="1" applyFont="1" applyFill="1" applyBorder="1" applyAlignment="1" applyProtection="1">
      <alignment horizontal="right" vertical="top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233" fillId="0" borderId="0" xfId="0" applyNumberFormat="1" applyFont="1" applyFill="1" applyBorder="1" applyAlignment="1" applyProtection="1"/>
    <xf numFmtId="4" fontId="234" fillId="0" borderId="27" xfId="0" applyNumberFormat="1" applyFont="1" applyFill="1" applyBorder="1" applyAlignment="1" applyProtection="1">
      <alignment horizontal="right" vertical="top" wrapText="1"/>
    </xf>
    <xf numFmtId="0" fontId="234" fillId="0" borderId="27" xfId="0" applyNumberFormat="1" applyFont="1" applyFill="1" applyBorder="1" applyAlignment="1" applyProtection="1">
      <alignment horizontal="left" vertical="center" wrapText="1"/>
    </xf>
    <xf numFmtId="0" fontId="234" fillId="0" borderId="27" xfId="0" applyNumberFormat="1" applyFont="1" applyFill="1" applyBorder="1" applyAlignment="1" applyProtection="1">
      <alignment horizontal="right" vertical="center" wrapText="1"/>
    </xf>
    <xf numFmtId="0" fontId="234" fillId="0" borderId="27" xfId="0" applyNumberFormat="1" applyFont="1" applyFill="1" applyBorder="1" applyAlignment="1" applyProtection="1">
      <alignment horizontal="left" vertical="top" wrapText="1"/>
    </xf>
    <xf numFmtId="0" fontId="187" fillId="0" borderId="0" xfId="6605" applyFont="1" applyBorder="1" applyAlignment="1">
      <alignment horizontal="center"/>
    </xf>
    <xf numFmtId="0" fontId="183" fillId="0" borderId="0" xfId="6605" applyFont="1" applyBorder="1" applyAlignment="1">
      <alignment horizontal="left"/>
    </xf>
    <xf numFmtId="0" fontId="184" fillId="0" borderId="0" xfId="6605" applyFont="1" applyBorder="1" applyAlignment="1">
      <alignment horizontal="left"/>
    </xf>
    <xf numFmtId="0" fontId="185" fillId="0" borderId="0" xfId="6605" applyFont="1" applyBorder="1" applyAlignment="1">
      <alignment horizontal="left"/>
    </xf>
    <xf numFmtId="0" fontId="189" fillId="0" borderId="57" xfId="6605" applyFont="1" applyBorder="1" applyAlignment="1">
      <alignment horizontal="center"/>
    </xf>
    <xf numFmtId="0" fontId="189" fillId="0" borderId="0" xfId="6605" applyFont="1" applyBorder="1" applyAlignment="1">
      <alignment horizontal="center"/>
    </xf>
    <xf numFmtId="0" fontId="189" fillId="0" borderId="58" xfId="6605" applyFont="1" applyBorder="1" applyAlignment="1">
      <alignment horizontal="center"/>
    </xf>
    <xf numFmtId="0" fontId="202" fillId="0" borderId="57" xfId="6605" applyFont="1" applyBorder="1" applyAlignment="1">
      <alignment horizontal="center"/>
    </xf>
    <xf numFmtId="0" fontId="202" fillId="0" borderId="0" xfId="6605" applyFont="1" applyBorder="1" applyAlignment="1">
      <alignment horizontal="center"/>
    </xf>
    <xf numFmtId="0" fontId="202" fillId="0" borderId="58" xfId="6605" applyFont="1" applyBorder="1" applyAlignment="1">
      <alignment horizontal="center"/>
    </xf>
    <xf numFmtId="0" fontId="191" fillId="0" borderId="57" xfId="6605" applyFont="1" applyBorder="1" applyAlignment="1">
      <alignment horizontal="center"/>
    </xf>
    <xf numFmtId="0" fontId="191" fillId="0" borderId="0" xfId="6605" applyFont="1" applyBorder="1" applyAlignment="1">
      <alignment horizontal="center"/>
    </xf>
    <xf numFmtId="0" fontId="191" fillId="0" borderId="58" xfId="6605" applyFont="1" applyBorder="1" applyAlignment="1">
      <alignment horizontal="center"/>
    </xf>
    <xf numFmtId="0" fontId="190" fillId="0" borderId="0" xfId="6605" applyFont="1" applyBorder="1" applyAlignment="1">
      <alignment horizontal="center"/>
    </xf>
    <xf numFmtId="0" fontId="186" fillId="0" borderId="0" xfId="6605" applyFont="1" applyBorder="1" applyAlignment="1">
      <alignment horizontal="left"/>
    </xf>
    <xf numFmtId="0" fontId="191" fillId="0" borderId="0" xfId="6605" applyFont="1" applyBorder="1" applyAlignment="1">
      <alignment horizontal="left" vertical="top" wrapText="1"/>
    </xf>
    <xf numFmtId="0" fontId="191" fillId="0" borderId="50" xfId="6605" applyFont="1" applyBorder="1" applyAlignment="1">
      <alignment horizontal="left" vertical="top" wrapText="1"/>
    </xf>
    <xf numFmtId="0" fontId="191" fillId="0" borderId="52" xfId="6605" applyFont="1" applyFill="1" applyBorder="1" applyAlignment="1">
      <alignment horizontal="center"/>
    </xf>
    <xf numFmtId="0" fontId="191" fillId="0" borderId="51" xfId="6605" applyFont="1" applyFill="1" applyBorder="1" applyAlignment="1">
      <alignment horizontal="center"/>
    </xf>
    <xf numFmtId="0" fontId="214" fillId="0" borderId="0" xfId="6594" applyFont="1" applyBorder="1" applyAlignment="1">
      <alignment horizontal="left"/>
    </xf>
    <xf numFmtId="0" fontId="214" fillId="0" borderId="0" xfId="6594" applyFont="1" applyFill="1" applyBorder="1" applyAlignment="1">
      <alignment horizontal="left"/>
    </xf>
    <xf numFmtId="0" fontId="7" fillId="0" borderId="0" xfId="6594" applyFill="1" applyBorder="1" applyAlignment="1">
      <alignment horizontal="left"/>
    </xf>
    <xf numFmtId="0" fontId="7" fillId="0" borderId="68" xfId="6594" applyBorder="1" applyAlignment="1">
      <alignment horizontal="left"/>
    </xf>
    <xf numFmtId="0" fontId="147" fillId="0" borderId="0" xfId="6594" applyFont="1" applyBorder="1" applyAlignment="1">
      <alignment horizontal="center"/>
    </xf>
    <xf numFmtId="0" fontId="147" fillId="0" borderId="68" xfId="6594" applyFont="1" applyBorder="1" applyAlignment="1">
      <alignment horizontal="left"/>
    </xf>
    <xf numFmtId="0" fontId="7" fillId="0" borderId="68" xfId="6594" applyBorder="1" applyAlignment="1">
      <alignment horizontal="left" vertical="center" wrapText="1"/>
    </xf>
    <xf numFmtId="0" fontId="147" fillId="0" borderId="0" xfId="0" applyFont="1" applyAlignment="1">
      <alignment horizontal="center"/>
    </xf>
    <xf numFmtId="0" fontId="147" fillId="0" borderId="68" xfId="0" applyFont="1" applyBorder="1" applyAlignment="1">
      <alignment horizontal="center" vertical="center" wrapText="1"/>
    </xf>
    <xf numFmtId="0" fontId="224" fillId="0" borderId="68" xfId="0" applyFont="1" applyBorder="1" applyAlignment="1">
      <alignment horizontal="center" textRotation="90"/>
    </xf>
    <xf numFmtId="0" fontId="224" fillId="0" borderId="68" xfId="0" applyFont="1" applyBorder="1" applyAlignment="1">
      <alignment horizontal="center"/>
    </xf>
    <xf numFmtId="0" fontId="184" fillId="0" borderId="0" xfId="6595" applyFont="1" applyAlignment="1">
      <alignment horizontal="center"/>
    </xf>
    <xf numFmtId="0" fontId="18" fillId="0" borderId="34" xfId="6595" applyFont="1" applyBorder="1" applyAlignment="1">
      <alignment horizontal="center" vertical="center"/>
    </xf>
    <xf numFmtId="0" fontId="18" fillId="0" borderId="37" xfId="6595" applyFont="1" applyBorder="1" applyAlignment="1">
      <alignment horizontal="center" vertical="center"/>
    </xf>
    <xf numFmtId="0" fontId="192" fillId="0" borderId="35" xfId="6595" applyFont="1" applyBorder="1" applyAlignment="1">
      <alignment horizontal="center" vertical="center"/>
    </xf>
    <xf numFmtId="0" fontId="192" fillId="0" borderId="38" xfId="6595" applyFont="1" applyBorder="1" applyAlignment="1">
      <alignment horizontal="center" vertical="center"/>
    </xf>
    <xf numFmtId="0" fontId="18" fillId="0" borderId="35" xfId="6595" applyFont="1" applyBorder="1" applyAlignment="1">
      <alignment horizontal="center" vertical="center"/>
    </xf>
    <xf numFmtId="0" fontId="18" fillId="0" borderId="38" xfId="6595" applyFont="1" applyBorder="1" applyAlignment="1">
      <alignment horizontal="center" vertical="center"/>
    </xf>
    <xf numFmtId="0" fontId="191" fillId="0" borderId="0" xfId="6595" applyFont="1" applyAlignment="1">
      <alignment horizontal="center"/>
    </xf>
    <xf numFmtId="0" fontId="18" fillId="0" borderId="0" xfId="3280" applyFont="1" applyBorder="1" applyAlignment="1">
      <alignment horizontal="left" vertical="center" wrapText="1"/>
    </xf>
    <xf numFmtId="0" fontId="208" fillId="0" borderId="64" xfId="6594" applyFont="1" applyBorder="1" applyAlignment="1">
      <alignment horizontal="left"/>
    </xf>
    <xf numFmtId="0" fontId="208" fillId="0" borderId="66" xfId="6594" applyFont="1" applyBorder="1" applyAlignment="1">
      <alignment horizontal="left"/>
    </xf>
    <xf numFmtId="1" fontId="227" fillId="0" borderId="65" xfId="6594" applyNumberFormat="1" applyFont="1" applyBorder="1" applyAlignment="1">
      <alignment horizontal="center"/>
    </xf>
    <xf numFmtId="1" fontId="227" fillId="0" borderId="66" xfId="6594" applyNumberFormat="1" applyFont="1" applyBorder="1" applyAlignment="1">
      <alignment horizontal="center"/>
    </xf>
    <xf numFmtId="0" fontId="227" fillId="0" borderId="65" xfId="6594" applyFont="1" applyBorder="1" applyAlignment="1">
      <alignment horizontal="center"/>
    </xf>
    <xf numFmtId="0" fontId="227" fillId="0" borderId="66" xfId="6594" applyFont="1" applyBorder="1" applyAlignment="1">
      <alignment horizontal="center"/>
    </xf>
    <xf numFmtId="0" fontId="208" fillId="0" borderId="64" xfId="6594" applyFont="1" applyBorder="1" applyAlignment="1">
      <alignment horizontal="center" vertical="center"/>
    </xf>
    <xf numFmtId="0" fontId="208" fillId="0" borderId="65" xfId="6594" applyFont="1" applyBorder="1" applyAlignment="1">
      <alignment horizontal="center" vertical="center"/>
    </xf>
    <xf numFmtId="0" fontId="208" fillId="0" borderId="66" xfId="6594" applyFont="1" applyBorder="1" applyAlignment="1">
      <alignment horizontal="center" vertical="center"/>
    </xf>
    <xf numFmtId="0" fontId="19" fillId="0" borderId="69" xfId="6605" applyFont="1" applyBorder="1" applyAlignment="1">
      <alignment horizontal="left" vertical="center"/>
    </xf>
    <xf numFmtId="0" fontId="19" fillId="0" borderId="70" xfId="6605" applyFont="1" applyBorder="1" applyAlignment="1">
      <alignment horizontal="left" vertical="center"/>
    </xf>
    <xf numFmtId="0" fontId="19" fillId="0" borderId="71" xfId="6605" applyFont="1" applyBorder="1" applyAlignment="1">
      <alignment horizontal="left" vertical="center"/>
    </xf>
    <xf numFmtId="0" fontId="207" fillId="0" borderId="64" xfId="6594" applyFont="1" applyBorder="1" applyAlignment="1">
      <alignment horizontal="center"/>
    </xf>
    <xf numFmtId="0" fontId="207" fillId="0" borderId="65" xfId="6594" applyFont="1" applyBorder="1" applyAlignment="1">
      <alignment horizontal="center"/>
    </xf>
    <xf numFmtId="0" fontId="207" fillId="0" borderId="66" xfId="6594" applyFont="1" applyBorder="1" applyAlignment="1">
      <alignment horizontal="center"/>
    </xf>
    <xf numFmtId="0" fontId="208" fillId="0" borderId="65" xfId="6594" applyFont="1" applyBorder="1" applyAlignment="1">
      <alignment horizontal="left"/>
    </xf>
    <xf numFmtId="0" fontId="208" fillId="0" borderId="64" xfId="6594" applyFont="1" applyBorder="1" applyAlignment="1">
      <alignment horizontal="center"/>
    </xf>
    <xf numFmtId="0" fontId="208" fillId="0" borderId="66" xfId="6594" applyFont="1" applyBorder="1" applyAlignment="1">
      <alignment horizontal="center"/>
    </xf>
    <xf numFmtId="0" fontId="18" fillId="0" borderId="69" xfId="6605" applyFont="1" applyBorder="1" applyAlignment="1">
      <alignment horizontal="left" vertical="center"/>
    </xf>
    <xf numFmtId="0" fontId="18" fillId="0" borderId="70" xfId="6605" applyFont="1" applyBorder="1" applyAlignment="1">
      <alignment horizontal="left" vertical="center"/>
    </xf>
    <xf numFmtId="0" fontId="18" fillId="0" borderId="71" xfId="6605" applyFont="1" applyBorder="1" applyAlignment="1">
      <alignment horizontal="left" vertical="center"/>
    </xf>
    <xf numFmtId="0" fontId="7" fillId="0" borderId="27" xfId="6594" applyBorder="1" applyAlignment="1">
      <alignment horizontal="center" wrapText="1"/>
    </xf>
    <xf numFmtId="0" fontId="7" fillId="0" borderId="27" xfId="6594" applyBorder="1" applyAlignment="1">
      <alignment horizontal="center"/>
    </xf>
    <xf numFmtId="0" fontId="19" fillId="0" borderId="69" xfId="6605" applyFont="1" applyBorder="1" applyAlignment="1">
      <alignment horizontal="center" vertical="center"/>
    </xf>
    <xf numFmtId="0" fontId="19" fillId="0" borderId="70" xfId="6605" applyFont="1" applyBorder="1" applyAlignment="1">
      <alignment horizontal="center" vertical="center"/>
    </xf>
    <xf numFmtId="0" fontId="19" fillId="0" borderId="71" xfId="6605" applyFont="1" applyBorder="1" applyAlignment="1">
      <alignment horizontal="center" vertical="center"/>
    </xf>
    <xf numFmtId="0" fontId="19" fillId="62" borderId="69" xfId="6605" applyFont="1" applyFill="1" applyBorder="1" applyAlignment="1">
      <alignment horizontal="left" vertical="center"/>
    </xf>
    <xf numFmtId="0" fontId="19" fillId="62" borderId="70" xfId="6605" applyFont="1" applyFill="1" applyBorder="1" applyAlignment="1">
      <alignment horizontal="left" vertical="center"/>
    </xf>
    <xf numFmtId="0" fontId="19" fillId="62" borderId="71" xfId="6605" applyFont="1" applyFill="1" applyBorder="1" applyAlignment="1">
      <alignment horizontal="left" vertical="center"/>
    </xf>
    <xf numFmtId="0" fontId="191" fillId="0" borderId="69" xfId="6605" applyFont="1" applyBorder="1" applyAlignment="1">
      <alignment horizontal="center" vertical="center"/>
    </xf>
    <xf numFmtId="0" fontId="191" fillId="0" borderId="70" xfId="6605" applyFont="1" applyBorder="1" applyAlignment="1">
      <alignment horizontal="center" vertical="center"/>
    </xf>
    <xf numFmtId="0" fontId="191" fillId="0" borderId="71" xfId="6605" applyFont="1" applyBorder="1" applyAlignment="1">
      <alignment horizontal="center" vertical="center"/>
    </xf>
    <xf numFmtId="0" fontId="212" fillId="0" borderId="0" xfId="3280" applyFont="1" applyFill="1" applyBorder="1" applyAlignment="1">
      <alignment horizontal="center"/>
    </xf>
    <xf numFmtId="0" fontId="212" fillId="0" borderId="0" xfId="3280" applyFont="1" applyBorder="1" applyAlignment="1">
      <alignment horizontal="center"/>
    </xf>
    <xf numFmtId="183" fontId="212" fillId="0" borderId="0" xfId="6606" applyNumberFormat="1" applyFont="1" applyFill="1" applyBorder="1" applyAlignment="1">
      <alignment horizontal="center"/>
    </xf>
    <xf numFmtId="0" fontId="18" fillId="0" borderId="69" xfId="6605" applyFont="1" applyBorder="1" applyAlignment="1">
      <alignment horizontal="center" vertical="center"/>
    </xf>
    <xf numFmtId="0" fontId="18" fillId="0" borderId="70" xfId="6605" applyFont="1" applyBorder="1" applyAlignment="1">
      <alignment horizontal="center" vertical="center"/>
    </xf>
    <xf numFmtId="0" fontId="18" fillId="0" borderId="71" xfId="6605" applyFont="1" applyBorder="1" applyAlignment="1">
      <alignment horizontal="center" vertical="center"/>
    </xf>
    <xf numFmtId="0" fontId="210" fillId="0" borderId="0" xfId="3280" applyFont="1" applyFill="1" applyBorder="1" applyAlignment="1">
      <alignment horizontal="center"/>
    </xf>
    <xf numFmtId="0" fontId="210" fillId="0" borderId="0" xfId="3280" applyFont="1" applyBorder="1" applyAlignment="1">
      <alignment horizontal="center"/>
    </xf>
    <xf numFmtId="0" fontId="230" fillId="0" borderId="73" xfId="0" applyNumberFormat="1" applyFont="1" applyFill="1" applyBorder="1" applyAlignment="1" applyProtection="1">
      <alignment horizontal="left" vertical="center" wrapText="1"/>
      <protection locked="0"/>
    </xf>
  </cellXfs>
  <cellStyles count="661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13" xfId="6603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11" xfId="6602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3" xfId="6601"/>
    <cellStyle name="Comma 483 2" xfId="6606"/>
    <cellStyle name="Comma 484" xfId="6604"/>
    <cellStyle name="Comma 485" xfId="660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omma_21.Aktivet Afatgjata Materiale  09" xfId="659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Migliaia 2" xfId="6597"/>
    <cellStyle name="Migliaia 2 2" xfId="6598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12" xfId="6600"/>
    <cellStyle name="Normal 2 12 2" xfId="66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23" xfId="6595"/>
    <cellStyle name="Normal 23 2" xfId="660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e 2" xfId="6599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" xfId="6609" builtinId="5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24</xdr:row>
      <xdr:rowOff>9525</xdr:rowOff>
    </xdr:from>
    <xdr:to>
      <xdr:col>10</xdr:col>
      <xdr:colOff>9525</xdr:colOff>
      <xdr:row>25</xdr:row>
      <xdr:rowOff>9525</xdr:rowOff>
    </xdr:to>
    <xdr:sp macro="" textlink="">
      <xdr:nvSpPr>
        <xdr:cNvPr id="2" name="Rectangle 1"/>
        <xdr:cNvSpPr/>
      </xdr:nvSpPr>
      <xdr:spPr>
        <a:xfrm>
          <a:off x="4867275" y="5410200"/>
          <a:ext cx="228600" cy="161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100" b="1"/>
            <a:t>X</a:t>
          </a:r>
        </a:p>
      </xdr:txBody>
    </xdr:sp>
    <xdr:clientData/>
  </xdr:twoCellAnchor>
  <xdr:twoCellAnchor>
    <xdr:from>
      <xdr:col>8</xdr:col>
      <xdr:colOff>600075</xdr:colOff>
      <xdr:row>25</xdr:row>
      <xdr:rowOff>0</xdr:rowOff>
    </xdr:from>
    <xdr:to>
      <xdr:col>10</xdr:col>
      <xdr:colOff>9525</xdr:colOff>
      <xdr:row>26</xdr:row>
      <xdr:rowOff>0</xdr:rowOff>
    </xdr:to>
    <xdr:sp macro="" textlink="">
      <xdr:nvSpPr>
        <xdr:cNvPr id="3" name="Rectangle 2"/>
        <xdr:cNvSpPr/>
      </xdr:nvSpPr>
      <xdr:spPr>
        <a:xfrm>
          <a:off x="4867275" y="5562600"/>
          <a:ext cx="228600" cy="161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3"/>
  <sheetViews>
    <sheetView topLeftCell="A13" workbookViewId="0">
      <selection activeCell="H32" sqref="H32"/>
    </sheetView>
  </sheetViews>
  <sheetFormatPr defaultRowHeight="12.75"/>
  <cols>
    <col min="1" max="1" width="4.28515625" style="107" customWidth="1"/>
    <col min="2" max="2" width="7.5703125" style="107" customWidth="1"/>
    <col min="3" max="3" width="9.140625" style="107"/>
    <col min="4" max="4" width="4.140625" style="107" customWidth="1"/>
    <col min="5" max="5" width="11.42578125" style="107" customWidth="1"/>
    <col min="6" max="6" width="12.85546875" style="107" customWidth="1"/>
    <col min="7" max="7" width="5.42578125" style="107" customWidth="1"/>
    <col min="8" max="9" width="9.140625" style="107"/>
    <col min="10" max="10" width="3.140625" style="107" customWidth="1"/>
    <col min="11" max="11" width="8.140625" style="107" customWidth="1"/>
    <col min="12" max="12" width="9.140625" style="107" customWidth="1"/>
    <col min="13" max="13" width="2.5703125" style="107" customWidth="1"/>
    <col min="14" max="14" width="2.7109375" style="107" customWidth="1"/>
    <col min="15" max="256" width="9.140625" style="107"/>
    <col min="257" max="257" width="4.7109375" style="107" customWidth="1"/>
    <col min="258" max="258" width="7.5703125" style="107" customWidth="1"/>
    <col min="259" max="259" width="9.140625" style="107"/>
    <col min="260" max="260" width="9.28515625" style="107" customWidth="1"/>
    <col min="261" max="261" width="11.42578125" style="107" customWidth="1"/>
    <col min="262" max="262" width="12.85546875" style="107" customWidth="1"/>
    <col min="263" max="263" width="5.42578125" style="107" customWidth="1"/>
    <col min="264" max="265" width="9.140625" style="107"/>
    <col min="266" max="266" width="3.140625" style="107" customWidth="1"/>
    <col min="267" max="267" width="8.140625" style="107" customWidth="1"/>
    <col min="268" max="268" width="1.85546875" style="107" customWidth="1"/>
    <col min="269" max="512" width="9.140625" style="107"/>
    <col min="513" max="513" width="4.7109375" style="107" customWidth="1"/>
    <col min="514" max="514" width="7.5703125" style="107" customWidth="1"/>
    <col min="515" max="515" width="9.140625" style="107"/>
    <col min="516" max="516" width="9.28515625" style="107" customWidth="1"/>
    <col min="517" max="517" width="11.42578125" style="107" customWidth="1"/>
    <col min="518" max="518" width="12.85546875" style="107" customWidth="1"/>
    <col min="519" max="519" width="5.42578125" style="107" customWidth="1"/>
    <col min="520" max="521" width="9.140625" style="107"/>
    <col min="522" max="522" width="3.140625" style="107" customWidth="1"/>
    <col min="523" max="523" width="8.140625" style="107" customWidth="1"/>
    <col min="524" max="524" width="1.85546875" style="107" customWidth="1"/>
    <col min="525" max="768" width="9.140625" style="107"/>
    <col min="769" max="769" width="4.7109375" style="107" customWidth="1"/>
    <col min="770" max="770" width="7.5703125" style="107" customWidth="1"/>
    <col min="771" max="771" width="9.140625" style="107"/>
    <col min="772" max="772" width="9.28515625" style="107" customWidth="1"/>
    <col min="773" max="773" width="11.42578125" style="107" customWidth="1"/>
    <col min="774" max="774" width="12.85546875" style="107" customWidth="1"/>
    <col min="775" max="775" width="5.42578125" style="107" customWidth="1"/>
    <col min="776" max="777" width="9.140625" style="107"/>
    <col min="778" max="778" width="3.140625" style="107" customWidth="1"/>
    <col min="779" max="779" width="8.140625" style="107" customWidth="1"/>
    <col min="780" max="780" width="1.85546875" style="107" customWidth="1"/>
    <col min="781" max="1024" width="9.140625" style="107"/>
    <col min="1025" max="1025" width="4.7109375" style="107" customWidth="1"/>
    <col min="1026" max="1026" width="7.5703125" style="107" customWidth="1"/>
    <col min="1027" max="1027" width="9.140625" style="107"/>
    <col min="1028" max="1028" width="9.28515625" style="107" customWidth="1"/>
    <col min="1029" max="1029" width="11.42578125" style="107" customWidth="1"/>
    <col min="1030" max="1030" width="12.85546875" style="107" customWidth="1"/>
    <col min="1031" max="1031" width="5.42578125" style="107" customWidth="1"/>
    <col min="1032" max="1033" width="9.140625" style="107"/>
    <col min="1034" max="1034" width="3.140625" style="107" customWidth="1"/>
    <col min="1035" max="1035" width="8.140625" style="107" customWidth="1"/>
    <col min="1036" max="1036" width="1.85546875" style="107" customWidth="1"/>
    <col min="1037" max="1280" width="9.140625" style="107"/>
    <col min="1281" max="1281" width="4.7109375" style="107" customWidth="1"/>
    <col min="1282" max="1282" width="7.5703125" style="107" customWidth="1"/>
    <col min="1283" max="1283" width="9.140625" style="107"/>
    <col min="1284" max="1284" width="9.28515625" style="107" customWidth="1"/>
    <col min="1285" max="1285" width="11.42578125" style="107" customWidth="1"/>
    <col min="1286" max="1286" width="12.85546875" style="107" customWidth="1"/>
    <col min="1287" max="1287" width="5.42578125" style="107" customWidth="1"/>
    <col min="1288" max="1289" width="9.140625" style="107"/>
    <col min="1290" max="1290" width="3.140625" style="107" customWidth="1"/>
    <col min="1291" max="1291" width="8.140625" style="107" customWidth="1"/>
    <col min="1292" max="1292" width="1.85546875" style="107" customWidth="1"/>
    <col min="1293" max="1536" width="9.140625" style="107"/>
    <col min="1537" max="1537" width="4.7109375" style="107" customWidth="1"/>
    <col min="1538" max="1538" width="7.5703125" style="107" customWidth="1"/>
    <col min="1539" max="1539" width="9.140625" style="107"/>
    <col min="1540" max="1540" width="9.28515625" style="107" customWidth="1"/>
    <col min="1541" max="1541" width="11.42578125" style="107" customWidth="1"/>
    <col min="1542" max="1542" width="12.85546875" style="107" customWidth="1"/>
    <col min="1543" max="1543" width="5.42578125" style="107" customWidth="1"/>
    <col min="1544" max="1545" width="9.140625" style="107"/>
    <col min="1546" max="1546" width="3.140625" style="107" customWidth="1"/>
    <col min="1547" max="1547" width="8.140625" style="107" customWidth="1"/>
    <col min="1548" max="1548" width="1.85546875" style="107" customWidth="1"/>
    <col min="1549" max="1792" width="9.140625" style="107"/>
    <col min="1793" max="1793" width="4.7109375" style="107" customWidth="1"/>
    <col min="1794" max="1794" width="7.5703125" style="107" customWidth="1"/>
    <col min="1795" max="1795" width="9.140625" style="107"/>
    <col min="1796" max="1796" width="9.28515625" style="107" customWidth="1"/>
    <col min="1797" max="1797" width="11.42578125" style="107" customWidth="1"/>
    <col min="1798" max="1798" width="12.85546875" style="107" customWidth="1"/>
    <col min="1799" max="1799" width="5.42578125" style="107" customWidth="1"/>
    <col min="1800" max="1801" width="9.140625" style="107"/>
    <col min="1802" max="1802" width="3.140625" style="107" customWidth="1"/>
    <col min="1803" max="1803" width="8.140625" style="107" customWidth="1"/>
    <col min="1804" max="1804" width="1.85546875" style="107" customWidth="1"/>
    <col min="1805" max="2048" width="9.140625" style="107"/>
    <col min="2049" max="2049" width="4.7109375" style="107" customWidth="1"/>
    <col min="2050" max="2050" width="7.5703125" style="107" customWidth="1"/>
    <col min="2051" max="2051" width="9.140625" style="107"/>
    <col min="2052" max="2052" width="9.28515625" style="107" customWidth="1"/>
    <col min="2053" max="2053" width="11.42578125" style="107" customWidth="1"/>
    <col min="2054" max="2054" width="12.85546875" style="107" customWidth="1"/>
    <col min="2055" max="2055" width="5.42578125" style="107" customWidth="1"/>
    <col min="2056" max="2057" width="9.140625" style="107"/>
    <col min="2058" max="2058" width="3.140625" style="107" customWidth="1"/>
    <col min="2059" max="2059" width="8.140625" style="107" customWidth="1"/>
    <col min="2060" max="2060" width="1.85546875" style="107" customWidth="1"/>
    <col min="2061" max="2304" width="9.140625" style="107"/>
    <col min="2305" max="2305" width="4.7109375" style="107" customWidth="1"/>
    <col min="2306" max="2306" width="7.5703125" style="107" customWidth="1"/>
    <col min="2307" max="2307" width="9.140625" style="107"/>
    <col min="2308" max="2308" width="9.28515625" style="107" customWidth="1"/>
    <col min="2309" max="2309" width="11.42578125" style="107" customWidth="1"/>
    <col min="2310" max="2310" width="12.85546875" style="107" customWidth="1"/>
    <col min="2311" max="2311" width="5.42578125" style="107" customWidth="1"/>
    <col min="2312" max="2313" width="9.140625" style="107"/>
    <col min="2314" max="2314" width="3.140625" style="107" customWidth="1"/>
    <col min="2315" max="2315" width="8.140625" style="107" customWidth="1"/>
    <col min="2316" max="2316" width="1.85546875" style="107" customWidth="1"/>
    <col min="2317" max="2560" width="9.140625" style="107"/>
    <col min="2561" max="2561" width="4.7109375" style="107" customWidth="1"/>
    <col min="2562" max="2562" width="7.5703125" style="107" customWidth="1"/>
    <col min="2563" max="2563" width="9.140625" style="107"/>
    <col min="2564" max="2564" width="9.28515625" style="107" customWidth="1"/>
    <col min="2565" max="2565" width="11.42578125" style="107" customWidth="1"/>
    <col min="2566" max="2566" width="12.85546875" style="107" customWidth="1"/>
    <col min="2567" max="2567" width="5.42578125" style="107" customWidth="1"/>
    <col min="2568" max="2569" width="9.140625" style="107"/>
    <col min="2570" max="2570" width="3.140625" style="107" customWidth="1"/>
    <col min="2571" max="2571" width="8.140625" style="107" customWidth="1"/>
    <col min="2572" max="2572" width="1.85546875" style="107" customWidth="1"/>
    <col min="2573" max="2816" width="9.140625" style="107"/>
    <col min="2817" max="2817" width="4.7109375" style="107" customWidth="1"/>
    <col min="2818" max="2818" width="7.5703125" style="107" customWidth="1"/>
    <col min="2819" max="2819" width="9.140625" style="107"/>
    <col min="2820" max="2820" width="9.28515625" style="107" customWidth="1"/>
    <col min="2821" max="2821" width="11.42578125" style="107" customWidth="1"/>
    <col min="2822" max="2822" width="12.85546875" style="107" customWidth="1"/>
    <col min="2823" max="2823" width="5.42578125" style="107" customWidth="1"/>
    <col min="2824" max="2825" width="9.140625" style="107"/>
    <col min="2826" max="2826" width="3.140625" style="107" customWidth="1"/>
    <col min="2827" max="2827" width="8.140625" style="107" customWidth="1"/>
    <col min="2828" max="2828" width="1.85546875" style="107" customWidth="1"/>
    <col min="2829" max="3072" width="9.140625" style="107"/>
    <col min="3073" max="3073" width="4.7109375" style="107" customWidth="1"/>
    <col min="3074" max="3074" width="7.5703125" style="107" customWidth="1"/>
    <col min="3075" max="3075" width="9.140625" style="107"/>
    <col min="3076" max="3076" width="9.28515625" style="107" customWidth="1"/>
    <col min="3077" max="3077" width="11.42578125" style="107" customWidth="1"/>
    <col min="3078" max="3078" width="12.85546875" style="107" customWidth="1"/>
    <col min="3079" max="3079" width="5.42578125" style="107" customWidth="1"/>
    <col min="3080" max="3081" width="9.140625" style="107"/>
    <col min="3082" max="3082" width="3.140625" style="107" customWidth="1"/>
    <col min="3083" max="3083" width="8.140625" style="107" customWidth="1"/>
    <col min="3084" max="3084" width="1.85546875" style="107" customWidth="1"/>
    <col min="3085" max="3328" width="9.140625" style="107"/>
    <col min="3329" max="3329" width="4.7109375" style="107" customWidth="1"/>
    <col min="3330" max="3330" width="7.5703125" style="107" customWidth="1"/>
    <col min="3331" max="3331" width="9.140625" style="107"/>
    <col min="3332" max="3332" width="9.28515625" style="107" customWidth="1"/>
    <col min="3333" max="3333" width="11.42578125" style="107" customWidth="1"/>
    <col min="3334" max="3334" width="12.85546875" style="107" customWidth="1"/>
    <col min="3335" max="3335" width="5.42578125" style="107" customWidth="1"/>
    <col min="3336" max="3337" width="9.140625" style="107"/>
    <col min="3338" max="3338" width="3.140625" style="107" customWidth="1"/>
    <col min="3339" max="3339" width="8.140625" style="107" customWidth="1"/>
    <col min="3340" max="3340" width="1.85546875" style="107" customWidth="1"/>
    <col min="3341" max="3584" width="9.140625" style="107"/>
    <col min="3585" max="3585" width="4.7109375" style="107" customWidth="1"/>
    <col min="3586" max="3586" width="7.5703125" style="107" customWidth="1"/>
    <col min="3587" max="3587" width="9.140625" style="107"/>
    <col min="3588" max="3588" width="9.28515625" style="107" customWidth="1"/>
    <col min="3589" max="3589" width="11.42578125" style="107" customWidth="1"/>
    <col min="3590" max="3590" width="12.85546875" style="107" customWidth="1"/>
    <col min="3591" max="3591" width="5.42578125" style="107" customWidth="1"/>
    <col min="3592" max="3593" width="9.140625" style="107"/>
    <col min="3594" max="3594" width="3.140625" style="107" customWidth="1"/>
    <col min="3595" max="3595" width="8.140625" style="107" customWidth="1"/>
    <col min="3596" max="3596" width="1.85546875" style="107" customWidth="1"/>
    <col min="3597" max="3840" width="9.140625" style="107"/>
    <col min="3841" max="3841" width="4.7109375" style="107" customWidth="1"/>
    <col min="3842" max="3842" width="7.5703125" style="107" customWidth="1"/>
    <col min="3843" max="3843" width="9.140625" style="107"/>
    <col min="3844" max="3844" width="9.28515625" style="107" customWidth="1"/>
    <col min="3845" max="3845" width="11.42578125" style="107" customWidth="1"/>
    <col min="3846" max="3846" width="12.85546875" style="107" customWidth="1"/>
    <col min="3847" max="3847" width="5.42578125" style="107" customWidth="1"/>
    <col min="3848" max="3849" width="9.140625" style="107"/>
    <col min="3850" max="3850" width="3.140625" style="107" customWidth="1"/>
    <col min="3851" max="3851" width="8.140625" style="107" customWidth="1"/>
    <col min="3852" max="3852" width="1.85546875" style="107" customWidth="1"/>
    <col min="3853" max="4096" width="9.140625" style="107"/>
    <col min="4097" max="4097" width="4.7109375" style="107" customWidth="1"/>
    <col min="4098" max="4098" width="7.5703125" style="107" customWidth="1"/>
    <col min="4099" max="4099" width="9.140625" style="107"/>
    <col min="4100" max="4100" width="9.28515625" style="107" customWidth="1"/>
    <col min="4101" max="4101" width="11.42578125" style="107" customWidth="1"/>
    <col min="4102" max="4102" width="12.85546875" style="107" customWidth="1"/>
    <col min="4103" max="4103" width="5.42578125" style="107" customWidth="1"/>
    <col min="4104" max="4105" width="9.140625" style="107"/>
    <col min="4106" max="4106" width="3.140625" style="107" customWidth="1"/>
    <col min="4107" max="4107" width="8.140625" style="107" customWidth="1"/>
    <col min="4108" max="4108" width="1.85546875" style="107" customWidth="1"/>
    <col min="4109" max="4352" width="9.140625" style="107"/>
    <col min="4353" max="4353" width="4.7109375" style="107" customWidth="1"/>
    <col min="4354" max="4354" width="7.5703125" style="107" customWidth="1"/>
    <col min="4355" max="4355" width="9.140625" style="107"/>
    <col min="4356" max="4356" width="9.28515625" style="107" customWidth="1"/>
    <col min="4357" max="4357" width="11.42578125" style="107" customWidth="1"/>
    <col min="4358" max="4358" width="12.85546875" style="107" customWidth="1"/>
    <col min="4359" max="4359" width="5.42578125" style="107" customWidth="1"/>
    <col min="4360" max="4361" width="9.140625" style="107"/>
    <col min="4362" max="4362" width="3.140625" style="107" customWidth="1"/>
    <col min="4363" max="4363" width="8.140625" style="107" customWidth="1"/>
    <col min="4364" max="4364" width="1.85546875" style="107" customWidth="1"/>
    <col min="4365" max="4608" width="9.140625" style="107"/>
    <col min="4609" max="4609" width="4.7109375" style="107" customWidth="1"/>
    <col min="4610" max="4610" width="7.5703125" style="107" customWidth="1"/>
    <col min="4611" max="4611" width="9.140625" style="107"/>
    <col min="4612" max="4612" width="9.28515625" style="107" customWidth="1"/>
    <col min="4613" max="4613" width="11.42578125" style="107" customWidth="1"/>
    <col min="4614" max="4614" width="12.85546875" style="107" customWidth="1"/>
    <col min="4615" max="4615" width="5.42578125" style="107" customWidth="1"/>
    <col min="4616" max="4617" width="9.140625" style="107"/>
    <col min="4618" max="4618" width="3.140625" style="107" customWidth="1"/>
    <col min="4619" max="4619" width="8.140625" style="107" customWidth="1"/>
    <col min="4620" max="4620" width="1.85546875" style="107" customWidth="1"/>
    <col min="4621" max="4864" width="9.140625" style="107"/>
    <col min="4865" max="4865" width="4.7109375" style="107" customWidth="1"/>
    <col min="4866" max="4866" width="7.5703125" style="107" customWidth="1"/>
    <col min="4867" max="4867" width="9.140625" style="107"/>
    <col min="4868" max="4868" width="9.28515625" style="107" customWidth="1"/>
    <col min="4869" max="4869" width="11.42578125" style="107" customWidth="1"/>
    <col min="4870" max="4870" width="12.85546875" style="107" customWidth="1"/>
    <col min="4871" max="4871" width="5.42578125" style="107" customWidth="1"/>
    <col min="4872" max="4873" width="9.140625" style="107"/>
    <col min="4874" max="4874" width="3.140625" style="107" customWidth="1"/>
    <col min="4875" max="4875" width="8.140625" style="107" customWidth="1"/>
    <col min="4876" max="4876" width="1.85546875" style="107" customWidth="1"/>
    <col min="4877" max="5120" width="9.140625" style="107"/>
    <col min="5121" max="5121" width="4.7109375" style="107" customWidth="1"/>
    <col min="5122" max="5122" width="7.5703125" style="107" customWidth="1"/>
    <col min="5123" max="5123" width="9.140625" style="107"/>
    <col min="5124" max="5124" width="9.28515625" style="107" customWidth="1"/>
    <col min="5125" max="5125" width="11.42578125" style="107" customWidth="1"/>
    <col min="5126" max="5126" width="12.85546875" style="107" customWidth="1"/>
    <col min="5127" max="5127" width="5.42578125" style="107" customWidth="1"/>
    <col min="5128" max="5129" width="9.140625" style="107"/>
    <col min="5130" max="5130" width="3.140625" style="107" customWidth="1"/>
    <col min="5131" max="5131" width="8.140625" style="107" customWidth="1"/>
    <col min="5132" max="5132" width="1.85546875" style="107" customWidth="1"/>
    <col min="5133" max="5376" width="9.140625" style="107"/>
    <col min="5377" max="5377" width="4.7109375" style="107" customWidth="1"/>
    <col min="5378" max="5378" width="7.5703125" style="107" customWidth="1"/>
    <col min="5379" max="5379" width="9.140625" style="107"/>
    <col min="5380" max="5380" width="9.28515625" style="107" customWidth="1"/>
    <col min="5381" max="5381" width="11.42578125" style="107" customWidth="1"/>
    <col min="5382" max="5382" width="12.85546875" style="107" customWidth="1"/>
    <col min="5383" max="5383" width="5.42578125" style="107" customWidth="1"/>
    <col min="5384" max="5385" width="9.140625" style="107"/>
    <col min="5386" max="5386" width="3.140625" style="107" customWidth="1"/>
    <col min="5387" max="5387" width="8.140625" style="107" customWidth="1"/>
    <col min="5388" max="5388" width="1.85546875" style="107" customWidth="1"/>
    <col min="5389" max="5632" width="9.140625" style="107"/>
    <col min="5633" max="5633" width="4.7109375" style="107" customWidth="1"/>
    <col min="5634" max="5634" width="7.5703125" style="107" customWidth="1"/>
    <col min="5635" max="5635" width="9.140625" style="107"/>
    <col min="5636" max="5636" width="9.28515625" style="107" customWidth="1"/>
    <col min="5637" max="5637" width="11.42578125" style="107" customWidth="1"/>
    <col min="5638" max="5638" width="12.85546875" style="107" customWidth="1"/>
    <col min="5639" max="5639" width="5.42578125" style="107" customWidth="1"/>
    <col min="5640" max="5641" width="9.140625" style="107"/>
    <col min="5642" max="5642" width="3.140625" style="107" customWidth="1"/>
    <col min="5643" max="5643" width="8.140625" style="107" customWidth="1"/>
    <col min="5644" max="5644" width="1.85546875" style="107" customWidth="1"/>
    <col min="5645" max="5888" width="9.140625" style="107"/>
    <col min="5889" max="5889" width="4.7109375" style="107" customWidth="1"/>
    <col min="5890" max="5890" width="7.5703125" style="107" customWidth="1"/>
    <col min="5891" max="5891" width="9.140625" style="107"/>
    <col min="5892" max="5892" width="9.28515625" style="107" customWidth="1"/>
    <col min="5893" max="5893" width="11.42578125" style="107" customWidth="1"/>
    <col min="5894" max="5894" width="12.85546875" style="107" customWidth="1"/>
    <col min="5895" max="5895" width="5.42578125" style="107" customWidth="1"/>
    <col min="5896" max="5897" width="9.140625" style="107"/>
    <col min="5898" max="5898" width="3.140625" style="107" customWidth="1"/>
    <col min="5899" max="5899" width="8.140625" style="107" customWidth="1"/>
    <col min="5900" max="5900" width="1.85546875" style="107" customWidth="1"/>
    <col min="5901" max="6144" width="9.140625" style="107"/>
    <col min="6145" max="6145" width="4.7109375" style="107" customWidth="1"/>
    <col min="6146" max="6146" width="7.5703125" style="107" customWidth="1"/>
    <col min="6147" max="6147" width="9.140625" style="107"/>
    <col min="6148" max="6148" width="9.28515625" style="107" customWidth="1"/>
    <col min="6149" max="6149" width="11.42578125" style="107" customWidth="1"/>
    <col min="6150" max="6150" width="12.85546875" style="107" customWidth="1"/>
    <col min="6151" max="6151" width="5.42578125" style="107" customWidth="1"/>
    <col min="6152" max="6153" width="9.140625" style="107"/>
    <col min="6154" max="6154" width="3.140625" style="107" customWidth="1"/>
    <col min="6155" max="6155" width="8.140625" style="107" customWidth="1"/>
    <col min="6156" max="6156" width="1.85546875" style="107" customWidth="1"/>
    <col min="6157" max="6400" width="9.140625" style="107"/>
    <col min="6401" max="6401" width="4.7109375" style="107" customWidth="1"/>
    <col min="6402" max="6402" width="7.5703125" style="107" customWidth="1"/>
    <col min="6403" max="6403" width="9.140625" style="107"/>
    <col min="6404" max="6404" width="9.28515625" style="107" customWidth="1"/>
    <col min="6405" max="6405" width="11.42578125" style="107" customWidth="1"/>
    <col min="6406" max="6406" width="12.85546875" style="107" customWidth="1"/>
    <col min="6407" max="6407" width="5.42578125" style="107" customWidth="1"/>
    <col min="6408" max="6409" width="9.140625" style="107"/>
    <col min="6410" max="6410" width="3.140625" style="107" customWidth="1"/>
    <col min="6411" max="6411" width="8.140625" style="107" customWidth="1"/>
    <col min="6412" max="6412" width="1.85546875" style="107" customWidth="1"/>
    <col min="6413" max="6656" width="9.140625" style="107"/>
    <col min="6657" max="6657" width="4.7109375" style="107" customWidth="1"/>
    <col min="6658" max="6658" width="7.5703125" style="107" customWidth="1"/>
    <col min="6659" max="6659" width="9.140625" style="107"/>
    <col min="6660" max="6660" width="9.28515625" style="107" customWidth="1"/>
    <col min="6661" max="6661" width="11.42578125" style="107" customWidth="1"/>
    <col min="6662" max="6662" width="12.85546875" style="107" customWidth="1"/>
    <col min="6663" max="6663" width="5.42578125" style="107" customWidth="1"/>
    <col min="6664" max="6665" width="9.140625" style="107"/>
    <col min="6666" max="6666" width="3.140625" style="107" customWidth="1"/>
    <col min="6667" max="6667" width="8.140625" style="107" customWidth="1"/>
    <col min="6668" max="6668" width="1.85546875" style="107" customWidth="1"/>
    <col min="6669" max="6912" width="9.140625" style="107"/>
    <col min="6913" max="6913" width="4.7109375" style="107" customWidth="1"/>
    <col min="6914" max="6914" width="7.5703125" style="107" customWidth="1"/>
    <col min="6915" max="6915" width="9.140625" style="107"/>
    <col min="6916" max="6916" width="9.28515625" style="107" customWidth="1"/>
    <col min="6917" max="6917" width="11.42578125" style="107" customWidth="1"/>
    <col min="6918" max="6918" width="12.85546875" style="107" customWidth="1"/>
    <col min="6919" max="6919" width="5.42578125" style="107" customWidth="1"/>
    <col min="6920" max="6921" width="9.140625" style="107"/>
    <col min="6922" max="6922" width="3.140625" style="107" customWidth="1"/>
    <col min="6923" max="6923" width="8.140625" style="107" customWidth="1"/>
    <col min="6924" max="6924" width="1.85546875" style="107" customWidth="1"/>
    <col min="6925" max="7168" width="9.140625" style="107"/>
    <col min="7169" max="7169" width="4.7109375" style="107" customWidth="1"/>
    <col min="7170" max="7170" width="7.5703125" style="107" customWidth="1"/>
    <col min="7171" max="7171" width="9.140625" style="107"/>
    <col min="7172" max="7172" width="9.28515625" style="107" customWidth="1"/>
    <col min="7173" max="7173" width="11.42578125" style="107" customWidth="1"/>
    <col min="7174" max="7174" width="12.85546875" style="107" customWidth="1"/>
    <col min="7175" max="7175" width="5.42578125" style="107" customWidth="1"/>
    <col min="7176" max="7177" width="9.140625" style="107"/>
    <col min="7178" max="7178" width="3.140625" style="107" customWidth="1"/>
    <col min="7179" max="7179" width="8.140625" style="107" customWidth="1"/>
    <col min="7180" max="7180" width="1.85546875" style="107" customWidth="1"/>
    <col min="7181" max="7424" width="9.140625" style="107"/>
    <col min="7425" max="7425" width="4.7109375" style="107" customWidth="1"/>
    <col min="7426" max="7426" width="7.5703125" style="107" customWidth="1"/>
    <col min="7427" max="7427" width="9.140625" style="107"/>
    <col min="7428" max="7428" width="9.28515625" style="107" customWidth="1"/>
    <col min="7429" max="7429" width="11.42578125" style="107" customWidth="1"/>
    <col min="7430" max="7430" width="12.85546875" style="107" customWidth="1"/>
    <col min="7431" max="7431" width="5.42578125" style="107" customWidth="1"/>
    <col min="7432" max="7433" width="9.140625" style="107"/>
    <col min="7434" max="7434" width="3.140625" style="107" customWidth="1"/>
    <col min="7435" max="7435" width="8.140625" style="107" customWidth="1"/>
    <col min="7436" max="7436" width="1.85546875" style="107" customWidth="1"/>
    <col min="7437" max="7680" width="9.140625" style="107"/>
    <col min="7681" max="7681" width="4.7109375" style="107" customWidth="1"/>
    <col min="7682" max="7682" width="7.5703125" style="107" customWidth="1"/>
    <col min="7683" max="7683" width="9.140625" style="107"/>
    <col min="7684" max="7684" width="9.28515625" style="107" customWidth="1"/>
    <col min="7685" max="7685" width="11.42578125" style="107" customWidth="1"/>
    <col min="7686" max="7686" width="12.85546875" style="107" customWidth="1"/>
    <col min="7687" max="7687" width="5.42578125" style="107" customWidth="1"/>
    <col min="7688" max="7689" width="9.140625" style="107"/>
    <col min="7690" max="7690" width="3.140625" style="107" customWidth="1"/>
    <col min="7691" max="7691" width="8.140625" style="107" customWidth="1"/>
    <col min="7692" max="7692" width="1.85546875" style="107" customWidth="1"/>
    <col min="7693" max="7936" width="9.140625" style="107"/>
    <col min="7937" max="7937" width="4.7109375" style="107" customWidth="1"/>
    <col min="7938" max="7938" width="7.5703125" style="107" customWidth="1"/>
    <col min="7939" max="7939" width="9.140625" style="107"/>
    <col min="7940" max="7940" width="9.28515625" style="107" customWidth="1"/>
    <col min="7941" max="7941" width="11.42578125" style="107" customWidth="1"/>
    <col min="7942" max="7942" width="12.85546875" style="107" customWidth="1"/>
    <col min="7943" max="7943" width="5.42578125" style="107" customWidth="1"/>
    <col min="7944" max="7945" width="9.140625" style="107"/>
    <col min="7946" max="7946" width="3.140625" style="107" customWidth="1"/>
    <col min="7947" max="7947" width="8.140625" style="107" customWidth="1"/>
    <col min="7948" max="7948" width="1.85546875" style="107" customWidth="1"/>
    <col min="7949" max="8192" width="9.140625" style="107"/>
    <col min="8193" max="8193" width="4.7109375" style="107" customWidth="1"/>
    <col min="8194" max="8194" width="7.5703125" style="107" customWidth="1"/>
    <col min="8195" max="8195" width="9.140625" style="107"/>
    <col min="8196" max="8196" width="9.28515625" style="107" customWidth="1"/>
    <col min="8197" max="8197" width="11.42578125" style="107" customWidth="1"/>
    <col min="8198" max="8198" width="12.85546875" style="107" customWidth="1"/>
    <col min="8199" max="8199" width="5.42578125" style="107" customWidth="1"/>
    <col min="8200" max="8201" width="9.140625" style="107"/>
    <col min="8202" max="8202" width="3.140625" style="107" customWidth="1"/>
    <col min="8203" max="8203" width="8.140625" style="107" customWidth="1"/>
    <col min="8204" max="8204" width="1.85546875" style="107" customWidth="1"/>
    <col min="8205" max="8448" width="9.140625" style="107"/>
    <col min="8449" max="8449" width="4.7109375" style="107" customWidth="1"/>
    <col min="8450" max="8450" width="7.5703125" style="107" customWidth="1"/>
    <col min="8451" max="8451" width="9.140625" style="107"/>
    <col min="8452" max="8452" width="9.28515625" style="107" customWidth="1"/>
    <col min="8453" max="8453" width="11.42578125" style="107" customWidth="1"/>
    <col min="8454" max="8454" width="12.85546875" style="107" customWidth="1"/>
    <col min="8455" max="8455" width="5.42578125" style="107" customWidth="1"/>
    <col min="8456" max="8457" width="9.140625" style="107"/>
    <col min="8458" max="8458" width="3.140625" style="107" customWidth="1"/>
    <col min="8459" max="8459" width="8.140625" style="107" customWidth="1"/>
    <col min="8460" max="8460" width="1.85546875" style="107" customWidth="1"/>
    <col min="8461" max="8704" width="9.140625" style="107"/>
    <col min="8705" max="8705" width="4.7109375" style="107" customWidth="1"/>
    <col min="8706" max="8706" width="7.5703125" style="107" customWidth="1"/>
    <col min="8707" max="8707" width="9.140625" style="107"/>
    <col min="8708" max="8708" width="9.28515625" style="107" customWidth="1"/>
    <col min="8709" max="8709" width="11.42578125" style="107" customWidth="1"/>
    <col min="8710" max="8710" width="12.85546875" style="107" customWidth="1"/>
    <col min="8711" max="8711" width="5.42578125" style="107" customWidth="1"/>
    <col min="8712" max="8713" width="9.140625" style="107"/>
    <col min="8714" max="8714" width="3.140625" style="107" customWidth="1"/>
    <col min="8715" max="8715" width="8.140625" style="107" customWidth="1"/>
    <col min="8716" max="8716" width="1.85546875" style="107" customWidth="1"/>
    <col min="8717" max="8960" width="9.140625" style="107"/>
    <col min="8961" max="8961" width="4.7109375" style="107" customWidth="1"/>
    <col min="8962" max="8962" width="7.5703125" style="107" customWidth="1"/>
    <col min="8963" max="8963" width="9.140625" style="107"/>
    <col min="8964" max="8964" width="9.28515625" style="107" customWidth="1"/>
    <col min="8965" max="8965" width="11.42578125" style="107" customWidth="1"/>
    <col min="8966" max="8966" width="12.85546875" style="107" customWidth="1"/>
    <col min="8967" max="8967" width="5.42578125" style="107" customWidth="1"/>
    <col min="8968" max="8969" width="9.140625" style="107"/>
    <col min="8970" max="8970" width="3.140625" style="107" customWidth="1"/>
    <col min="8971" max="8971" width="8.140625" style="107" customWidth="1"/>
    <col min="8972" max="8972" width="1.85546875" style="107" customWidth="1"/>
    <col min="8973" max="9216" width="9.140625" style="107"/>
    <col min="9217" max="9217" width="4.7109375" style="107" customWidth="1"/>
    <col min="9218" max="9218" width="7.5703125" style="107" customWidth="1"/>
    <col min="9219" max="9219" width="9.140625" style="107"/>
    <col min="9220" max="9220" width="9.28515625" style="107" customWidth="1"/>
    <col min="9221" max="9221" width="11.42578125" style="107" customWidth="1"/>
    <col min="9222" max="9222" width="12.85546875" style="107" customWidth="1"/>
    <col min="9223" max="9223" width="5.42578125" style="107" customWidth="1"/>
    <col min="9224" max="9225" width="9.140625" style="107"/>
    <col min="9226" max="9226" width="3.140625" style="107" customWidth="1"/>
    <col min="9227" max="9227" width="8.140625" style="107" customWidth="1"/>
    <col min="9228" max="9228" width="1.85546875" style="107" customWidth="1"/>
    <col min="9229" max="9472" width="9.140625" style="107"/>
    <col min="9473" max="9473" width="4.7109375" style="107" customWidth="1"/>
    <col min="9474" max="9474" width="7.5703125" style="107" customWidth="1"/>
    <col min="9475" max="9475" width="9.140625" style="107"/>
    <col min="9476" max="9476" width="9.28515625" style="107" customWidth="1"/>
    <col min="9477" max="9477" width="11.42578125" style="107" customWidth="1"/>
    <col min="9478" max="9478" width="12.85546875" style="107" customWidth="1"/>
    <col min="9479" max="9479" width="5.42578125" style="107" customWidth="1"/>
    <col min="9480" max="9481" width="9.140625" style="107"/>
    <col min="9482" max="9482" width="3.140625" style="107" customWidth="1"/>
    <col min="9483" max="9483" width="8.140625" style="107" customWidth="1"/>
    <col min="9484" max="9484" width="1.85546875" style="107" customWidth="1"/>
    <col min="9485" max="9728" width="9.140625" style="107"/>
    <col min="9729" max="9729" width="4.7109375" style="107" customWidth="1"/>
    <col min="9730" max="9730" width="7.5703125" style="107" customWidth="1"/>
    <col min="9731" max="9731" width="9.140625" style="107"/>
    <col min="9732" max="9732" width="9.28515625" style="107" customWidth="1"/>
    <col min="9733" max="9733" width="11.42578125" style="107" customWidth="1"/>
    <col min="9734" max="9734" width="12.85546875" style="107" customWidth="1"/>
    <col min="9735" max="9735" width="5.42578125" style="107" customWidth="1"/>
    <col min="9736" max="9737" width="9.140625" style="107"/>
    <col min="9738" max="9738" width="3.140625" style="107" customWidth="1"/>
    <col min="9739" max="9739" width="8.140625" style="107" customWidth="1"/>
    <col min="9740" max="9740" width="1.85546875" style="107" customWidth="1"/>
    <col min="9741" max="9984" width="9.140625" style="107"/>
    <col min="9985" max="9985" width="4.7109375" style="107" customWidth="1"/>
    <col min="9986" max="9986" width="7.5703125" style="107" customWidth="1"/>
    <col min="9987" max="9987" width="9.140625" style="107"/>
    <col min="9988" max="9988" width="9.28515625" style="107" customWidth="1"/>
    <col min="9989" max="9989" width="11.42578125" style="107" customWidth="1"/>
    <col min="9990" max="9990" width="12.85546875" style="107" customWidth="1"/>
    <col min="9991" max="9991" width="5.42578125" style="107" customWidth="1"/>
    <col min="9992" max="9993" width="9.140625" style="107"/>
    <col min="9994" max="9994" width="3.140625" style="107" customWidth="1"/>
    <col min="9995" max="9995" width="8.140625" style="107" customWidth="1"/>
    <col min="9996" max="9996" width="1.85546875" style="107" customWidth="1"/>
    <col min="9997" max="10240" width="9.140625" style="107"/>
    <col min="10241" max="10241" width="4.7109375" style="107" customWidth="1"/>
    <col min="10242" max="10242" width="7.5703125" style="107" customWidth="1"/>
    <col min="10243" max="10243" width="9.140625" style="107"/>
    <col min="10244" max="10244" width="9.28515625" style="107" customWidth="1"/>
    <col min="10245" max="10245" width="11.42578125" style="107" customWidth="1"/>
    <col min="10246" max="10246" width="12.85546875" style="107" customWidth="1"/>
    <col min="10247" max="10247" width="5.42578125" style="107" customWidth="1"/>
    <col min="10248" max="10249" width="9.140625" style="107"/>
    <col min="10250" max="10250" width="3.140625" style="107" customWidth="1"/>
    <col min="10251" max="10251" width="8.140625" style="107" customWidth="1"/>
    <col min="10252" max="10252" width="1.85546875" style="107" customWidth="1"/>
    <col min="10253" max="10496" width="9.140625" style="107"/>
    <col min="10497" max="10497" width="4.7109375" style="107" customWidth="1"/>
    <col min="10498" max="10498" width="7.5703125" style="107" customWidth="1"/>
    <col min="10499" max="10499" width="9.140625" style="107"/>
    <col min="10500" max="10500" width="9.28515625" style="107" customWidth="1"/>
    <col min="10501" max="10501" width="11.42578125" style="107" customWidth="1"/>
    <col min="10502" max="10502" width="12.85546875" style="107" customWidth="1"/>
    <col min="10503" max="10503" width="5.42578125" style="107" customWidth="1"/>
    <col min="10504" max="10505" width="9.140625" style="107"/>
    <col min="10506" max="10506" width="3.140625" style="107" customWidth="1"/>
    <col min="10507" max="10507" width="8.140625" style="107" customWidth="1"/>
    <col min="10508" max="10508" width="1.85546875" style="107" customWidth="1"/>
    <col min="10509" max="10752" width="9.140625" style="107"/>
    <col min="10753" max="10753" width="4.7109375" style="107" customWidth="1"/>
    <col min="10754" max="10754" width="7.5703125" style="107" customWidth="1"/>
    <col min="10755" max="10755" width="9.140625" style="107"/>
    <col min="10756" max="10756" width="9.28515625" style="107" customWidth="1"/>
    <col min="10757" max="10757" width="11.42578125" style="107" customWidth="1"/>
    <col min="10758" max="10758" width="12.85546875" style="107" customWidth="1"/>
    <col min="10759" max="10759" width="5.42578125" style="107" customWidth="1"/>
    <col min="10760" max="10761" width="9.140625" style="107"/>
    <col min="10762" max="10762" width="3.140625" style="107" customWidth="1"/>
    <col min="10763" max="10763" width="8.140625" style="107" customWidth="1"/>
    <col min="10764" max="10764" width="1.85546875" style="107" customWidth="1"/>
    <col min="10765" max="11008" width="9.140625" style="107"/>
    <col min="11009" max="11009" width="4.7109375" style="107" customWidth="1"/>
    <col min="11010" max="11010" width="7.5703125" style="107" customWidth="1"/>
    <col min="11011" max="11011" width="9.140625" style="107"/>
    <col min="11012" max="11012" width="9.28515625" style="107" customWidth="1"/>
    <col min="11013" max="11013" width="11.42578125" style="107" customWidth="1"/>
    <col min="11014" max="11014" width="12.85546875" style="107" customWidth="1"/>
    <col min="11015" max="11015" width="5.42578125" style="107" customWidth="1"/>
    <col min="11016" max="11017" width="9.140625" style="107"/>
    <col min="11018" max="11018" width="3.140625" style="107" customWidth="1"/>
    <col min="11019" max="11019" width="8.140625" style="107" customWidth="1"/>
    <col min="11020" max="11020" width="1.85546875" style="107" customWidth="1"/>
    <col min="11021" max="11264" width="9.140625" style="107"/>
    <col min="11265" max="11265" width="4.7109375" style="107" customWidth="1"/>
    <col min="11266" max="11266" width="7.5703125" style="107" customWidth="1"/>
    <col min="11267" max="11267" width="9.140625" style="107"/>
    <col min="11268" max="11268" width="9.28515625" style="107" customWidth="1"/>
    <col min="11269" max="11269" width="11.42578125" style="107" customWidth="1"/>
    <col min="11270" max="11270" width="12.85546875" style="107" customWidth="1"/>
    <col min="11271" max="11271" width="5.42578125" style="107" customWidth="1"/>
    <col min="11272" max="11273" width="9.140625" style="107"/>
    <col min="11274" max="11274" width="3.140625" style="107" customWidth="1"/>
    <col min="11275" max="11275" width="8.140625" style="107" customWidth="1"/>
    <col min="11276" max="11276" width="1.85546875" style="107" customWidth="1"/>
    <col min="11277" max="11520" width="9.140625" style="107"/>
    <col min="11521" max="11521" width="4.7109375" style="107" customWidth="1"/>
    <col min="11522" max="11522" width="7.5703125" style="107" customWidth="1"/>
    <col min="11523" max="11523" width="9.140625" style="107"/>
    <col min="11524" max="11524" width="9.28515625" style="107" customWidth="1"/>
    <col min="11525" max="11525" width="11.42578125" style="107" customWidth="1"/>
    <col min="11526" max="11526" width="12.85546875" style="107" customWidth="1"/>
    <col min="11527" max="11527" width="5.42578125" style="107" customWidth="1"/>
    <col min="11528" max="11529" width="9.140625" style="107"/>
    <col min="11530" max="11530" width="3.140625" style="107" customWidth="1"/>
    <col min="11531" max="11531" width="8.140625" style="107" customWidth="1"/>
    <col min="11532" max="11532" width="1.85546875" style="107" customWidth="1"/>
    <col min="11533" max="11776" width="9.140625" style="107"/>
    <col min="11777" max="11777" width="4.7109375" style="107" customWidth="1"/>
    <col min="11778" max="11778" width="7.5703125" style="107" customWidth="1"/>
    <col min="11779" max="11779" width="9.140625" style="107"/>
    <col min="11780" max="11780" width="9.28515625" style="107" customWidth="1"/>
    <col min="11781" max="11781" width="11.42578125" style="107" customWidth="1"/>
    <col min="11782" max="11782" width="12.85546875" style="107" customWidth="1"/>
    <col min="11783" max="11783" width="5.42578125" style="107" customWidth="1"/>
    <col min="11784" max="11785" width="9.140625" style="107"/>
    <col min="11786" max="11786" width="3.140625" style="107" customWidth="1"/>
    <col min="11787" max="11787" width="8.140625" style="107" customWidth="1"/>
    <col min="11788" max="11788" width="1.85546875" style="107" customWidth="1"/>
    <col min="11789" max="12032" width="9.140625" style="107"/>
    <col min="12033" max="12033" width="4.7109375" style="107" customWidth="1"/>
    <col min="12034" max="12034" width="7.5703125" style="107" customWidth="1"/>
    <col min="12035" max="12035" width="9.140625" style="107"/>
    <col min="12036" max="12036" width="9.28515625" style="107" customWidth="1"/>
    <col min="12037" max="12037" width="11.42578125" style="107" customWidth="1"/>
    <col min="12038" max="12038" width="12.85546875" style="107" customWidth="1"/>
    <col min="12039" max="12039" width="5.42578125" style="107" customWidth="1"/>
    <col min="12040" max="12041" width="9.140625" style="107"/>
    <col min="12042" max="12042" width="3.140625" style="107" customWidth="1"/>
    <col min="12043" max="12043" width="8.140625" style="107" customWidth="1"/>
    <col min="12044" max="12044" width="1.85546875" style="107" customWidth="1"/>
    <col min="12045" max="12288" width="9.140625" style="107"/>
    <col min="12289" max="12289" width="4.7109375" style="107" customWidth="1"/>
    <col min="12290" max="12290" width="7.5703125" style="107" customWidth="1"/>
    <col min="12291" max="12291" width="9.140625" style="107"/>
    <col min="12292" max="12292" width="9.28515625" style="107" customWidth="1"/>
    <col min="12293" max="12293" width="11.42578125" style="107" customWidth="1"/>
    <col min="12294" max="12294" width="12.85546875" style="107" customWidth="1"/>
    <col min="12295" max="12295" width="5.42578125" style="107" customWidth="1"/>
    <col min="12296" max="12297" width="9.140625" style="107"/>
    <col min="12298" max="12298" width="3.140625" style="107" customWidth="1"/>
    <col min="12299" max="12299" width="8.140625" style="107" customWidth="1"/>
    <col min="12300" max="12300" width="1.85546875" style="107" customWidth="1"/>
    <col min="12301" max="12544" width="9.140625" style="107"/>
    <col min="12545" max="12545" width="4.7109375" style="107" customWidth="1"/>
    <col min="12546" max="12546" width="7.5703125" style="107" customWidth="1"/>
    <col min="12547" max="12547" width="9.140625" style="107"/>
    <col min="12548" max="12548" width="9.28515625" style="107" customWidth="1"/>
    <col min="12549" max="12549" width="11.42578125" style="107" customWidth="1"/>
    <col min="12550" max="12550" width="12.85546875" style="107" customWidth="1"/>
    <col min="12551" max="12551" width="5.42578125" style="107" customWidth="1"/>
    <col min="12552" max="12553" width="9.140625" style="107"/>
    <col min="12554" max="12554" width="3.140625" style="107" customWidth="1"/>
    <col min="12555" max="12555" width="8.140625" style="107" customWidth="1"/>
    <col min="12556" max="12556" width="1.85546875" style="107" customWidth="1"/>
    <col min="12557" max="12800" width="9.140625" style="107"/>
    <col min="12801" max="12801" width="4.7109375" style="107" customWidth="1"/>
    <col min="12802" max="12802" width="7.5703125" style="107" customWidth="1"/>
    <col min="12803" max="12803" width="9.140625" style="107"/>
    <col min="12804" max="12804" width="9.28515625" style="107" customWidth="1"/>
    <col min="12805" max="12805" width="11.42578125" style="107" customWidth="1"/>
    <col min="12806" max="12806" width="12.85546875" style="107" customWidth="1"/>
    <col min="12807" max="12807" width="5.42578125" style="107" customWidth="1"/>
    <col min="12808" max="12809" width="9.140625" style="107"/>
    <col min="12810" max="12810" width="3.140625" style="107" customWidth="1"/>
    <col min="12811" max="12811" width="8.140625" style="107" customWidth="1"/>
    <col min="12812" max="12812" width="1.85546875" style="107" customWidth="1"/>
    <col min="12813" max="13056" width="9.140625" style="107"/>
    <col min="13057" max="13057" width="4.7109375" style="107" customWidth="1"/>
    <col min="13058" max="13058" width="7.5703125" style="107" customWidth="1"/>
    <col min="13059" max="13059" width="9.140625" style="107"/>
    <col min="13060" max="13060" width="9.28515625" style="107" customWidth="1"/>
    <col min="13061" max="13061" width="11.42578125" style="107" customWidth="1"/>
    <col min="13062" max="13062" width="12.85546875" style="107" customWidth="1"/>
    <col min="13063" max="13063" width="5.42578125" style="107" customWidth="1"/>
    <col min="13064" max="13065" width="9.140625" style="107"/>
    <col min="13066" max="13066" width="3.140625" style="107" customWidth="1"/>
    <col min="13067" max="13067" width="8.140625" style="107" customWidth="1"/>
    <col min="13068" max="13068" width="1.85546875" style="107" customWidth="1"/>
    <col min="13069" max="13312" width="9.140625" style="107"/>
    <col min="13313" max="13313" width="4.7109375" style="107" customWidth="1"/>
    <col min="13314" max="13314" width="7.5703125" style="107" customWidth="1"/>
    <col min="13315" max="13315" width="9.140625" style="107"/>
    <col min="13316" max="13316" width="9.28515625" style="107" customWidth="1"/>
    <col min="13317" max="13317" width="11.42578125" style="107" customWidth="1"/>
    <col min="13318" max="13318" width="12.85546875" style="107" customWidth="1"/>
    <col min="13319" max="13319" width="5.42578125" style="107" customWidth="1"/>
    <col min="13320" max="13321" width="9.140625" style="107"/>
    <col min="13322" max="13322" width="3.140625" style="107" customWidth="1"/>
    <col min="13323" max="13323" width="8.140625" style="107" customWidth="1"/>
    <col min="13324" max="13324" width="1.85546875" style="107" customWidth="1"/>
    <col min="13325" max="13568" width="9.140625" style="107"/>
    <col min="13569" max="13569" width="4.7109375" style="107" customWidth="1"/>
    <col min="13570" max="13570" width="7.5703125" style="107" customWidth="1"/>
    <col min="13571" max="13571" width="9.140625" style="107"/>
    <col min="13572" max="13572" width="9.28515625" style="107" customWidth="1"/>
    <col min="13573" max="13573" width="11.42578125" style="107" customWidth="1"/>
    <col min="13574" max="13574" width="12.85546875" style="107" customWidth="1"/>
    <col min="13575" max="13575" width="5.42578125" style="107" customWidth="1"/>
    <col min="13576" max="13577" width="9.140625" style="107"/>
    <col min="13578" max="13578" width="3.140625" style="107" customWidth="1"/>
    <col min="13579" max="13579" width="8.140625" style="107" customWidth="1"/>
    <col min="13580" max="13580" width="1.85546875" style="107" customWidth="1"/>
    <col min="13581" max="13824" width="9.140625" style="107"/>
    <col min="13825" max="13825" width="4.7109375" style="107" customWidth="1"/>
    <col min="13826" max="13826" width="7.5703125" style="107" customWidth="1"/>
    <col min="13827" max="13827" width="9.140625" style="107"/>
    <col min="13828" max="13828" width="9.28515625" style="107" customWidth="1"/>
    <col min="13829" max="13829" width="11.42578125" style="107" customWidth="1"/>
    <col min="13830" max="13830" width="12.85546875" style="107" customWidth="1"/>
    <col min="13831" max="13831" width="5.42578125" style="107" customWidth="1"/>
    <col min="13832" max="13833" width="9.140625" style="107"/>
    <col min="13834" max="13834" width="3.140625" style="107" customWidth="1"/>
    <col min="13835" max="13835" width="8.140625" style="107" customWidth="1"/>
    <col min="13836" max="13836" width="1.85546875" style="107" customWidth="1"/>
    <col min="13837" max="14080" width="9.140625" style="107"/>
    <col min="14081" max="14081" width="4.7109375" style="107" customWidth="1"/>
    <col min="14082" max="14082" width="7.5703125" style="107" customWidth="1"/>
    <col min="14083" max="14083" width="9.140625" style="107"/>
    <col min="14084" max="14084" width="9.28515625" style="107" customWidth="1"/>
    <col min="14085" max="14085" width="11.42578125" style="107" customWidth="1"/>
    <col min="14086" max="14086" width="12.85546875" style="107" customWidth="1"/>
    <col min="14087" max="14087" width="5.42578125" style="107" customWidth="1"/>
    <col min="14088" max="14089" width="9.140625" style="107"/>
    <col min="14090" max="14090" width="3.140625" style="107" customWidth="1"/>
    <col min="14091" max="14091" width="8.140625" style="107" customWidth="1"/>
    <col min="14092" max="14092" width="1.85546875" style="107" customWidth="1"/>
    <col min="14093" max="14336" width="9.140625" style="107"/>
    <col min="14337" max="14337" width="4.7109375" style="107" customWidth="1"/>
    <col min="14338" max="14338" width="7.5703125" style="107" customWidth="1"/>
    <col min="14339" max="14339" width="9.140625" style="107"/>
    <col min="14340" max="14340" width="9.28515625" style="107" customWidth="1"/>
    <col min="14341" max="14341" width="11.42578125" style="107" customWidth="1"/>
    <col min="14342" max="14342" width="12.85546875" style="107" customWidth="1"/>
    <col min="14343" max="14343" width="5.42578125" style="107" customWidth="1"/>
    <col min="14344" max="14345" width="9.140625" style="107"/>
    <col min="14346" max="14346" width="3.140625" style="107" customWidth="1"/>
    <col min="14347" max="14347" width="8.140625" style="107" customWidth="1"/>
    <col min="14348" max="14348" width="1.85546875" style="107" customWidth="1"/>
    <col min="14349" max="14592" width="9.140625" style="107"/>
    <col min="14593" max="14593" width="4.7109375" style="107" customWidth="1"/>
    <col min="14594" max="14594" width="7.5703125" style="107" customWidth="1"/>
    <col min="14595" max="14595" width="9.140625" style="107"/>
    <col min="14596" max="14596" width="9.28515625" style="107" customWidth="1"/>
    <col min="14597" max="14597" width="11.42578125" style="107" customWidth="1"/>
    <col min="14598" max="14598" width="12.85546875" style="107" customWidth="1"/>
    <col min="14599" max="14599" width="5.42578125" style="107" customWidth="1"/>
    <col min="14600" max="14601" width="9.140625" style="107"/>
    <col min="14602" max="14602" width="3.140625" style="107" customWidth="1"/>
    <col min="14603" max="14603" width="8.140625" style="107" customWidth="1"/>
    <col min="14604" max="14604" width="1.85546875" style="107" customWidth="1"/>
    <col min="14605" max="14848" width="9.140625" style="107"/>
    <col min="14849" max="14849" width="4.7109375" style="107" customWidth="1"/>
    <col min="14850" max="14850" width="7.5703125" style="107" customWidth="1"/>
    <col min="14851" max="14851" width="9.140625" style="107"/>
    <col min="14852" max="14852" width="9.28515625" style="107" customWidth="1"/>
    <col min="14853" max="14853" width="11.42578125" style="107" customWidth="1"/>
    <col min="14854" max="14854" width="12.85546875" style="107" customWidth="1"/>
    <col min="14855" max="14855" width="5.42578125" style="107" customWidth="1"/>
    <col min="14856" max="14857" width="9.140625" style="107"/>
    <col min="14858" max="14858" width="3.140625" style="107" customWidth="1"/>
    <col min="14859" max="14859" width="8.140625" style="107" customWidth="1"/>
    <col min="14860" max="14860" width="1.85546875" style="107" customWidth="1"/>
    <col min="14861" max="15104" width="9.140625" style="107"/>
    <col min="15105" max="15105" width="4.7109375" style="107" customWidth="1"/>
    <col min="15106" max="15106" width="7.5703125" style="107" customWidth="1"/>
    <col min="15107" max="15107" width="9.140625" style="107"/>
    <col min="15108" max="15108" width="9.28515625" style="107" customWidth="1"/>
    <col min="15109" max="15109" width="11.42578125" style="107" customWidth="1"/>
    <col min="15110" max="15110" width="12.85546875" style="107" customWidth="1"/>
    <col min="15111" max="15111" width="5.42578125" style="107" customWidth="1"/>
    <col min="15112" max="15113" width="9.140625" style="107"/>
    <col min="15114" max="15114" width="3.140625" style="107" customWidth="1"/>
    <col min="15115" max="15115" width="8.140625" style="107" customWidth="1"/>
    <col min="15116" max="15116" width="1.85546875" style="107" customWidth="1"/>
    <col min="15117" max="15360" width="9.140625" style="107"/>
    <col min="15361" max="15361" width="4.7109375" style="107" customWidth="1"/>
    <col min="15362" max="15362" width="7.5703125" style="107" customWidth="1"/>
    <col min="15363" max="15363" width="9.140625" style="107"/>
    <col min="15364" max="15364" width="9.28515625" style="107" customWidth="1"/>
    <col min="15365" max="15365" width="11.42578125" style="107" customWidth="1"/>
    <col min="15366" max="15366" width="12.85546875" style="107" customWidth="1"/>
    <col min="15367" max="15367" width="5.42578125" style="107" customWidth="1"/>
    <col min="15368" max="15369" width="9.140625" style="107"/>
    <col min="15370" max="15370" width="3.140625" style="107" customWidth="1"/>
    <col min="15371" max="15371" width="8.140625" style="107" customWidth="1"/>
    <col min="15372" max="15372" width="1.85546875" style="107" customWidth="1"/>
    <col min="15373" max="15616" width="9.140625" style="107"/>
    <col min="15617" max="15617" width="4.7109375" style="107" customWidth="1"/>
    <col min="15618" max="15618" width="7.5703125" style="107" customWidth="1"/>
    <col min="15619" max="15619" width="9.140625" style="107"/>
    <col min="15620" max="15620" width="9.28515625" style="107" customWidth="1"/>
    <col min="15621" max="15621" width="11.42578125" style="107" customWidth="1"/>
    <col min="15622" max="15622" width="12.85546875" style="107" customWidth="1"/>
    <col min="15623" max="15623" width="5.42578125" style="107" customWidth="1"/>
    <col min="15624" max="15625" width="9.140625" style="107"/>
    <col min="15626" max="15626" width="3.140625" style="107" customWidth="1"/>
    <col min="15627" max="15627" width="8.140625" style="107" customWidth="1"/>
    <col min="15628" max="15628" width="1.85546875" style="107" customWidth="1"/>
    <col min="15629" max="15872" width="9.140625" style="107"/>
    <col min="15873" max="15873" width="4.7109375" style="107" customWidth="1"/>
    <col min="15874" max="15874" width="7.5703125" style="107" customWidth="1"/>
    <col min="15875" max="15875" width="9.140625" style="107"/>
    <col min="15876" max="15876" width="9.28515625" style="107" customWidth="1"/>
    <col min="15877" max="15877" width="11.42578125" style="107" customWidth="1"/>
    <col min="15878" max="15878" width="12.85546875" style="107" customWidth="1"/>
    <col min="15879" max="15879" width="5.42578125" style="107" customWidth="1"/>
    <col min="15880" max="15881" width="9.140625" style="107"/>
    <col min="15882" max="15882" width="3.140625" style="107" customWidth="1"/>
    <col min="15883" max="15883" width="8.140625" style="107" customWidth="1"/>
    <col min="15884" max="15884" width="1.85546875" style="107" customWidth="1"/>
    <col min="15885" max="16128" width="9.140625" style="107"/>
    <col min="16129" max="16129" width="4.7109375" style="107" customWidth="1"/>
    <col min="16130" max="16130" width="7.5703125" style="107" customWidth="1"/>
    <col min="16131" max="16131" width="9.140625" style="107"/>
    <col min="16132" max="16132" width="9.28515625" style="107" customWidth="1"/>
    <col min="16133" max="16133" width="11.42578125" style="107" customWidth="1"/>
    <col min="16134" max="16134" width="12.85546875" style="107" customWidth="1"/>
    <col min="16135" max="16135" width="5.42578125" style="107" customWidth="1"/>
    <col min="16136" max="16137" width="9.140625" style="107"/>
    <col min="16138" max="16138" width="3.140625" style="107" customWidth="1"/>
    <col min="16139" max="16139" width="8.140625" style="107" customWidth="1"/>
    <col min="16140" max="16140" width="1.85546875" style="107" customWidth="1"/>
    <col min="16141" max="16384" width="9.140625" style="107"/>
  </cols>
  <sheetData>
    <row r="1" spans="1:17" ht="6.75" customHeight="1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  <c r="N1" s="102"/>
    </row>
    <row r="2" spans="1:17">
      <c r="A2" s="108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9"/>
      <c r="N2" s="102"/>
    </row>
    <row r="3" spans="1:17" s="113" customFormat="1" ht="21" customHeight="1">
      <c r="A3" s="110"/>
      <c r="B3" s="103"/>
      <c r="C3" s="103"/>
      <c r="D3" s="103"/>
      <c r="E3" s="103"/>
      <c r="F3" s="315"/>
      <c r="G3" s="315"/>
      <c r="H3" s="315"/>
      <c r="I3" s="315"/>
      <c r="J3" s="111"/>
      <c r="K3" s="103"/>
      <c r="L3" s="103"/>
      <c r="M3" s="112"/>
      <c r="N3" s="103"/>
    </row>
    <row r="4" spans="1:17" s="113" customFormat="1" ht="18" customHeight="1">
      <c r="A4" s="110"/>
      <c r="B4" s="103"/>
      <c r="C4" s="103"/>
      <c r="D4" s="103"/>
      <c r="E4" s="103"/>
      <c r="F4" s="316"/>
      <c r="G4" s="316"/>
      <c r="H4" s="316"/>
      <c r="I4" s="316"/>
      <c r="J4" s="316"/>
      <c r="K4" s="103"/>
      <c r="L4" s="103"/>
      <c r="M4" s="112"/>
      <c r="N4" s="103"/>
    </row>
    <row r="5" spans="1:17" s="113" customFormat="1" ht="16.5" customHeight="1">
      <c r="A5" s="110"/>
      <c r="B5" s="103"/>
      <c r="C5" s="103"/>
      <c r="D5" s="103"/>
      <c r="E5" s="103"/>
      <c r="F5" s="317"/>
      <c r="G5" s="317"/>
      <c r="H5" s="317"/>
      <c r="I5" s="317"/>
      <c r="J5" s="111"/>
      <c r="K5" s="103"/>
      <c r="L5" s="103"/>
      <c r="M5" s="112"/>
      <c r="N5" s="103"/>
    </row>
    <row r="6" spans="1:17" s="113" customFormat="1" ht="43.5" customHeight="1">
      <c r="A6" s="318" t="s">
        <v>217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20"/>
      <c r="N6" s="103"/>
      <c r="Q6" s="103"/>
    </row>
    <row r="7" spans="1:17" s="113" customFormat="1" ht="24" customHeight="1">
      <c r="A7" s="321" t="s">
        <v>433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3"/>
      <c r="N7" s="103"/>
    </row>
    <row r="8" spans="1:17" s="113" customFormat="1" ht="14.1" customHeight="1">
      <c r="A8" s="324" t="s">
        <v>537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6"/>
      <c r="N8" s="103"/>
    </row>
    <row r="9" spans="1:17" s="113" customFormat="1" ht="14.1" customHeight="1">
      <c r="A9" s="324" t="s">
        <v>300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6"/>
      <c r="N9" s="103"/>
    </row>
    <row r="10" spans="1:17" s="113" customFormat="1" ht="14.1" customHeight="1">
      <c r="A10" s="110"/>
      <c r="B10" s="103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12"/>
      <c r="N10" s="103"/>
    </row>
    <row r="11" spans="1:17" s="113" customFormat="1" ht="39" customHeight="1">
      <c r="A11" s="110"/>
      <c r="B11" s="103"/>
      <c r="C11" s="327" t="s">
        <v>550</v>
      </c>
      <c r="D11" s="327"/>
      <c r="E11" s="327"/>
      <c r="F11" s="327"/>
      <c r="G11" s="327"/>
      <c r="H11" s="327"/>
      <c r="I11" s="327"/>
      <c r="J11" s="327"/>
      <c r="K11" s="327"/>
      <c r="L11" s="327"/>
      <c r="M11" s="112"/>
      <c r="N11" s="103"/>
    </row>
    <row r="12" spans="1:17" s="113" customFormat="1" ht="14.1" customHeight="1">
      <c r="A12" s="110"/>
      <c r="B12" s="103"/>
      <c r="C12" s="103"/>
      <c r="D12" s="103"/>
      <c r="E12" s="103"/>
      <c r="F12" s="328"/>
      <c r="G12" s="328"/>
      <c r="H12" s="328"/>
      <c r="I12" s="328"/>
      <c r="J12" s="111"/>
      <c r="K12" s="103"/>
      <c r="L12" s="103"/>
      <c r="M12" s="112"/>
      <c r="N12" s="103"/>
    </row>
    <row r="13" spans="1:17" s="113" customFormat="1" ht="14.1" customHeight="1">
      <c r="A13" s="110"/>
      <c r="B13" s="103"/>
      <c r="C13" s="103"/>
      <c r="D13" s="103"/>
      <c r="E13" s="103"/>
      <c r="F13" s="102"/>
      <c r="G13" s="102"/>
      <c r="H13" s="102"/>
      <c r="I13" s="102"/>
      <c r="J13" s="102"/>
      <c r="K13" s="103"/>
      <c r="L13" s="103"/>
      <c r="M13" s="112"/>
      <c r="N13" s="103"/>
    </row>
    <row r="14" spans="1:17" s="113" customFormat="1" ht="42" customHeight="1">
      <c r="A14" s="11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12"/>
      <c r="N14" s="103"/>
    </row>
    <row r="15" spans="1:17" s="113" customFormat="1" ht="15.75" customHeight="1">
      <c r="A15" s="110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12"/>
      <c r="N15" s="103"/>
    </row>
    <row r="16" spans="1:17" s="113" customFormat="1" ht="14.1" customHeight="1">
      <c r="A16" s="110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12"/>
      <c r="N16" s="103"/>
    </row>
    <row r="17" spans="1:14">
      <c r="A17" s="108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9"/>
      <c r="N17" s="102"/>
    </row>
    <row r="18" spans="1:14">
      <c r="A18" s="108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9"/>
      <c r="N18" s="102"/>
    </row>
    <row r="19" spans="1:14">
      <c r="A19" s="108"/>
      <c r="B19" s="114"/>
      <c r="C19" s="114"/>
      <c r="D19" s="114"/>
      <c r="E19" s="114"/>
      <c r="F19" s="114"/>
      <c r="G19" s="102"/>
      <c r="H19" s="114"/>
      <c r="I19" s="114"/>
      <c r="J19" s="114"/>
      <c r="K19" s="114"/>
      <c r="L19" s="114"/>
      <c r="M19" s="109"/>
      <c r="N19" s="102"/>
    </row>
    <row r="20" spans="1:14">
      <c r="A20" s="115"/>
      <c r="B20" s="102"/>
      <c r="C20" s="102"/>
      <c r="D20" s="102"/>
      <c r="E20" s="102"/>
      <c r="F20" s="116"/>
      <c r="G20" s="116"/>
      <c r="H20" s="102"/>
      <c r="I20" s="102"/>
      <c r="J20" s="102"/>
      <c r="K20" s="102"/>
      <c r="L20" s="116"/>
      <c r="M20" s="109"/>
      <c r="N20" s="102"/>
    </row>
    <row r="21" spans="1:14" ht="15.75">
      <c r="A21" s="115"/>
      <c r="B21" s="102"/>
      <c r="C21" s="117" t="s">
        <v>301</v>
      </c>
      <c r="D21" s="102"/>
      <c r="E21" s="102"/>
      <c r="F21" s="116"/>
      <c r="G21" s="116"/>
      <c r="H21" s="102"/>
      <c r="I21" s="117" t="s">
        <v>302</v>
      </c>
      <c r="J21" s="102"/>
      <c r="K21" s="102"/>
      <c r="L21" s="116"/>
      <c r="M21" s="109"/>
      <c r="N21" s="102"/>
    </row>
    <row r="22" spans="1:14">
      <c r="A22" s="115"/>
      <c r="B22" s="102"/>
      <c r="C22" s="118"/>
      <c r="D22" s="102"/>
      <c r="E22" s="102"/>
      <c r="F22" s="116"/>
      <c r="G22" s="116"/>
      <c r="H22" s="102"/>
      <c r="I22" s="118"/>
      <c r="J22" s="102"/>
      <c r="K22" s="102"/>
      <c r="L22" s="116"/>
      <c r="M22" s="109"/>
      <c r="N22" s="102"/>
    </row>
    <row r="23" spans="1:14">
      <c r="A23" s="115"/>
      <c r="B23" s="102" t="s">
        <v>303</v>
      </c>
      <c r="C23" s="102"/>
      <c r="D23" s="102"/>
      <c r="E23" s="119" t="s">
        <v>544</v>
      </c>
      <c r="F23" s="120"/>
      <c r="G23" s="116"/>
      <c r="H23" s="102" t="s">
        <v>304</v>
      </c>
      <c r="I23" s="102"/>
      <c r="J23" s="102"/>
      <c r="K23" s="102"/>
      <c r="L23" s="116"/>
      <c r="M23" s="109"/>
      <c r="N23" s="102"/>
    </row>
    <row r="24" spans="1:14">
      <c r="A24" s="115"/>
      <c r="B24" s="102"/>
      <c r="C24" s="102"/>
      <c r="D24" s="102"/>
      <c r="E24" s="119"/>
      <c r="F24" s="120"/>
      <c r="G24" s="116"/>
      <c r="H24" s="102"/>
      <c r="I24" s="102"/>
      <c r="J24" s="102"/>
      <c r="K24" s="102"/>
      <c r="L24" s="116"/>
      <c r="M24" s="109"/>
      <c r="N24" s="102"/>
    </row>
    <row r="25" spans="1:14">
      <c r="A25" s="115"/>
      <c r="B25" s="102"/>
      <c r="C25" s="102"/>
      <c r="D25" s="102"/>
      <c r="E25" s="119"/>
      <c r="F25" s="120"/>
      <c r="G25" s="116"/>
      <c r="H25" s="102"/>
      <c r="I25" s="102"/>
      <c r="J25" s="102"/>
      <c r="K25" s="102" t="s">
        <v>305</v>
      </c>
      <c r="L25" s="116"/>
      <c r="M25" s="109"/>
      <c r="N25" s="102"/>
    </row>
    <row r="26" spans="1:14">
      <c r="A26" s="115"/>
      <c r="B26" s="102" t="s">
        <v>306</v>
      </c>
      <c r="C26" s="102"/>
      <c r="D26" s="102"/>
      <c r="E26" s="119" t="s">
        <v>545</v>
      </c>
      <c r="F26" s="120"/>
      <c r="G26" s="116"/>
      <c r="H26" s="102"/>
      <c r="I26" s="102"/>
      <c r="J26" s="102"/>
      <c r="K26" s="102" t="s">
        <v>307</v>
      </c>
      <c r="L26" s="116"/>
      <c r="M26" s="109"/>
      <c r="N26" s="102"/>
    </row>
    <row r="27" spans="1:14">
      <c r="A27" s="115"/>
      <c r="B27" s="102"/>
      <c r="C27" s="102"/>
      <c r="D27" s="102"/>
      <c r="E27" s="119"/>
      <c r="F27" s="120"/>
      <c r="G27" s="116"/>
      <c r="H27" s="102"/>
      <c r="I27" s="102"/>
      <c r="J27" s="102"/>
      <c r="K27" s="102"/>
      <c r="L27" s="116"/>
      <c r="M27" s="109"/>
      <c r="N27" s="102"/>
    </row>
    <row r="28" spans="1:14">
      <c r="A28" s="115"/>
      <c r="B28" s="102"/>
      <c r="C28" s="102"/>
      <c r="D28" s="102"/>
      <c r="E28" s="119"/>
      <c r="F28" s="120"/>
      <c r="G28" s="116"/>
      <c r="H28" s="102"/>
      <c r="I28" s="102"/>
      <c r="J28" s="102"/>
      <c r="K28" s="102"/>
      <c r="L28" s="116"/>
      <c r="M28" s="109"/>
      <c r="N28" s="102"/>
    </row>
    <row r="29" spans="1:14">
      <c r="A29" s="115"/>
      <c r="B29" s="102" t="s">
        <v>308</v>
      </c>
      <c r="C29" s="102"/>
      <c r="D29" s="102"/>
      <c r="E29" s="121" t="s">
        <v>546</v>
      </c>
      <c r="F29" s="122"/>
      <c r="G29" s="116"/>
      <c r="H29" s="102" t="s">
        <v>309</v>
      </c>
      <c r="I29" s="102"/>
      <c r="J29" s="121" t="s">
        <v>218</v>
      </c>
      <c r="K29" s="102"/>
      <c r="L29" s="116"/>
      <c r="M29" s="109"/>
      <c r="N29" s="102"/>
    </row>
    <row r="30" spans="1:14">
      <c r="A30" s="115"/>
      <c r="B30" s="102"/>
      <c r="C30" s="102"/>
      <c r="D30" s="102"/>
      <c r="E30" s="121"/>
      <c r="F30" s="122"/>
      <c r="G30" s="116"/>
      <c r="H30" s="123"/>
      <c r="I30" s="102"/>
      <c r="J30" s="102"/>
      <c r="K30" s="102"/>
      <c r="L30" s="116"/>
      <c r="M30" s="109"/>
      <c r="N30" s="102"/>
    </row>
    <row r="31" spans="1:14">
      <c r="A31" s="115"/>
      <c r="B31" s="102"/>
      <c r="C31" s="102"/>
      <c r="D31" s="102"/>
      <c r="E31" s="121"/>
      <c r="F31" s="122"/>
      <c r="G31" s="116"/>
      <c r="H31" s="102"/>
      <c r="I31" s="102"/>
      <c r="J31" s="102"/>
      <c r="K31" s="102"/>
      <c r="L31" s="116"/>
      <c r="M31" s="109"/>
      <c r="N31" s="102"/>
    </row>
    <row r="32" spans="1:14">
      <c r="A32" s="115"/>
      <c r="B32" s="102" t="s">
        <v>310</v>
      </c>
      <c r="C32" s="102"/>
      <c r="D32" s="102"/>
      <c r="E32" s="119" t="s">
        <v>547</v>
      </c>
      <c r="F32" s="120"/>
      <c r="G32" s="116"/>
      <c r="H32" s="102" t="s">
        <v>311</v>
      </c>
      <c r="I32" s="102"/>
      <c r="J32" s="124" t="s">
        <v>312</v>
      </c>
      <c r="K32" s="102"/>
      <c r="L32" s="116"/>
      <c r="M32" s="109"/>
      <c r="N32" s="102"/>
    </row>
    <row r="33" spans="1:18">
      <c r="A33" s="115"/>
      <c r="B33" s="102"/>
      <c r="C33" s="102"/>
      <c r="D33" s="102"/>
      <c r="E33" s="119"/>
      <c r="F33" s="120"/>
      <c r="G33" s="116"/>
      <c r="H33" s="102"/>
      <c r="I33" s="102"/>
      <c r="J33" s="102"/>
      <c r="K33" s="102"/>
      <c r="L33" s="116"/>
      <c r="M33" s="109"/>
      <c r="N33" s="102"/>
    </row>
    <row r="34" spans="1:18">
      <c r="A34" s="115"/>
      <c r="B34" s="102"/>
      <c r="C34" s="102"/>
      <c r="D34" s="102"/>
      <c r="E34" s="119"/>
      <c r="F34" s="120"/>
      <c r="G34" s="116"/>
      <c r="H34" s="102"/>
      <c r="I34" s="102"/>
      <c r="J34" s="102"/>
      <c r="K34" s="121"/>
      <c r="L34" s="122"/>
      <c r="M34" s="109"/>
      <c r="N34" s="102"/>
    </row>
    <row r="35" spans="1:18">
      <c r="A35" s="115"/>
      <c r="B35" s="102" t="s">
        <v>313</v>
      </c>
      <c r="C35" s="102"/>
      <c r="D35" s="102"/>
      <c r="E35" s="329" t="s">
        <v>548</v>
      </c>
      <c r="F35" s="330"/>
      <c r="G35" s="125"/>
      <c r="H35" s="102" t="s">
        <v>314</v>
      </c>
      <c r="I35" s="103"/>
      <c r="J35" s="121" t="s">
        <v>549</v>
      </c>
      <c r="K35" s="121"/>
      <c r="L35" s="122"/>
      <c r="M35" s="109"/>
      <c r="N35" s="102"/>
    </row>
    <row r="36" spans="1:18">
      <c r="A36" s="115"/>
      <c r="B36" s="102"/>
      <c r="C36" s="102"/>
      <c r="D36" s="102"/>
      <c r="E36" s="329"/>
      <c r="F36" s="330"/>
      <c r="G36" s="125"/>
      <c r="H36" s="102"/>
      <c r="I36" s="103"/>
      <c r="J36" s="102"/>
      <c r="K36" s="121"/>
      <c r="L36" s="122"/>
      <c r="M36" s="109"/>
      <c r="N36" s="102"/>
      <c r="R36" s="102"/>
    </row>
    <row r="37" spans="1:18">
      <c r="A37" s="115"/>
      <c r="B37" s="103"/>
      <c r="C37" s="103"/>
      <c r="D37" s="103"/>
      <c r="E37" s="329"/>
      <c r="F37" s="330"/>
      <c r="G37" s="125"/>
      <c r="H37" s="102"/>
      <c r="I37" s="103"/>
      <c r="J37" s="102"/>
      <c r="K37" s="121"/>
      <c r="L37" s="122"/>
      <c r="M37" s="109"/>
      <c r="N37" s="102"/>
    </row>
    <row r="38" spans="1:18">
      <c r="A38" s="115"/>
      <c r="B38" s="114"/>
      <c r="C38" s="114"/>
      <c r="D38" s="114"/>
      <c r="E38" s="114"/>
      <c r="F38" s="126"/>
      <c r="G38" s="116"/>
      <c r="H38" s="102" t="s">
        <v>315</v>
      </c>
      <c r="I38" s="102"/>
      <c r="J38" s="102"/>
      <c r="K38" s="331" t="s">
        <v>551</v>
      </c>
      <c r="L38" s="332"/>
      <c r="M38" s="109"/>
      <c r="O38" s="102"/>
    </row>
    <row r="39" spans="1:18">
      <c r="A39" s="108"/>
      <c r="B39" s="102"/>
      <c r="C39" s="102"/>
      <c r="D39" s="102"/>
      <c r="E39" s="102"/>
      <c r="F39" s="102"/>
      <c r="G39" s="102"/>
      <c r="H39" s="127"/>
      <c r="I39" s="127"/>
      <c r="J39" s="127"/>
      <c r="K39" s="127"/>
      <c r="L39" s="127"/>
      <c r="M39" s="109"/>
    </row>
    <row r="40" spans="1:18">
      <c r="A40" s="108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9"/>
    </row>
    <row r="41" spans="1:18">
      <c r="A41" s="108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9"/>
    </row>
    <row r="42" spans="1:18">
      <c r="A42" s="108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9"/>
    </row>
    <row r="43" spans="1:18">
      <c r="A43" s="108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9"/>
    </row>
    <row r="44" spans="1:18">
      <c r="A44" s="108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9"/>
    </row>
    <row r="45" spans="1:18" ht="9" customHeight="1">
      <c r="A45" s="108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9"/>
    </row>
    <row r="46" spans="1:18">
      <c r="A46" s="108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9"/>
    </row>
    <row r="47" spans="1:18">
      <c r="A47" s="108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9"/>
    </row>
    <row r="48" spans="1:18" s="113" customFormat="1" ht="12.95" customHeight="1">
      <c r="A48" s="128"/>
      <c r="B48" s="129"/>
      <c r="C48" s="129"/>
      <c r="D48" s="129"/>
      <c r="E48" s="129"/>
      <c r="F48" s="129"/>
      <c r="G48" s="130"/>
      <c r="H48" s="130"/>
      <c r="I48" s="130"/>
      <c r="J48" s="129"/>
      <c r="K48" s="129"/>
      <c r="L48" s="129"/>
      <c r="M48" s="131"/>
    </row>
    <row r="49" spans="1:14" s="113" customFormat="1" ht="12.95" customHeight="1">
      <c r="A49" s="103"/>
      <c r="B49" s="103"/>
      <c r="C49" s="103"/>
      <c r="D49" s="103"/>
      <c r="E49" s="103"/>
      <c r="F49" s="103"/>
      <c r="G49" s="102"/>
      <c r="H49" s="102"/>
      <c r="I49" s="102"/>
      <c r="J49" s="103"/>
      <c r="K49" s="103"/>
      <c r="L49" s="103"/>
      <c r="M49" s="103"/>
    </row>
    <row r="50" spans="1:14" s="113" customFormat="1" ht="12.95" customHeight="1">
      <c r="A50" s="103"/>
      <c r="B50" s="103"/>
      <c r="C50" s="103"/>
      <c r="D50" s="103"/>
      <c r="E50" s="103"/>
      <c r="F50" s="103"/>
      <c r="G50" s="102"/>
      <c r="H50" s="102"/>
      <c r="I50" s="102"/>
      <c r="J50" s="103"/>
      <c r="K50" s="103"/>
      <c r="L50" s="103"/>
      <c r="M50" s="103"/>
    </row>
    <row r="51" spans="1:14" s="113" customFormat="1" ht="12.95" customHeight="1">
      <c r="A51" s="103"/>
      <c r="B51" s="103"/>
      <c r="C51" s="103"/>
      <c r="D51" s="103"/>
      <c r="E51" s="103"/>
      <c r="F51" s="103"/>
      <c r="G51" s="102"/>
      <c r="H51" s="102"/>
      <c r="I51" s="102"/>
      <c r="J51" s="103"/>
      <c r="K51" s="103"/>
      <c r="L51" s="103"/>
      <c r="M51" s="103"/>
    </row>
    <row r="52" spans="1:14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</row>
    <row r="53" spans="1:14" s="133" customFormat="1" ht="12.95" customHeight="1">
      <c r="A53" s="132"/>
      <c r="B53" s="132"/>
      <c r="C53" s="103"/>
      <c r="D53" s="103"/>
      <c r="E53" s="103"/>
      <c r="F53" s="103"/>
      <c r="G53" s="102"/>
      <c r="H53" s="102"/>
      <c r="I53" s="102"/>
      <c r="J53" s="132"/>
      <c r="K53" s="132"/>
      <c r="L53" s="132"/>
      <c r="M53" s="132"/>
      <c r="N53" s="132"/>
    </row>
    <row r="54" spans="1:14" s="133" customFormat="1" ht="12.95" customHeight="1">
      <c r="A54" s="132"/>
      <c r="B54" s="132"/>
      <c r="C54" s="103"/>
      <c r="D54" s="103"/>
      <c r="E54" s="103"/>
      <c r="F54" s="103"/>
      <c r="G54" s="102"/>
      <c r="H54" s="102"/>
      <c r="I54" s="102"/>
      <c r="J54" s="132"/>
      <c r="K54" s="132"/>
      <c r="L54" s="132"/>
      <c r="M54" s="132"/>
    </row>
    <row r="55" spans="1:14" s="133" customFormat="1" ht="7.5" customHeight="1">
      <c r="A55" s="132"/>
      <c r="B55" s="132"/>
      <c r="C55" s="103"/>
      <c r="D55" s="103"/>
      <c r="E55" s="103"/>
      <c r="F55" s="103"/>
      <c r="G55" s="134"/>
      <c r="H55" s="134"/>
      <c r="I55" s="134"/>
      <c r="J55" s="132"/>
      <c r="K55" s="132"/>
      <c r="L55" s="132"/>
      <c r="M55" s="132"/>
    </row>
    <row r="56" spans="1:14" s="133" customFormat="1" ht="12.95" customHeight="1">
      <c r="A56" s="132"/>
      <c r="B56" s="132"/>
      <c r="C56" s="103"/>
      <c r="D56" s="103"/>
      <c r="E56" s="103"/>
      <c r="F56" s="134"/>
      <c r="G56" s="103"/>
      <c r="H56" s="314"/>
      <c r="I56" s="314"/>
      <c r="J56" s="132"/>
      <c r="K56" s="132"/>
      <c r="L56" s="132"/>
      <c r="M56" s="132"/>
    </row>
    <row r="57" spans="1:14" ht="22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</row>
    <row r="58" spans="1:14" ht="6.7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</row>
    <row r="59" spans="1:14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</row>
    <row r="60" spans="1:14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</row>
    <row r="61" spans="1:14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</row>
    <row r="62" spans="1:14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</row>
    <row r="63" spans="1:14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</row>
  </sheetData>
  <sheetProtection sheet="1" objects="1" scenarios="1"/>
  <mergeCells count="12">
    <mergeCell ref="H56:I56"/>
    <mergeCell ref="F3:I3"/>
    <mergeCell ref="F4:J4"/>
    <mergeCell ref="F5:I5"/>
    <mergeCell ref="A6:M6"/>
    <mergeCell ref="A7:M7"/>
    <mergeCell ref="A8:M8"/>
    <mergeCell ref="A9:M9"/>
    <mergeCell ref="C11:L11"/>
    <mergeCell ref="F12:I12"/>
    <mergeCell ref="E35:F37"/>
    <mergeCell ref="K38:L38"/>
  </mergeCells>
  <printOptions horizontalCentered="1" verticalCentered="1"/>
  <pageMargins left="0.5" right="0.5" top="0.5" bottom="0.5" header="0.3" footer="0.3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B11"/>
  <sheetViews>
    <sheetView workbookViewId="0">
      <selection activeCell="M29" sqref="M29"/>
    </sheetView>
  </sheetViews>
  <sheetFormatPr defaultRowHeight="12.75"/>
  <cols>
    <col min="2" max="2" width="10" bestFit="1" customWidth="1"/>
  </cols>
  <sheetData>
    <row r="2" spans="1:2">
      <c r="A2" s="309" t="s">
        <v>610</v>
      </c>
    </row>
    <row r="3" spans="1:2" s="25" customFormat="1">
      <c r="A3" s="309"/>
    </row>
    <row r="4" spans="1:2">
      <c r="A4" s="311" t="s">
        <v>607</v>
      </c>
      <c r="B4" s="312" t="s">
        <v>608</v>
      </c>
    </row>
    <row r="5" spans="1:2">
      <c r="A5" s="313" t="s">
        <v>609</v>
      </c>
      <c r="B5" s="310">
        <v>2588627.16</v>
      </c>
    </row>
    <row r="6" spans="1:2">
      <c r="A6" s="308"/>
      <c r="B6" s="307"/>
    </row>
    <row r="8" spans="1:2">
      <c r="A8" t="s">
        <v>611</v>
      </c>
    </row>
    <row r="10" spans="1:2">
      <c r="A10" s="311" t="s">
        <v>612</v>
      </c>
      <c r="B10" s="312" t="s">
        <v>613</v>
      </c>
    </row>
    <row r="11" spans="1:2">
      <c r="A11" s="313"/>
      <c r="B11" s="31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7" sqref="C17"/>
    </sheetView>
  </sheetViews>
  <sheetFormatPr defaultRowHeight="15"/>
  <cols>
    <col min="1" max="1" width="61" style="135" customWidth="1"/>
    <col min="2" max="2" width="10.42578125" style="135" bestFit="1" customWidth="1"/>
    <col min="3" max="3" width="12" style="135" bestFit="1" customWidth="1"/>
    <col min="4" max="16384" width="9.140625" style="135"/>
  </cols>
  <sheetData>
    <row r="1" spans="1:3">
      <c r="A1" s="196"/>
    </row>
    <row r="2" spans="1:3" ht="15" customHeight="1">
      <c r="A2" s="333" t="s">
        <v>434</v>
      </c>
      <c r="B2" s="205" t="s">
        <v>275</v>
      </c>
      <c r="C2" s="205" t="s">
        <v>275</v>
      </c>
    </row>
    <row r="3" spans="1:3" ht="15" customHeight="1">
      <c r="A3" s="333"/>
      <c r="B3" s="205" t="s">
        <v>276</v>
      </c>
      <c r="C3" s="205" t="s">
        <v>277</v>
      </c>
    </row>
    <row r="4" spans="1:3">
      <c r="A4" s="101" t="s">
        <v>279</v>
      </c>
      <c r="B4" s="206"/>
      <c r="C4" s="206"/>
    </row>
    <row r="5" spans="1:3">
      <c r="A5" s="101" t="s">
        <v>280</v>
      </c>
      <c r="B5" s="206"/>
      <c r="C5" s="206"/>
    </row>
    <row r="6" spans="1:3">
      <c r="A6" s="101"/>
      <c r="B6" s="206"/>
      <c r="C6" s="206"/>
    </row>
    <row r="7" spans="1:3">
      <c r="A7" s="207" t="s">
        <v>435</v>
      </c>
      <c r="B7" s="208">
        <v>569555</v>
      </c>
      <c r="C7" s="208"/>
    </row>
    <row r="8" spans="1:3">
      <c r="A8" s="209"/>
      <c r="B8" s="206"/>
      <c r="C8" s="206"/>
    </row>
    <row r="9" spans="1:3">
      <c r="A9" s="207" t="s">
        <v>436</v>
      </c>
      <c r="B9" s="206"/>
      <c r="C9" s="206"/>
    </row>
    <row r="10" spans="1:3">
      <c r="A10" s="210" t="s">
        <v>437</v>
      </c>
      <c r="B10" s="206">
        <v>2588627</v>
      </c>
      <c r="C10" s="206"/>
    </row>
    <row r="11" spans="1:3">
      <c r="A11" s="210" t="s">
        <v>438</v>
      </c>
      <c r="B11" s="206">
        <v>4867458</v>
      </c>
      <c r="C11" s="206"/>
    </row>
    <row r="12" spans="1:3">
      <c r="A12" s="210" t="s">
        <v>439</v>
      </c>
      <c r="B12" s="206"/>
      <c r="C12" s="206"/>
    </row>
    <row r="13" spans="1:3">
      <c r="A13" s="211" t="s">
        <v>440</v>
      </c>
      <c r="B13" s="206"/>
      <c r="C13" s="206"/>
    </row>
    <row r="14" spans="1:3">
      <c r="A14" s="212" t="s">
        <v>441</v>
      </c>
      <c r="B14" s="208">
        <f>SUM(B7:B13)</f>
        <v>8025640</v>
      </c>
      <c r="C14" s="208">
        <f>SUM(C7:C13)</f>
        <v>0</v>
      </c>
    </row>
    <row r="15" spans="1:3">
      <c r="A15" s="209"/>
      <c r="B15" s="206"/>
      <c r="C15" s="206"/>
    </row>
    <row r="16" spans="1:3">
      <c r="A16" s="207" t="s">
        <v>442</v>
      </c>
      <c r="B16" s="206"/>
      <c r="C16" s="206"/>
    </row>
    <row r="17" spans="1:3">
      <c r="A17" s="210" t="s">
        <v>443</v>
      </c>
      <c r="B17" s="206">
        <v>280090</v>
      </c>
      <c r="C17" s="206"/>
    </row>
    <row r="18" spans="1:3">
      <c r="A18" s="210" t="s">
        <v>444</v>
      </c>
      <c r="B18" s="206"/>
      <c r="C18" s="206"/>
    </row>
    <row r="19" spans="1:3">
      <c r="A19" s="210" t="s">
        <v>281</v>
      </c>
      <c r="B19" s="206"/>
      <c r="C19" s="206"/>
    </row>
    <row r="20" spans="1:3">
      <c r="A20" s="210" t="s">
        <v>445</v>
      </c>
      <c r="B20" s="270"/>
      <c r="C20" s="206"/>
    </row>
    <row r="21" spans="1:3">
      <c r="A21" s="210" t="s">
        <v>446</v>
      </c>
      <c r="B21" s="206"/>
      <c r="C21" s="206"/>
    </row>
    <row r="22" spans="1:3">
      <c r="A22" s="212" t="s">
        <v>441</v>
      </c>
      <c r="B22" s="208">
        <f>SUM(B17:B21)</f>
        <v>280090</v>
      </c>
      <c r="C22" s="208">
        <f>SUM(C17:C21)</f>
        <v>0</v>
      </c>
    </row>
    <row r="23" spans="1:3">
      <c r="A23" s="212"/>
      <c r="B23" s="206"/>
      <c r="C23" s="206"/>
    </row>
    <row r="24" spans="1:3" ht="15.75" thickBot="1">
      <c r="A24" s="212" t="s">
        <v>447</v>
      </c>
      <c r="B24" s="213">
        <f>B14+B22</f>
        <v>8305730</v>
      </c>
      <c r="C24" s="213">
        <f>C14+C22</f>
        <v>0</v>
      </c>
    </row>
    <row r="25" spans="1:3">
      <c r="A25" s="214"/>
      <c r="B25" s="206"/>
      <c r="C25" s="206"/>
    </row>
    <row r="26" spans="1:3">
      <c r="A26" s="101" t="s">
        <v>448</v>
      </c>
      <c r="B26" s="206"/>
      <c r="C26" s="206"/>
    </row>
    <row r="27" spans="1:3">
      <c r="A27" s="207" t="s">
        <v>449</v>
      </c>
      <c r="B27" s="206"/>
      <c r="C27" s="206"/>
    </row>
    <row r="28" spans="1:3">
      <c r="A28" s="210" t="s">
        <v>450</v>
      </c>
      <c r="B28" s="206"/>
      <c r="C28" s="206"/>
    </row>
    <row r="29" spans="1:3">
      <c r="A29" s="210" t="s">
        <v>451</v>
      </c>
      <c r="B29" s="206"/>
      <c r="C29" s="206"/>
    </row>
    <row r="30" spans="1:3">
      <c r="A30" s="212" t="s">
        <v>441</v>
      </c>
      <c r="B30" s="208"/>
      <c r="C30" s="208"/>
    </row>
    <row r="31" spans="1:3">
      <c r="A31" s="214"/>
      <c r="B31" s="206"/>
      <c r="C31" s="206"/>
    </row>
    <row r="32" spans="1:3">
      <c r="A32" s="207" t="s">
        <v>452</v>
      </c>
      <c r="B32" s="206"/>
      <c r="C32" s="206"/>
    </row>
    <row r="33" spans="1:3">
      <c r="A33" s="210" t="s">
        <v>282</v>
      </c>
      <c r="B33" s="206"/>
      <c r="C33" s="206"/>
    </row>
    <row r="34" spans="1:3">
      <c r="A34" s="210" t="s">
        <v>453</v>
      </c>
      <c r="B34" s="206"/>
      <c r="C34" s="206"/>
    </row>
    <row r="35" spans="1:3">
      <c r="A35" s="210" t="s">
        <v>454</v>
      </c>
      <c r="B35" s="206"/>
      <c r="C35" s="206"/>
    </row>
    <row r="36" spans="1:3">
      <c r="A36" s="212" t="s">
        <v>441</v>
      </c>
      <c r="B36" s="208"/>
      <c r="C36" s="208"/>
    </row>
    <row r="37" spans="1:3">
      <c r="A37" s="212"/>
      <c r="B37" s="206"/>
      <c r="C37" s="206"/>
    </row>
    <row r="38" spans="1:3">
      <c r="A38" s="207" t="s">
        <v>455</v>
      </c>
      <c r="B38" s="208"/>
      <c r="C38" s="208"/>
    </row>
    <row r="39" spans="1:3">
      <c r="A39" s="267" t="s">
        <v>456</v>
      </c>
      <c r="B39" s="215"/>
      <c r="C39" s="215"/>
    </row>
    <row r="40" spans="1:3">
      <c r="A40" s="207"/>
      <c r="B40" s="206"/>
      <c r="C40" s="206"/>
    </row>
    <row r="41" spans="1:3" ht="15.75" thickBot="1">
      <c r="A41" s="212" t="s">
        <v>457</v>
      </c>
      <c r="B41" s="213">
        <f>SUM(B30:B40)</f>
        <v>0</v>
      </c>
      <c r="C41" s="213">
        <f>SUM(C30:C40)</f>
        <v>0</v>
      </c>
    </row>
    <row r="42" spans="1:3" ht="18">
      <c r="A42" s="216"/>
      <c r="B42" s="206"/>
      <c r="C42" s="206"/>
    </row>
    <row r="43" spans="1:3" ht="15.75" thickBot="1">
      <c r="A43" s="217" t="s">
        <v>458</v>
      </c>
      <c r="B43" s="218">
        <f>B24+B41</f>
        <v>8305730</v>
      </c>
      <c r="C43" s="218">
        <f>C24+C41</f>
        <v>0</v>
      </c>
    </row>
    <row r="44" spans="1:3" ht="15.75" thickTop="1">
      <c r="A44" s="219"/>
      <c r="B44" s="220"/>
      <c r="C44" s="220"/>
    </row>
    <row r="45" spans="1:3">
      <c r="A45" s="101" t="s">
        <v>286</v>
      </c>
      <c r="B45" s="220"/>
      <c r="C45" s="220"/>
    </row>
    <row r="46" spans="1:3">
      <c r="A46" s="207" t="s">
        <v>287</v>
      </c>
      <c r="B46" s="206"/>
      <c r="C46" s="206"/>
    </row>
    <row r="47" spans="1:3">
      <c r="A47" s="210" t="s">
        <v>459</v>
      </c>
      <c r="B47" s="206"/>
      <c r="C47" s="206"/>
    </row>
    <row r="48" spans="1:3">
      <c r="A48" s="210" t="s">
        <v>290</v>
      </c>
      <c r="B48" s="206"/>
      <c r="C48" s="206"/>
    </row>
    <row r="49" spans="1:4">
      <c r="A49" s="210" t="s">
        <v>460</v>
      </c>
      <c r="B49" s="206">
        <v>486855</v>
      </c>
      <c r="C49" s="206"/>
    </row>
    <row r="50" spans="1:4">
      <c r="A50" s="210" t="s">
        <v>294</v>
      </c>
      <c r="B50" s="206">
        <v>203596</v>
      </c>
      <c r="C50" s="206"/>
    </row>
    <row r="51" spans="1:4">
      <c r="A51" s="210" t="s">
        <v>461</v>
      </c>
      <c r="B51" s="206"/>
      <c r="C51" s="206"/>
    </row>
    <row r="52" spans="1:4">
      <c r="A52" s="268" t="s">
        <v>491</v>
      </c>
      <c r="B52" s="206">
        <v>0</v>
      </c>
      <c r="C52" s="206"/>
    </row>
    <row r="53" spans="1:4">
      <c r="A53" s="212" t="s">
        <v>441</v>
      </c>
      <c r="B53" s="208">
        <f>SUM(B46:B52)</f>
        <v>690451</v>
      </c>
      <c r="C53" s="208">
        <f>SUM(C46:C52)</f>
        <v>0</v>
      </c>
    </row>
    <row r="54" spans="1:4">
      <c r="A54" s="221"/>
      <c r="B54" s="206"/>
      <c r="C54" s="206"/>
    </row>
    <row r="55" spans="1:4">
      <c r="A55" s="207" t="s">
        <v>295</v>
      </c>
      <c r="B55" s="206"/>
      <c r="C55" s="206"/>
    </row>
    <row r="56" spans="1:4">
      <c r="A56" s="210" t="s">
        <v>462</v>
      </c>
      <c r="B56" s="206"/>
      <c r="C56" s="206"/>
      <c r="D56" s="222"/>
    </row>
    <row r="57" spans="1:4">
      <c r="A57" s="267" t="s">
        <v>463</v>
      </c>
      <c r="B57" s="222"/>
      <c r="C57" s="222"/>
      <c r="D57" s="222"/>
    </row>
    <row r="58" spans="1:4">
      <c r="A58" s="212" t="s">
        <v>441</v>
      </c>
      <c r="B58" s="208">
        <f>SUM(B56:B57)</f>
        <v>0</v>
      </c>
      <c r="C58" s="208">
        <f>SUM(C56:C57)</f>
        <v>0</v>
      </c>
    </row>
    <row r="59" spans="1:4">
      <c r="A59" s="212"/>
      <c r="B59" s="206"/>
      <c r="C59" s="206"/>
    </row>
    <row r="60" spans="1:4" ht="15.75" thickBot="1">
      <c r="A60" s="212" t="s">
        <v>464</v>
      </c>
      <c r="B60" s="213">
        <f>B53+B58</f>
        <v>690451</v>
      </c>
      <c r="C60" s="213">
        <f>C53+C58</f>
        <v>0</v>
      </c>
    </row>
    <row r="61" spans="1:4">
      <c r="A61" s="221"/>
      <c r="B61" s="206"/>
      <c r="C61" s="206"/>
    </row>
    <row r="62" spans="1:4">
      <c r="A62" s="207" t="s">
        <v>465</v>
      </c>
      <c r="B62" s="206"/>
      <c r="C62" s="206"/>
    </row>
    <row r="63" spans="1:4">
      <c r="A63" s="223" t="s">
        <v>466</v>
      </c>
      <c r="B63" s="206"/>
      <c r="C63" s="206"/>
    </row>
    <row r="64" spans="1:4">
      <c r="A64" s="223" t="s">
        <v>467</v>
      </c>
      <c r="B64" s="206"/>
      <c r="C64" s="206"/>
    </row>
    <row r="65" spans="1:3">
      <c r="A65" s="223" t="s">
        <v>468</v>
      </c>
      <c r="B65" s="206">
        <f>'PASH-sipas natyres'!B25</f>
        <v>7615279.4199999999</v>
      </c>
      <c r="C65" s="206"/>
    </row>
    <row r="66" spans="1:3">
      <c r="A66" s="223" t="s">
        <v>469</v>
      </c>
      <c r="B66" s="206">
        <f>C65</f>
        <v>0</v>
      </c>
      <c r="C66" s="206"/>
    </row>
    <row r="67" spans="1:3">
      <c r="A67" s="223" t="s">
        <v>470</v>
      </c>
      <c r="B67" s="206"/>
      <c r="C67" s="206"/>
    </row>
    <row r="68" spans="1:3" ht="15.75" thickBot="1">
      <c r="A68" s="212" t="s">
        <v>471</v>
      </c>
      <c r="B68" s="213">
        <f>SUM(B61:B67)</f>
        <v>7615279.4199999999</v>
      </c>
      <c r="C68" s="213">
        <f>SUM(C61:C67)</f>
        <v>0</v>
      </c>
    </row>
    <row r="69" spans="1:3">
      <c r="A69" s="224"/>
      <c r="B69" s="224"/>
      <c r="C69" s="224"/>
    </row>
    <row r="70" spans="1:3" ht="15.75" thickBot="1">
      <c r="A70" s="217" t="s">
        <v>472</v>
      </c>
      <c r="B70" s="218">
        <f>B60+B68</f>
        <v>8305730.4199999999</v>
      </c>
      <c r="C70" s="218">
        <f>C60+C68</f>
        <v>0</v>
      </c>
    </row>
    <row r="71" spans="1:3" ht="15.75" thickTop="1">
      <c r="A71" s="224"/>
      <c r="B71" s="224"/>
      <c r="C71" s="224"/>
    </row>
    <row r="72" spans="1:3">
      <c r="A72" s="224"/>
      <c r="B72" s="225">
        <f>B43-B70</f>
        <v>-0.41999999992549419</v>
      </c>
      <c r="C72" s="225">
        <f>C43-C70</f>
        <v>0</v>
      </c>
    </row>
    <row r="74" spans="1:3" ht="21">
      <c r="A74" s="226"/>
    </row>
    <row r="76" spans="1:3" ht="21">
      <c r="A76" s="226"/>
    </row>
  </sheetData>
  <sheetProtection sheet="1" objects="1" scenarios="1"/>
  <mergeCells count="1">
    <mergeCell ref="A2:A3"/>
  </mergeCells>
  <printOptions horizontalCentered="1"/>
  <pageMargins left="0.5" right="0.5" top="0.5" bottom="0.5" header="0.3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H52"/>
  <sheetViews>
    <sheetView tabSelected="1" workbookViewId="0">
      <selection activeCell="A23" sqref="A23"/>
    </sheetView>
  </sheetViews>
  <sheetFormatPr defaultRowHeight="15"/>
  <cols>
    <col min="1" max="1" width="69.7109375" style="155" customWidth="1"/>
    <col min="2" max="2" width="11.85546875" style="135" bestFit="1" customWidth="1"/>
    <col min="3" max="3" width="12" style="135" bestFit="1" customWidth="1"/>
    <col min="4" max="4" width="9.140625" style="135"/>
    <col min="5" max="5" width="12.140625" style="135" customWidth="1"/>
    <col min="6" max="6" width="3" style="135" bestFit="1" customWidth="1"/>
    <col min="7" max="7" width="24.7109375" style="135" bestFit="1" customWidth="1"/>
    <col min="8" max="8" width="26.140625" style="135" bestFit="1" customWidth="1"/>
    <col min="9" max="16384" width="9.140625" style="135"/>
  </cols>
  <sheetData>
    <row r="1" spans="1:8">
      <c r="A1" s="280"/>
      <c r="B1" s="224"/>
      <c r="C1" s="224"/>
      <c r="H1" s="196"/>
    </row>
    <row r="2" spans="1:8" ht="15" customHeight="1">
      <c r="A2" s="334" t="s">
        <v>473</v>
      </c>
      <c r="B2" s="205" t="s">
        <v>275</v>
      </c>
      <c r="C2" s="205" t="s">
        <v>275</v>
      </c>
    </row>
    <row r="3" spans="1:8" ht="15" customHeight="1">
      <c r="A3" s="335"/>
      <c r="B3" s="205" t="s">
        <v>276</v>
      </c>
      <c r="C3" s="205" t="s">
        <v>277</v>
      </c>
    </row>
    <row r="4" spans="1:8">
      <c r="A4" s="281" t="s">
        <v>474</v>
      </c>
      <c r="B4" s="224"/>
      <c r="C4" s="224"/>
    </row>
    <row r="5" spans="1:8">
      <c r="A5" s="280"/>
      <c r="B5" s="227"/>
      <c r="C5" s="224"/>
    </row>
    <row r="6" spans="1:8">
      <c r="A6" s="282" t="s">
        <v>475</v>
      </c>
      <c r="B6" s="228">
        <v>10871158</v>
      </c>
      <c r="C6" s="228"/>
    </row>
    <row r="7" spans="1:8">
      <c r="A7" s="282" t="s">
        <v>476</v>
      </c>
      <c r="B7" s="292"/>
      <c r="C7" s="229"/>
    </row>
    <row r="8" spans="1:8">
      <c r="A8" s="282" t="s">
        <v>477</v>
      </c>
      <c r="B8" s="292"/>
      <c r="C8" s="229"/>
    </row>
    <row r="9" spans="1:8">
      <c r="A9" s="282" t="s">
        <v>478</v>
      </c>
      <c r="B9" s="292"/>
      <c r="C9" s="229"/>
    </row>
    <row r="10" spans="1:8">
      <c r="A10" s="282" t="s">
        <v>479</v>
      </c>
      <c r="B10" s="230">
        <v>-1620600.58</v>
      </c>
      <c r="C10" s="230"/>
    </row>
    <row r="11" spans="1:8">
      <c r="A11" s="282" t="s">
        <v>480</v>
      </c>
      <c r="B11" s="230"/>
      <c r="C11" s="229"/>
    </row>
    <row r="12" spans="1:8">
      <c r="A12" s="282" t="s">
        <v>216</v>
      </c>
      <c r="B12" s="231">
        <f>SUM(B13:B14)</f>
        <v>-1504711</v>
      </c>
      <c r="C12" s="231">
        <f>SUM(C13:C14)</f>
        <v>0</v>
      </c>
    </row>
    <row r="13" spans="1:8">
      <c r="A13" s="283" t="s">
        <v>481</v>
      </c>
      <c r="B13" s="230">
        <v>-1240316</v>
      </c>
      <c r="C13" s="230"/>
    </row>
    <row r="14" spans="1:8">
      <c r="A14" s="283" t="s">
        <v>482</v>
      </c>
      <c r="B14" s="230">
        <v>-264395</v>
      </c>
      <c r="C14" s="230"/>
    </row>
    <row r="15" spans="1:8">
      <c r="A15" s="282" t="s">
        <v>483</v>
      </c>
      <c r="B15" s="230"/>
      <c r="C15" s="229"/>
    </row>
    <row r="16" spans="1:8">
      <c r="A16" s="282" t="s">
        <v>425</v>
      </c>
      <c r="B16" s="230">
        <v>-130567</v>
      </c>
      <c r="C16" s="232"/>
    </row>
    <row r="17" spans="1:3">
      <c r="A17" s="284" t="s">
        <v>484</v>
      </c>
      <c r="B17" s="233">
        <f>SUM(B6:B12,B15:B16)</f>
        <v>7615279.4199999999</v>
      </c>
      <c r="C17" s="233">
        <f>SUM(C6:C12,C15:C16)</f>
        <v>0</v>
      </c>
    </row>
    <row r="18" spans="1:3">
      <c r="A18" s="285"/>
      <c r="B18" s="234"/>
      <c r="C18" s="234"/>
    </row>
    <row r="19" spans="1:3">
      <c r="A19" s="286" t="s">
        <v>485</v>
      </c>
      <c r="B19" s="235"/>
      <c r="C19" s="229"/>
    </row>
    <row r="20" spans="1:3">
      <c r="A20" s="287" t="s">
        <v>486</v>
      </c>
      <c r="B20" s="235"/>
      <c r="C20" s="229"/>
    </row>
    <row r="21" spans="1:3">
      <c r="A21" s="282" t="s">
        <v>487</v>
      </c>
      <c r="B21" s="230"/>
      <c r="C21" s="230"/>
    </row>
    <row r="22" spans="1:3">
      <c r="A22" s="282" t="s">
        <v>488</v>
      </c>
      <c r="B22" s="230"/>
      <c r="C22" s="230"/>
    </row>
    <row r="23" spans="1:3">
      <c r="A23" s="285" t="s">
        <v>441</v>
      </c>
      <c r="B23" s="233">
        <f>SUM(B19:B22)</f>
        <v>0</v>
      </c>
      <c r="C23" s="233">
        <f>SUM(C19:C22)</f>
        <v>0</v>
      </c>
    </row>
    <row r="24" spans="1:3">
      <c r="A24" s="288"/>
      <c r="B24" s="236"/>
      <c r="C24" s="229"/>
    </row>
    <row r="25" spans="1:3">
      <c r="A25" s="288" t="s">
        <v>278</v>
      </c>
      <c r="B25" s="237">
        <f>B17+B23</f>
        <v>7615279.4199999999</v>
      </c>
      <c r="C25" s="237">
        <f>C17+C23</f>
        <v>0</v>
      </c>
    </row>
    <row r="26" spans="1:3">
      <c r="A26" s="289" t="s">
        <v>489</v>
      </c>
      <c r="B26" s="228"/>
      <c r="C26" s="229"/>
    </row>
    <row r="27" spans="1:3">
      <c r="A27" s="288" t="s">
        <v>490</v>
      </c>
      <c r="B27" s="237">
        <f>B25-B26</f>
        <v>7615279.4199999999</v>
      </c>
      <c r="C27" s="237">
        <f>C25-C26</f>
        <v>0</v>
      </c>
    </row>
    <row r="28" spans="1:3">
      <c r="A28" s="280"/>
      <c r="B28" s="293"/>
      <c r="C28" s="224"/>
    </row>
    <row r="29" spans="1:3">
      <c r="A29" s="280"/>
      <c r="B29" s="294"/>
      <c r="C29" s="224"/>
    </row>
    <row r="30" spans="1:3">
      <c r="A30" s="280"/>
      <c r="B30" s="295"/>
      <c r="C30" s="224"/>
    </row>
    <row r="31" spans="1:3">
      <c r="A31" s="280"/>
      <c r="B31" s="238"/>
      <c r="C31" s="224"/>
    </row>
    <row r="32" spans="1:3">
      <c r="A32" s="280"/>
      <c r="B32" s="224"/>
      <c r="C32" s="290"/>
    </row>
    <row r="33" spans="1:3">
      <c r="A33" s="280"/>
      <c r="B33" s="224"/>
      <c r="C33" s="224"/>
    </row>
    <row r="34" spans="1:3">
      <c r="A34" s="280"/>
      <c r="B34" s="224"/>
      <c r="C34" s="224"/>
    </row>
    <row r="35" spans="1:3">
      <c r="A35" s="280"/>
      <c r="B35" s="224"/>
      <c r="C35" s="224"/>
    </row>
    <row r="36" spans="1:3">
      <c r="A36" s="280"/>
      <c r="B36" s="224"/>
      <c r="C36" s="224"/>
    </row>
    <row r="37" spans="1:3">
      <c r="A37" s="280"/>
      <c r="B37" s="224"/>
      <c r="C37" s="224"/>
    </row>
    <row r="38" spans="1:3">
      <c r="A38" s="280"/>
      <c r="B38" s="224"/>
      <c r="C38" s="224"/>
    </row>
    <row r="39" spans="1:3">
      <c r="A39" s="280"/>
      <c r="B39" s="224"/>
      <c r="C39" s="224"/>
    </row>
    <row r="40" spans="1:3">
      <c r="A40" s="280"/>
      <c r="B40" s="224"/>
      <c r="C40" s="224"/>
    </row>
    <row r="41" spans="1:3">
      <c r="A41" s="280"/>
      <c r="B41" s="224"/>
      <c r="C41" s="224"/>
    </row>
    <row r="42" spans="1:3">
      <c r="A42" s="280"/>
      <c r="B42" s="224"/>
      <c r="C42" s="224"/>
    </row>
    <row r="43" spans="1:3">
      <c r="A43" s="280"/>
      <c r="B43" s="224"/>
      <c r="C43" s="224"/>
    </row>
    <row r="44" spans="1:3">
      <c r="A44" s="280"/>
      <c r="B44" s="224"/>
      <c r="C44" s="224"/>
    </row>
    <row r="45" spans="1:3">
      <c r="A45" s="280"/>
      <c r="B45" s="224"/>
      <c r="C45" s="224"/>
    </row>
    <row r="46" spans="1:3">
      <c r="A46" s="280"/>
      <c r="B46" s="224"/>
      <c r="C46" s="224"/>
    </row>
    <row r="47" spans="1:3">
      <c r="A47" s="280"/>
      <c r="B47" s="224"/>
      <c r="C47" s="224"/>
    </row>
    <row r="48" spans="1:3">
      <c r="A48" s="280"/>
      <c r="B48" s="224"/>
      <c r="C48" s="224"/>
    </row>
    <row r="49" spans="1:3">
      <c r="A49" s="280"/>
      <c r="B49" s="224"/>
      <c r="C49" s="224"/>
    </row>
    <row r="50" spans="1:3">
      <c r="A50" s="280"/>
      <c r="B50" s="224"/>
      <c r="C50" s="224"/>
    </row>
    <row r="51" spans="1:3">
      <c r="A51" s="280"/>
      <c r="B51" s="224"/>
      <c r="C51" s="224"/>
    </row>
    <row r="52" spans="1:3">
      <c r="A52" s="280"/>
      <c r="B52" s="224"/>
      <c r="C52" s="224"/>
    </row>
  </sheetData>
  <sheetProtection sheet="1" objects="1" scenarios="1"/>
  <mergeCells count="1">
    <mergeCell ref="A2:A3"/>
  </mergeCells>
  <pageMargins left="0.5" right="0.5" top="0.5" bottom="0.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0"/>
  <sheetViews>
    <sheetView workbookViewId="0">
      <selection activeCell="B6" sqref="B6"/>
    </sheetView>
  </sheetViews>
  <sheetFormatPr defaultRowHeight="15"/>
  <cols>
    <col min="1" max="1" width="4.7109375" style="135" customWidth="1"/>
    <col min="2" max="8" width="9.140625" style="135"/>
    <col min="9" max="9" width="11.28515625" style="135" bestFit="1" customWidth="1"/>
    <col min="10" max="10" width="11.5703125" style="135" bestFit="1" customWidth="1"/>
    <col min="11" max="11" width="4.7109375" style="135" customWidth="1"/>
    <col min="12" max="16384" width="9.140625" style="135"/>
  </cols>
  <sheetData>
    <row r="1" spans="1:12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2">
      <c r="A3" s="224"/>
      <c r="B3" s="337" t="s">
        <v>492</v>
      </c>
      <c r="C3" s="337"/>
      <c r="D3" s="337"/>
      <c r="E3" s="337"/>
      <c r="F3" s="337"/>
      <c r="G3" s="337"/>
      <c r="H3" s="337"/>
      <c r="I3" s="337"/>
      <c r="J3" s="337"/>
      <c r="K3" s="224"/>
      <c r="L3" s="224"/>
    </row>
    <row r="4" spans="1:12">
      <c r="A4" s="224"/>
      <c r="B4" s="337" t="s">
        <v>493</v>
      </c>
      <c r="C4" s="337"/>
      <c r="D4" s="337"/>
      <c r="E4" s="337"/>
      <c r="F4" s="337"/>
      <c r="G4" s="337"/>
      <c r="H4" s="337"/>
      <c r="I4" s="337"/>
      <c r="J4" s="337"/>
      <c r="K4" s="224"/>
      <c r="L4" s="224"/>
    </row>
    <row r="5" spans="1:12">
      <c r="A5" s="224"/>
      <c r="B5" s="337" t="s">
        <v>550</v>
      </c>
      <c r="C5" s="337"/>
      <c r="D5" s="337"/>
      <c r="E5" s="337"/>
      <c r="F5" s="337"/>
      <c r="G5" s="337"/>
      <c r="H5" s="337"/>
      <c r="I5" s="337"/>
      <c r="J5" s="337"/>
      <c r="K5" s="224"/>
      <c r="L5" s="224"/>
    </row>
    <row r="6" spans="1:1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1:12">
      <c r="A7" s="224"/>
      <c r="B7" s="338" t="s">
        <v>494</v>
      </c>
      <c r="C7" s="338"/>
      <c r="D7" s="338"/>
      <c r="E7" s="338"/>
      <c r="F7" s="338"/>
      <c r="G7" s="338"/>
      <c r="H7" s="338"/>
      <c r="I7" s="239">
        <v>2021</v>
      </c>
      <c r="J7" s="239">
        <v>2020</v>
      </c>
      <c r="K7" s="224"/>
      <c r="L7" s="224"/>
    </row>
    <row r="8" spans="1:12">
      <c r="A8" s="224"/>
      <c r="B8" s="338" t="s">
        <v>495</v>
      </c>
      <c r="C8" s="338"/>
      <c r="D8" s="338"/>
      <c r="E8" s="338"/>
      <c r="F8" s="338"/>
      <c r="G8" s="338"/>
      <c r="H8" s="338"/>
      <c r="I8" s="246">
        <f>I9+I10+I11+I12+I13+I14</f>
        <v>7615279.4199999999</v>
      </c>
      <c r="J8" s="240">
        <f>J9+J10+J11+J12+J13+J14</f>
        <v>0</v>
      </c>
      <c r="K8" s="224"/>
      <c r="L8" s="224"/>
    </row>
    <row r="9" spans="1:12">
      <c r="A9" s="224"/>
      <c r="B9" s="336" t="s">
        <v>496</v>
      </c>
      <c r="C9" s="336"/>
      <c r="D9" s="336"/>
      <c r="E9" s="336"/>
      <c r="F9" s="336"/>
      <c r="G9" s="336"/>
      <c r="H9" s="336"/>
      <c r="I9" s="245">
        <f>'PASH-sipas natyres'!B27</f>
        <v>7615279.4199999999</v>
      </c>
      <c r="J9" s="242">
        <f>'PASH-sipas natyres'!C27</f>
        <v>0</v>
      </c>
      <c r="K9" s="224"/>
      <c r="L9" s="224"/>
    </row>
    <row r="10" spans="1:12">
      <c r="A10" s="224"/>
      <c r="B10" s="336" t="s">
        <v>497</v>
      </c>
      <c r="C10" s="336"/>
      <c r="D10" s="336"/>
      <c r="E10" s="336"/>
      <c r="F10" s="336"/>
      <c r="G10" s="336"/>
      <c r="H10" s="336"/>
      <c r="I10" s="245"/>
      <c r="J10" s="239"/>
      <c r="K10" s="224"/>
      <c r="L10" s="224"/>
    </row>
    <row r="11" spans="1:12">
      <c r="A11" s="224"/>
      <c r="B11" s="336" t="s">
        <v>498</v>
      </c>
      <c r="C11" s="336"/>
      <c r="D11" s="336"/>
      <c r="E11" s="336"/>
      <c r="F11" s="336"/>
      <c r="G11" s="336"/>
      <c r="H11" s="336"/>
      <c r="I11" s="245"/>
      <c r="J11" s="239"/>
      <c r="K11" s="224"/>
      <c r="L11" s="224"/>
    </row>
    <row r="12" spans="1:12" ht="15" customHeight="1">
      <c r="A12" s="224"/>
      <c r="B12" s="336" t="s">
        <v>499</v>
      </c>
      <c r="C12" s="336"/>
      <c r="D12" s="336"/>
      <c r="E12" s="336"/>
      <c r="F12" s="336"/>
      <c r="G12" s="336"/>
      <c r="H12" s="336"/>
      <c r="I12" s="245"/>
      <c r="J12" s="239"/>
      <c r="K12" s="224"/>
      <c r="L12" s="224"/>
    </row>
    <row r="13" spans="1:12">
      <c r="A13" s="224"/>
      <c r="B13" s="336" t="s">
        <v>500</v>
      </c>
      <c r="C13" s="336"/>
      <c r="D13" s="336"/>
      <c r="E13" s="336"/>
      <c r="F13" s="336"/>
      <c r="G13" s="336"/>
      <c r="H13" s="336"/>
      <c r="I13" s="245"/>
      <c r="J13" s="239"/>
      <c r="K13" s="224"/>
      <c r="L13" s="224"/>
    </row>
    <row r="14" spans="1:12">
      <c r="A14" s="224"/>
      <c r="B14" s="336" t="s">
        <v>501</v>
      </c>
      <c r="C14" s="336"/>
      <c r="D14" s="336"/>
      <c r="E14" s="336"/>
      <c r="F14" s="336"/>
      <c r="G14" s="336"/>
      <c r="H14" s="336"/>
      <c r="I14" s="245"/>
      <c r="J14" s="239"/>
      <c r="K14" s="224"/>
      <c r="L14" s="224"/>
    </row>
    <row r="15" spans="1:12" ht="39" customHeight="1">
      <c r="A15" s="224"/>
      <c r="B15" s="339" t="s">
        <v>502</v>
      </c>
      <c r="C15" s="339"/>
      <c r="D15" s="339"/>
      <c r="E15" s="339"/>
      <c r="F15" s="339"/>
      <c r="G15" s="339"/>
      <c r="H15" s="339"/>
      <c r="I15" s="247">
        <f>'Pasqyra e Pozicionit Financiar'!C10+'Pasqyra e Pozicionit Financiar'!C11-'Pasqyra e Pozicionit Financiar'!B11-'Pasqyra e Pozicionit Financiar'!B10</f>
        <v>-7456085</v>
      </c>
      <c r="J15" s="243"/>
      <c r="K15" s="224"/>
      <c r="L15" s="224"/>
    </row>
    <row r="16" spans="1:12">
      <c r="A16" s="224"/>
      <c r="B16" s="336" t="s">
        <v>503</v>
      </c>
      <c r="C16" s="336"/>
      <c r="D16" s="336"/>
      <c r="E16" s="336"/>
      <c r="F16" s="336"/>
      <c r="G16" s="336"/>
      <c r="H16" s="336"/>
      <c r="I16" s="245">
        <f>'Pasqyra e Pozicionit Financiar'!C17-'Pasqyra e Pozicionit Financiar'!B17</f>
        <v>-280090</v>
      </c>
      <c r="J16" s="242"/>
      <c r="K16" s="224"/>
      <c r="L16" s="224"/>
    </row>
    <row r="17" spans="1:12">
      <c r="A17" s="224"/>
      <c r="B17" s="336" t="s">
        <v>504</v>
      </c>
      <c r="C17" s="336"/>
      <c r="D17" s="336"/>
      <c r="E17" s="336"/>
      <c r="F17" s="336"/>
      <c r="G17" s="336"/>
      <c r="H17" s="336"/>
      <c r="I17" s="245">
        <f>'Pasqyra e Pozicionit Financiar'!B48+'Pasqyra e Pozicionit Financiar'!B49+'Pasqyra e Pozicionit Financiar'!B50+'Pasqyra e Pozicionit Financiar'!B51-'Pasqyra e Pozicionit Financiar'!C48-'Pasqyra e Pozicionit Financiar'!C49-'Pasqyra e Pozicionit Financiar'!C50-'Pasqyra e Pozicionit Financiar'!C51</f>
        <v>690451</v>
      </c>
      <c r="J17" s="242"/>
      <c r="K17" s="224"/>
      <c r="L17" s="224"/>
    </row>
    <row r="18" spans="1:12">
      <c r="A18" s="224"/>
      <c r="B18" s="336" t="s">
        <v>220</v>
      </c>
      <c r="C18" s="336"/>
      <c r="D18" s="336"/>
      <c r="E18" s="336"/>
      <c r="F18" s="336"/>
      <c r="G18" s="336"/>
      <c r="H18" s="336"/>
      <c r="I18" s="245">
        <f>'Pasqyra e Pozicionit Financiar'!C13-'Pasqyra e Pozicionit Financiar'!B13</f>
        <v>0</v>
      </c>
      <c r="J18" s="239"/>
      <c r="K18" s="224"/>
      <c r="L18" s="224"/>
    </row>
    <row r="19" spans="1:12">
      <c r="A19" s="224"/>
      <c r="B19" s="336" t="s">
        <v>505</v>
      </c>
      <c r="C19" s="336"/>
      <c r="D19" s="336"/>
      <c r="E19" s="336"/>
      <c r="F19" s="336"/>
      <c r="G19" s="336"/>
      <c r="H19" s="336"/>
      <c r="I19" s="245"/>
      <c r="J19" s="239"/>
      <c r="K19" s="224"/>
      <c r="L19" s="224"/>
    </row>
    <row r="20" spans="1:12">
      <c r="A20" s="224"/>
      <c r="B20" s="336" t="s">
        <v>506</v>
      </c>
      <c r="C20" s="336"/>
      <c r="D20" s="336"/>
      <c r="E20" s="336"/>
      <c r="F20" s="336"/>
      <c r="G20" s="336"/>
      <c r="H20" s="336"/>
      <c r="I20" s="245"/>
      <c r="J20" s="239"/>
      <c r="K20" s="224"/>
      <c r="L20" s="224"/>
    </row>
    <row r="21" spans="1:12">
      <c r="A21" s="224"/>
      <c r="B21" s="338" t="s">
        <v>507</v>
      </c>
      <c r="C21" s="338"/>
      <c r="D21" s="338"/>
      <c r="E21" s="338"/>
      <c r="F21" s="338"/>
      <c r="G21" s="338"/>
      <c r="H21" s="338"/>
      <c r="I21" s="246">
        <f>SUM(I15:I20)</f>
        <v>-7045724</v>
      </c>
      <c r="J21" s="240">
        <f>SUM(J15:J20)</f>
        <v>0</v>
      </c>
      <c r="K21" s="224"/>
      <c r="L21" s="224"/>
    </row>
    <row r="22" spans="1:12">
      <c r="A22" s="224"/>
      <c r="B22" s="338" t="s">
        <v>508</v>
      </c>
      <c r="C22" s="338"/>
      <c r="D22" s="338"/>
      <c r="E22" s="338"/>
      <c r="F22" s="338"/>
      <c r="G22" s="338"/>
      <c r="H22" s="338"/>
      <c r="I22" s="246">
        <f>I23+I24+I25+I26</f>
        <v>0</v>
      </c>
      <c r="J22" s="240">
        <f>J23+J24+J25+J26</f>
        <v>0</v>
      </c>
      <c r="K22" s="224"/>
      <c r="L22" s="224"/>
    </row>
    <row r="23" spans="1:12">
      <c r="A23" s="224"/>
      <c r="B23" s="336" t="s">
        <v>509</v>
      </c>
      <c r="C23" s="336"/>
      <c r="D23" s="336"/>
      <c r="E23" s="336"/>
      <c r="F23" s="336"/>
      <c r="G23" s="336"/>
      <c r="H23" s="336"/>
      <c r="I23" s="245">
        <f>-('Pasqyra e Pozicionit Financiar'!B41-'Pasqyra e Pozicionit Financiar'!C41)</f>
        <v>0</v>
      </c>
      <c r="J23" s="242"/>
      <c r="K23" s="224"/>
      <c r="L23" s="224"/>
    </row>
    <row r="24" spans="1:12">
      <c r="A24" s="224"/>
      <c r="B24" s="336" t="s">
        <v>510</v>
      </c>
      <c r="C24" s="336"/>
      <c r="D24" s="336"/>
      <c r="E24" s="336"/>
      <c r="F24" s="336"/>
      <c r="G24" s="336"/>
      <c r="H24" s="336"/>
      <c r="I24" s="245"/>
      <c r="J24" s="239"/>
      <c r="K24" s="224"/>
      <c r="L24" s="224"/>
    </row>
    <row r="25" spans="1:12">
      <c r="A25" s="224"/>
      <c r="B25" s="336" t="s">
        <v>511</v>
      </c>
      <c r="C25" s="336"/>
      <c r="D25" s="336"/>
      <c r="E25" s="336"/>
      <c r="F25" s="336"/>
      <c r="G25" s="336"/>
      <c r="H25" s="336"/>
      <c r="I25" s="245"/>
      <c r="J25" s="239"/>
      <c r="K25" s="224"/>
      <c r="L25" s="224"/>
    </row>
    <row r="26" spans="1:12">
      <c r="A26" s="224"/>
      <c r="B26" s="336" t="s">
        <v>512</v>
      </c>
      <c r="C26" s="336"/>
      <c r="D26" s="336"/>
      <c r="E26" s="336"/>
      <c r="F26" s="336"/>
      <c r="G26" s="336"/>
      <c r="H26" s="336"/>
      <c r="I26" s="245"/>
      <c r="J26" s="239"/>
      <c r="K26" s="224"/>
      <c r="L26" s="224"/>
    </row>
    <row r="27" spans="1:12">
      <c r="A27" s="224"/>
      <c r="B27" s="338" t="s">
        <v>513</v>
      </c>
      <c r="C27" s="338"/>
      <c r="D27" s="338"/>
      <c r="E27" s="338"/>
      <c r="F27" s="338"/>
      <c r="G27" s="338"/>
      <c r="H27" s="338"/>
      <c r="I27" s="246">
        <f>I29+I30</f>
        <v>0</v>
      </c>
      <c r="J27" s="241">
        <f>J28+J29+J30</f>
        <v>0</v>
      </c>
      <c r="K27" s="224"/>
      <c r="L27" s="224"/>
    </row>
    <row r="28" spans="1:12">
      <c r="A28" s="224"/>
      <c r="B28" s="336" t="s">
        <v>221</v>
      </c>
      <c r="C28" s="336"/>
      <c r="D28" s="336"/>
      <c r="E28" s="336"/>
      <c r="F28" s="336"/>
      <c r="G28" s="336"/>
      <c r="H28" s="336"/>
      <c r="I28" s="246"/>
      <c r="J28" s="244">
        <v>0</v>
      </c>
      <c r="K28" s="224"/>
      <c r="L28" s="224"/>
    </row>
    <row r="29" spans="1:12">
      <c r="A29" s="224"/>
      <c r="B29" s="336" t="s">
        <v>514</v>
      </c>
      <c r="C29" s="336"/>
      <c r="D29" s="336"/>
      <c r="E29" s="336"/>
      <c r="F29" s="336"/>
      <c r="G29" s="336"/>
      <c r="H29" s="336"/>
      <c r="I29" s="245">
        <f>'Pasqyra e Pozicionit Financiar'!B52-'Pasqyra e Pozicionit Financiar'!C52</f>
        <v>0</v>
      </c>
      <c r="J29" s="245"/>
      <c r="K29" s="224"/>
      <c r="L29" s="224"/>
    </row>
    <row r="30" spans="1:12">
      <c r="A30" s="224"/>
      <c r="B30" s="336" t="s">
        <v>515</v>
      </c>
      <c r="C30" s="336"/>
      <c r="D30" s="336"/>
      <c r="E30" s="336"/>
      <c r="F30" s="336"/>
      <c r="G30" s="336"/>
      <c r="H30" s="336"/>
      <c r="I30" s="245">
        <v>0</v>
      </c>
      <c r="J30" s="239"/>
      <c r="K30" s="224"/>
      <c r="L30" s="224"/>
    </row>
    <row r="31" spans="1:12">
      <c r="A31" s="224"/>
      <c r="B31" s="338" t="s">
        <v>516</v>
      </c>
      <c r="C31" s="338"/>
      <c r="D31" s="338"/>
      <c r="E31" s="338"/>
      <c r="F31" s="338"/>
      <c r="G31" s="338"/>
      <c r="H31" s="338"/>
      <c r="I31" s="245">
        <f>I8+I21+I22+I27</f>
        <v>569555.41999999993</v>
      </c>
      <c r="J31" s="242">
        <f>J8+J21+J22+J27</f>
        <v>0</v>
      </c>
      <c r="K31" s="224"/>
      <c r="L31" s="224"/>
    </row>
    <row r="32" spans="1:12">
      <c r="A32" s="224"/>
      <c r="B32" s="338" t="s">
        <v>517</v>
      </c>
      <c r="C32" s="338"/>
      <c r="D32" s="338"/>
      <c r="E32" s="338"/>
      <c r="F32" s="338"/>
      <c r="G32" s="338"/>
      <c r="H32" s="338"/>
      <c r="I32" s="245">
        <f>J33</f>
        <v>0</v>
      </c>
      <c r="J32" s="239"/>
      <c r="K32" s="224"/>
      <c r="L32" s="224"/>
    </row>
    <row r="33" spans="1:13">
      <c r="A33" s="224"/>
      <c r="B33" s="338" t="s">
        <v>518</v>
      </c>
      <c r="C33" s="338"/>
      <c r="D33" s="338"/>
      <c r="E33" s="338"/>
      <c r="F33" s="338"/>
      <c r="G33" s="338"/>
      <c r="H33" s="338"/>
      <c r="I33" s="245">
        <f>I31+I32</f>
        <v>569555.41999999993</v>
      </c>
      <c r="J33" s="242">
        <f>J31+J32</f>
        <v>0</v>
      </c>
      <c r="K33" s="224"/>
      <c r="L33" s="224"/>
    </row>
    <row r="34" spans="1:13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156"/>
    </row>
    <row r="35" spans="1:13">
      <c r="A35" s="224"/>
      <c r="B35" s="224"/>
      <c r="C35" s="224"/>
      <c r="D35" s="224"/>
      <c r="E35" s="224"/>
      <c r="F35" s="224"/>
      <c r="G35" s="224"/>
      <c r="H35" s="224"/>
      <c r="I35" s="225">
        <f>I33-'Pasqyra e Pozicionit Financiar'!B7</f>
        <v>0.41999999992549419</v>
      </c>
      <c r="J35" s="225"/>
      <c r="K35" s="224"/>
      <c r="L35" s="224"/>
    </row>
    <row r="36" spans="1:13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</row>
    <row r="37" spans="1:13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</row>
    <row r="38" spans="1:13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</row>
    <row r="39" spans="1:13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</row>
    <row r="40" spans="1:13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</row>
    <row r="41" spans="1:13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</row>
    <row r="42" spans="1:13">
      <c r="A42" s="224"/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</row>
    <row r="43" spans="1:13">
      <c r="A43" s="224"/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</row>
    <row r="44" spans="1:13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  <row r="45" spans="1:13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</row>
    <row r="46" spans="1:13">
      <c r="A46" s="224"/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</row>
    <row r="47" spans="1:13">
      <c r="A47" s="224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</row>
    <row r="48" spans="1:13">
      <c r="A48" s="224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</row>
    <row r="49" spans="1:13">
      <c r="A49" s="224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</row>
    <row r="50" spans="1:13">
      <c r="L50" s="224"/>
    </row>
    <row r="51" spans="1:13">
      <c r="L51" s="224"/>
    </row>
    <row r="52" spans="1:13">
      <c r="L52" s="224"/>
    </row>
    <row r="53" spans="1:13">
      <c r="L53" s="224"/>
    </row>
    <row r="54" spans="1:13">
      <c r="L54" s="224"/>
    </row>
    <row r="55" spans="1:13">
      <c r="L55" s="224"/>
    </row>
    <row r="56" spans="1:13">
      <c r="L56" s="224"/>
    </row>
    <row r="57" spans="1:13">
      <c r="L57" s="224"/>
    </row>
    <row r="58" spans="1:13">
      <c r="L58" s="224"/>
    </row>
    <row r="59" spans="1:13">
      <c r="L59" s="224"/>
    </row>
    <row r="60" spans="1:13">
      <c r="L60" s="224"/>
    </row>
    <row r="61" spans="1:13">
      <c r="L61" s="224"/>
    </row>
    <row r="62" spans="1:13">
      <c r="L62" s="224"/>
    </row>
    <row r="63" spans="1:13">
      <c r="L63" s="224"/>
    </row>
    <row r="64" spans="1:13">
      <c r="L64" s="224"/>
    </row>
    <row r="65" spans="12:12">
      <c r="L65" s="224"/>
    </row>
    <row r="66" spans="12:12">
      <c r="L66" s="224"/>
    </row>
    <row r="67" spans="12:12">
      <c r="L67" s="224"/>
    </row>
    <row r="68" spans="12:12">
      <c r="L68" s="224"/>
    </row>
    <row r="69" spans="12:12">
      <c r="L69" s="224"/>
    </row>
    <row r="70" spans="12:12">
      <c r="L70" s="224"/>
    </row>
    <row r="71" spans="12:12">
      <c r="L71" s="224"/>
    </row>
    <row r="72" spans="12:12">
      <c r="L72" s="224"/>
    </row>
    <row r="73" spans="12:12">
      <c r="L73" s="224"/>
    </row>
    <row r="74" spans="12:12">
      <c r="L74" s="224"/>
    </row>
    <row r="75" spans="12:12">
      <c r="L75" s="224"/>
    </row>
    <row r="76" spans="12:12">
      <c r="L76" s="224"/>
    </row>
    <row r="77" spans="12:12">
      <c r="L77" s="224"/>
    </row>
    <row r="78" spans="12:12">
      <c r="L78" s="224"/>
    </row>
    <row r="79" spans="12:12">
      <c r="L79" s="224"/>
    </row>
    <row r="80" spans="12:12">
      <c r="L80" s="224"/>
    </row>
    <row r="81" spans="12:12">
      <c r="L81" s="224"/>
    </row>
    <row r="82" spans="12:12">
      <c r="L82" s="224"/>
    </row>
    <row r="83" spans="12:12">
      <c r="L83" s="224"/>
    </row>
    <row r="84" spans="12:12">
      <c r="L84" s="224"/>
    </row>
    <row r="85" spans="12:12">
      <c r="L85" s="224"/>
    </row>
    <row r="86" spans="12:12">
      <c r="L86" s="224"/>
    </row>
    <row r="87" spans="12:12">
      <c r="L87" s="224"/>
    </row>
    <row r="88" spans="12:12">
      <c r="L88" s="224"/>
    </row>
    <row r="89" spans="12:12">
      <c r="L89" s="224"/>
    </row>
    <row r="90" spans="12:12">
      <c r="L90" s="224"/>
    </row>
    <row r="91" spans="12:12">
      <c r="L91" s="224"/>
    </row>
    <row r="92" spans="12:12">
      <c r="L92" s="224"/>
    </row>
    <row r="93" spans="12:12">
      <c r="L93" s="224"/>
    </row>
    <row r="94" spans="12:12">
      <c r="L94" s="224"/>
    </row>
    <row r="95" spans="12:12">
      <c r="L95" s="224"/>
    </row>
    <row r="96" spans="12:12">
      <c r="L96" s="224"/>
    </row>
    <row r="97" spans="12:12">
      <c r="L97" s="224"/>
    </row>
    <row r="98" spans="12:12">
      <c r="L98" s="224"/>
    </row>
    <row r="99" spans="12:12">
      <c r="L99" s="224"/>
    </row>
    <row r="100" spans="12:12">
      <c r="L100" s="224"/>
    </row>
    <row r="101" spans="12:12">
      <c r="L101" s="224"/>
    </row>
    <row r="102" spans="12:12">
      <c r="L102" s="224"/>
    </row>
    <row r="103" spans="12:12">
      <c r="L103" s="224"/>
    </row>
    <row r="104" spans="12:12">
      <c r="L104" s="224"/>
    </row>
    <row r="105" spans="12:12">
      <c r="L105" s="224"/>
    </row>
    <row r="106" spans="12:12">
      <c r="L106" s="224"/>
    </row>
    <row r="107" spans="12:12">
      <c r="L107" s="224"/>
    </row>
    <row r="108" spans="12:12">
      <c r="L108" s="224"/>
    </row>
    <row r="109" spans="12:12">
      <c r="L109" s="224"/>
    </row>
    <row r="110" spans="12:12">
      <c r="L110" s="224"/>
    </row>
  </sheetData>
  <sheetProtection sheet="1" objects="1" scenarios="1"/>
  <mergeCells count="30">
    <mergeCell ref="B33:H33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21:H21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9:H9"/>
    <mergeCell ref="B3:J3"/>
    <mergeCell ref="B4:J4"/>
    <mergeCell ref="B5:J5"/>
    <mergeCell ref="B7:H7"/>
    <mergeCell ref="B8:H8"/>
  </mergeCells>
  <printOptions horizontalCentered="1"/>
  <pageMargins left="0.5" right="0.5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O35"/>
  <sheetViews>
    <sheetView workbookViewId="0">
      <selection activeCell="O22" sqref="O22"/>
    </sheetView>
  </sheetViews>
  <sheetFormatPr defaultRowHeight="12.75"/>
  <cols>
    <col min="1" max="1" width="42.42578125" style="248" customWidth="1"/>
    <col min="2" max="2" width="3.7109375" style="248" bestFit="1" customWidth="1"/>
    <col min="3" max="3" width="5.140625" style="248" bestFit="1" customWidth="1"/>
    <col min="4" max="4" width="10.7109375" style="248" bestFit="1" customWidth="1"/>
    <col min="5" max="5" width="7" style="248" bestFit="1" customWidth="1"/>
    <col min="6" max="6" width="9.28515625" style="248" bestFit="1" customWidth="1"/>
    <col min="7" max="7" width="7.7109375" style="248" bestFit="1" customWidth="1"/>
    <col min="8" max="8" width="5.140625" style="248" bestFit="1" customWidth="1"/>
    <col min="9" max="10" width="10.5703125" style="248" bestFit="1" customWidth="1"/>
    <col min="11" max="11" width="5.28515625" style="248" bestFit="1" customWidth="1"/>
    <col min="12" max="12" width="10.5703125" style="248" bestFit="1" customWidth="1"/>
    <col min="13" max="13" width="9.140625" style="248"/>
    <col min="14" max="14" width="9.7109375" style="248" bestFit="1" customWidth="1"/>
    <col min="15" max="16384" width="9.140625" style="248"/>
  </cols>
  <sheetData>
    <row r="3" spans="1:14" ht="15">
      <c r="A3" s="340" t="s">
        <v>492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</row>
    <row r="4" spans="1:14" ht="15">
      <c r="A4" s="340" t="s">
        <v>550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</row>
    <row r="8" spans="1:14" ht="70.5" customHeight="1">
      <c r="A8" s="341" t="s">
        <v>519</v>
      </c>
      <c r="B8" s="342" t="s">
        <v>520</v>
      </c>
      <c r="C8" s="342" t="s">
        <v>521</v>
      </c>
      <c r="D8" s="343" t="s">
        <v>522</v>
      </c>
      <c r="E8" s="343"/>
      <c r="F8" s="343"/>
      <c r="G8" s="343"/>
      <c r="H8" s="342" t="s">
        <v>523</v>
      </c>
      <c r="I8" s="342" t="s">
        <v>219</v>
      </c>
      <c r="J8" s="343" t="s">
        <v>222</v>
      </c>
      <c r="K8" s="342" t="s">
        <v>223</v>
      </c>
      <c r="L8" s="343" t="s">
        <v>222</v>
      </c>
    </row>
    <row r="9" spans="1:14" ht="63" customHeight="1">
      <c r="A9" s="341"/>
      <c r="B9" s="342"/>
      <c r="C9" s="342"/>
      <c r="D9" s="249" t="s">
        <v>524</v>
      </c>
      <c r="E9" s="249" t="s">
        <v>525</v>
      </c>
      <c r="F9" s="249" t="s">
        <v>526</v>
      </c>
      <c r="G9" s="249" t="s">
        <v>188</v>
      </c>
      <c r="H9" s="342"/>
      <c r="I9" s="342"/>
      <c r="J9" s="343"/>
      <c r="K9" s="342"/>
      <c r="L9" s="343"/>
    </row>
    <row r="10" spans="1:14" s="254" customFormat="1" ht="15">
      <c r="A10" s="250" t="s">
        <v>553</v>
      </c>
      <c r="B10" s="251">
        <f>'Pasqyra e Pozicionit Financiar'!C63</f>
        <v>0</v>
      </c>
      <c r="C10" s="251">
        <v>0</v>
      </c>
      <c r="D10" s="251">
        <v>0</v>
      </c>
      <c r="E10" s="251">
        <v>0</v>
      </c>
      <c r="F10" s="251">
        <v>0</v>
      </c>
      <c r="G10" s="251">
        <f>'Pasqyra e Pozicionit Financiar'!C64</f>
        <v>0</v>
      </c>
      <c r="H10" s="251">
        <v>0</v>
      </c>
      <c r="I10" s="251">
        <f>'Pasqyra e Pozicionit Financiar'!C65</f>
        <v>0</v>
      </c>
      <c r="J10" s="252">
        <f>SUM(B10:I10)</f>
        <v>0</v>
      </c>
      <c r="K10" s="252">
        <v>0</v>
      </c>
      <c r="L10" s="253">
        <f>SUM(J10:K10)</f>
        <v>0</v>
      </c>
      <c r="N10" s="269"/>
    </row>
    <row r="11" spans="1:14" ht="15">
      <c r="A11" s="255" t="s">
        <v>527</v>
      </c>
      <c r="B11" s="256"/>
      <c r="C11" s="256"/>
      <c r="D11" s="256"/>
      <c r="E11" s="256"/>
      <c r="F11" s="256"/>
      <c r="G11" s="256"/>
      <c r="H11" s="256"/>
      <c r="I11" s="256"/>
      <c r="J11" s="252">
        <v>0</v>
      </c>
      <c r="K11" s="256"/>
      <c r="L11" s="253">
        <v>0</v>
      </c>
    </row>
    <row r="12" spans="1:14" s="254" customFormat="1" ht="15">
      <c r="A12" s="250" t="s">
        <v>554</v>
      </c>
      <c r="B12" s="252">
        <v>0</v>
      </c>
      <c r="C12" s="252"/>
      <c r="D12" s="252"/>
      <c r="E12" s="252"/>
      <c r="F12" s="252"/>
      <c r="G12" s="252">
        <f>SUM(G10:G11)</f>
        <v>0</v>
      </c>
      <c r="H12" s="252">
        <f>I10</f>
        <v>0</v>
      </c>
      <c r="I12" s="252"/>
      <c r="J12" s="252">
        <f>SUM(B12:I12)</f>
        <v>0</v>
      </c>
      <c r="K12" s="252"/>
      <c r="L12" s="253">
        <f>SUM(J12:K12)</f>
        <v>0</v>
      </c>
    </row>
    <row r="13" spans="1:14" s="254" customFormat="1" ht="15">
      <c r="A13" s="250" t="s">
        <v>528</v>
      </c>
      <c r="B13" s="252"/>
      <c r="C13" s="252"/>
      <c r="D13" s="252"/>
      <c r="E13" s="252"/>
      <c r="F13" s="252"/>
      <c r="G13" s="252"/>
      <c r="H13" s="252"/>
      <c r="I13" s="252"/>
      <c r="J13" s="252">
        <v>0</v>
      </c>
      <c r="K13" s="252"/>
      <c r="L13" s="253">
        <v>0</v>
      </c>
    </row>
    <row r="14" spans="1:14" ht="15">
      <c r="A14" s="255" t="s">
        <v>529</v>
      </c>
      <c r="B14" s="256"/>
      <c r="C14" s="256"/>
      <c r="D14" s="256"/>
      <c r="E14" s="256"/>
      <c r="F14" s="256"/>
      <c r="G14" s="256"/>
      <c r="H14" s="256"/>
      <c r="I14" s="256">
        <f>'PASH-sipas natyres'!B27</f>
        <v>7615279.4199999999</v>
      </c>
      <c r="J14" s="252">
        <f>SUM(I14)</f>
        <v>7615279.4199999999</v>
      </c>
      <c r="K14" s="256"/>
      <c r="L14" s="253">
        <f>SUM(J14:K14)</f>
        <v>7615279.4199999999</v>
      </c>
    </row>
    <row r="15" spans="1:14" ht="15">
      <c r="A15" s="250" t="s">
        <v>530</v>
      </c>
      <c r="B15" s="256"/>
      <c r="C15" s="256"/>
      <c r="D15" s="256"/>
      <c r="E15" s="256"/>
      <c r="F15" s="256"/>
      <c r="G15" s="256"/>
      <c r="H15" s="256"/>
      <c r="I15" s="256"/>
      <c r="J15" s="252">
        <v>0</v>
      </c>
      <c r="K15" s="256"/>
      <c r="L15" s="253"/>
    </row>
    <row r="16" spans="1:14" ht="15">
      <c r="A16" s="257" t="s">
        <v>531</v>
      </c>
      <c r="B16" s="258"/>
      <c r="C16" s="258">
        <v>0</v>
      </c>
      <c r="D16" s="258">
        <v>0</v>
      </c>
      <c r="E16" s="258">
        <v>0</v>
      </c>
      <c r="F16" s="258">
        <v>0</v>
      </c>
      <c r="G16" s="258">
        <v>0</v>
      </c>
      <c r="H16" s="258"/>
      <c r="I16" s="296">
        <f>SUM(I14:I15)</f>
        <v>7615279.4199999999</v>
      </c>
      <c r="J16" s="296">
        <f>SUM(J14:J15)</f>
        <v>7615279.4199999999</v>
      </c>
      <c r="K16" s="296">
        <v>0</v>
      </c>
      <c r="L16" s="296">
        <f>SUM(L14:L15)</f>
        <v>7615279.4199999999</v>
      </c>
    </row>
    <row r="17" spans="1:15" ht="30">
      <c r="A17" s="259" t="s">
        <v>532</v>
      </c>
      <c r="B17" s="256"/>
      <c r="C17" s="256"/>
      <c r="D17" s="256"/>
      <c r="E17" s="256"/>
      <c r="F17" s="256"/>
      <c r="G17" s="256"/>
      <c r="H17" s="256"/>
      <c r="I17" s="256"/>
      <c r="J17" s="252"/>
      <c r="K17" s="256"/>
      <c r="L17" s="253">
        <v>0</v>
      </c>
    </row>
    <row r="18" spans="1:15" ht="15">
      <c r="A18" s="260" t="s">
        <v>533</v>
      </c>
      <c r="B18" s="256"/>
      <c r="C18" s="256"/>
      <c r="D18" s="256"/>
      <c r="E18" s="256"/>
      <c r="F18" s="256"/>
      <c r="G18" s="256"/>
      <c r="H18" s="256"/>
      <c r="I18" s="256"/>
      <c r="J18" s="252"/>
      <c r="K18" s="256"/>
      <c r="L18" s="253"/>
    </row>
    <row r="19" spans="1:15" ht="15">
      <c r="A19" s="260" t="s">
        <v>534</v>
      </c>
      <c r="B19" s="256"/>
      <c r="C19" s="256"/>
      <c r="D19" s="256"/>
      <c r="E19" s="256"/>
      <c r="F19" s="256"/>
      <c r="G19" s="256"/>
      <c r="H19" s="256"/>
      <c r="I19" s="256"/>
      <c r="J19" s="252"/>
      <c r="K19" s="256"/>
      <c r="L19" s="253">
        <v>0</v>
      </c>
    </row>
    <row r="20" spans="1:15" ht="30">
      <c r="A20" s="261" t="s">
        <v>535</v>
      </c>
      <c r="B20" s="258"/>
      <c r="C20" s="258">
        <v>0</v>
      </c>
      <c r="D20" s="258">
        <v>0</v>
      </c>
      <c r="E20" s="258">
        <v>0</v>
      </c>
      <c r="F20" s="258">
        <v>0</v>
      </c>
      <c r="G20" s="258">
        <v>0</v>
      </c>
      <c r="H20" s="258">
        <v>0</v>
      </c>
      <c r="I20" s="258">
        <v>0</v>
      </c>
      <c r="J20" s="258">
        <v>0</v>
      </c>
      <c r="K20" s="258">
        <v>0</v>
      </c>
      <c r="L20" s="258">
        <f>SUM(J20:K20)</f>
        <v>0</v>
      </c>
    </row>
    <row r="21" spans="1:15" ht="15">
      <c r="A21" s="255"/>
      <c r="B21" s="256"/>
      <c r="C21" s="256"/>
      <c r="D21" s="256"/>
      <c r="E21" s="256"/>
      <c r="F21" s="256"/>
      <c r="G21" s="256"/>
      <c r="H21" s="256"/>
      <c r="I21" s="256"/>
      <c r="J21" s="252"/>
      <c r="K21" s="256"/>
      <c r="L21" s="256"/>
    </row>
    <row r="22" spans="1:15" s="264" customFormat="1" ht="15">
      <c r="A22" s="262" t="s">
        <v>536</v>
      </c>
      <c r="B22" s="263">
        <f>B12+B16+B20</f>
        <v>0</v>
      </c>
      <c r="C22" s="263">
        <f t="shared" ref="C22:G22" si="0">C12+C16+C20</f>
        <v>0</v>
      </c>
      <c r="D22" s="263">
        <f t="shared" si="0"/>
        <v>0</v>
      </c>
      <c r="E22" s="263">
        <f t="shared" si="0"/>
        <v>0</v>
      </c>
      <c r="F22" s="263">
        <f t="shared" si="0"/>
        <v>0</v>
      </c>
      <c r="G22" s="263">
        <f t="shared" si="0"/>
        <v>0</v>
      </c>
      <c r="H22" s="263">
        <f>H12+H16+H20</f>
        <v>0</v>
      </c>
      <c r="I22" s="263">
        <f>I12+I16+I20</f>
        <v>7615279.4199999999</v>
      </c>
      <c r="J22" s="263">
        <f>J12+J16+J20</f>
        <v>7615279.4199999999</v>
      </c>
      <c r="K22" s="263">
        <v>0</v>
      </c>
      <c r="L22" s="263">
        <f>SUM(J22:K22)</f>
        <v>7615279.4199999999</v>
      </c>
      <c r="N22" s="279"/>
      <c r="O22" s="279">
        <f>L22-'Pasqyra e Pozicionit Financiar'!B68</f>
        <v>0</v>
      </c>
    </row>
    <row r="23" spans="1:15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</row>
    <row r="24" spans="1:15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</row>
    <row r="25" spans="1:15">
      <c r="A25" s="265"/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</row>
    <row r="26" spans="1:15">
      <c r="A26" s="265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5">
      <c r="A27" s="265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</row>
    <row r="28" spans="1:15">
      <c r="A28" s="265"/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</row>
    <row r="29" spans="1:15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</row>
    <row r="30" spans="1:15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</row>
    <row r="31" spans="1:15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</row>
    <row r="32" spans="1:15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>
      <c r="A34" s="265"/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</row>
    <row r="35" spans="1:12">
      <c r="A35" s="265"/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</row>
  </sheetData>
  <sheetProtection sheet="1" objects="1" scenarios="1"/>
  <mergeCells count="11">
    <mergeCell ref="A3:L3"/>
    <mergeCell ref="A4:L4"/>
    <mergeCell ref="A8:A9"/>
    <mergeCell ref="B8:B9"/>
    <mergeCell ref="C8:C9"/>
    <mergeCell ref="D8:G8"/>
    <mergeCell ref="H8:H9"/>
    <mergeCell ref="I8:I9"/>
    <mergeCell ref="J8:J9"/>
    <mergeCell ref="K8:K9"/>
    <mergeCell ref="L8:L9"/>
  </mergeCells>
  <printOptions horizontalCentered="1"/>
  <pageMargins left="0.25" right="0.25" top="0.25" bottom="0.25" header="0.2" footer="0.2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I60"/>
  <sheetViews>
    <sheetView workbookViewId="0">
      <selection activeCell="M50" sqref="M50"/>
    </sheetView>
  </sheetViews>
  <sheetFormatPr defaultRowHeight="12.75"/>
  <cols>
    <col min="1" max="1" width="3.5703125" style="35" customWidth="1"/>
    <col min="2" max="2" width="5.140625" style="35" customWidth="1"/>
    <col min="3" max="3" width="21.140625" style="35" customWidth="1"/>
    <col min="4" max="4" width="9.42578125" style="35" customWidth="1"/>
    <col min="5" max="5" width="11.5703125" style="35" customWidth="1"/>
    <col min="6" max="6" width="11" style="35" customWidth="1"/>
    <col min="7" max="7" width="12" style="35" customWidth="1"/>
    <col min="8" max="8" width="13.42578125" style="35" customWidth="1"/>
    <col min="9" max="247" width="9.140625" style="35"/>
    <col min="248" max="248" width="3.5703125" style="35" customWidth="1"/>
    <col min="249" max="249" width="5.140625" style="35" customWidth="1"/>
    <col min="250" max="250" width="21.140625" style="35" customWidth="1"/>
    <col min="251" max="251" width="9.42578125" style="35" customWidth="1"/>
    <col min="252" max="252" width="11.5703125" style="35" customWidth="1"/>
    <col min="253" max="253" width="11" style="35" customWidth="1"/>
    <col min="254" max="254" width="12" style="35" customWidth="1"/>
    <col min="255" max="255" width="13.42578125" style="35" customWidth="1"/>
    <col min="256" max="256" width="9.140625" style="35"/>
    <col min="257" max="258" width="10.140625" style="35" bestFit="1" customWidth="1"/>
    <col min="259" max="260" width="9.140625" style="35"/>
    <col min="261" max="261" width="12.28515625" style="35" customWidth="1"/>
    <col min="262" max="503" width="9.140625" style="35"/>
    <col min="504" max="504" width="3.5703125" style="35" customWidth="1"/>
    <col min="505" max="505" width="5.140625" style="35" customWidth="1"/>
    <col min="506" max="506" width="21.140625" style="35" customWidth="1"/>
    <col min="507" max="507" width="9.42578125" style="35" customWidth="1"/>
    <col min="508" max="508" width="11.5703125" style="35" customWidth="1"/>
    <col min="509" max="509" width="11" style="35" customWidth="1"/>
    <col min="510" max="510" width="12" style="35" customWidth="1"/>
    <col min="511" max="511" width="13.42578125" style="35" customWidth="1"/>
    <col min="512" max="512" width="9.140625" style="35"/>
    <col min="513" max="514" width="10.140625" style="35" bestFit="1" customWidth="1"/>
    <col min="515" max="516" width="9.140625" style="35"/>
    <col min="517" max="517" width="12.28515625" style="35" customWidth="1"/>
    <col min="518" max="759" width="9.140625" style="35"/>
    <col min="760" max="760" width="3.5703125" style="35" customWidth="1"/>
    <col min="761" max="761" width="5.140625" style="35" customWidth="1"/>
    <col min="762" max="762" width="21.140625" style="35" customWidth="1"/>
    <col min="763" max="763" width="9.42578125" style="35" customWidth="1"/>
    <col min="764" max="764" width="11.5703125" style="35" customWidth="1"/>
    <col min="765" max="765" width="11" style="35" customWidth="1"/>
    <col min="766" max="766" width="12" style="35" customWidth="1"/>
    <col min="767" max="767" width="13.42578125" style="35" customWidth="1"/>
    <col min="768" max="768" width="9.140625" style="35"/>
    <col min="769" max="770" width="10.140625" style="35" bestFit="1" customWidth="1"/>
    <col min="771" max="772" width="9.140625" style="35"/>
    <col min="773" max="773" width="12.28515625" style="35" customWidth="1"/>
    <col min="774" max="1015" width="9.140625" style="35"/>
    <col min="1016" max="1016" width="3.5703125" style="35" customWidth="1"/>
    <col min="1017" max="1017" width="5.140625" style="35" customWidth="1"/>
    <col min="1018" max="1018" width="21.140625" style="35" customWidth="1"/>
    <col min="1019" max="1019" width="9.42578125" style="35" customWidth="1"/>
    <col min="1020" max="1020" width="11.5703125" style="35" customWidth="1"/>
    <col min="1021" max="1021" width="11" style="35" customWidth="1"/>
    <col min="1022" max="1022" width="12" style="35" customWidth="1"/>
    <col min="1023" max="1023" width="13.42578125" style="35" customWidth="1"/>
    <col min="1024" max="1024" width="9.140625" style="35"/>
    <col min="1025" max="1026" width="10.140625" style="35" bestFit="1" customWidth="1"/>
    <col min="1027" max="1028" width="9.140625" style="35"/>
    <col min="1029" max="1029" width="12.28515625" style="35" customWidth="1"/>
    <col min="1030" max="1271" width="9.140625" style="35"/>
    <col min="1272" max="1272" width="3.5703125" style="35" customWidth="1"/>
    <col min="1273" max="1273" width="5.140625" style="35" customWidth="1"/>
    <col min="1274" max="1274" width="21.140625" style="35" customWidth="1"/>
    <col min="1275" max="1275" width="9.42578125" style="35" customWidth="1"/>
    <col min="1276" max="1276" width="11.5703125" style="35" customWidth="1"/>
    <col min="1277" max="1277" width="11" style="35" customWidth="1"/>
    <col min="1278" max="1278" width="12" style="35" customWidth="1"/>
    <col min="1279" max="1279" width="13.42578125" style="35" customWidth="1"/>
    <col min="1280" max="1280" width="9.140625" style="35"/>
    <col min="1281" max="1282" width="10.140625" style="35" bestFit="1" customWidth="1"/>
    <col min="1283" max="1284" width="9.140625" style="35"/>
    <col min="1285" max="1285" width="12.28515625" style="35" customWidth="1"/>
    <col min="1286" max="1527" width="9.140625" style="35"/>
    <col min="1528" max="1528" width="3.5703125" style="35" customWidth="1"/>
    <col min="1529" max="1529" width="5.140625" style="35" customWidth="1"/>
    <col min="1530" max="1530" width="21.140625" style="35" customWidth="1"/>
    <col min="1531" max="1531" width="9.42578125" style="35" customWidth="1"/>
    <col min="1532" max="1532" width="11.5703125" style="35" customWidth="1"/>
    <col min="1533" max="1533" width="11" style="35" customWidth="1"/>
    <col min="1534" max="1534" width="12" style="35" customWidth="1"/>
    <col min="1535" max="1535" width="13.42578125" style="35" customWidth="1"/>
    <col min="1536" max="1536" width="9.140625" style="35"/>
    <col min="1537" max="1538" width="10.140625" style="35" bestFit="1" customWidth="1"/>
    <col min="1539" max="1540" width="9.140625" style="35"/>
    <col min="1541" max="1541" width="12.28515625" style="35" customWidth="1"/>
    <col min="1542" max="1783" width="9.140625" style="35"/>
    <col min="1784" max="1784" width="3.5703125" style="35" customWidth="1"/>
    <col min="1785" max="1785" width="5.140625" style="35" customWidth="1"/>
    <col min="1786" max="1786" width="21.140625" style="35" customWidth="1"/>
    <col min="1787" max="1787" width="9.42578125" style="35" customWidth="1"/>
    <col min="1788" max="1788" width="11.5703125" style="35" customWidth="1"/>
    <col min="1789" max="1789" width="11" style="35" customWidth="1"/>
    <col min="1790" max="1790" width="12" style="35" customWidth="1"/>
    <col min="1791" max="1791" width="13.42578125" style="35" customWidth="1"/>
    <col min="1792" max="1792" width="9.140625" style="35"/>
    <col min="1793" max="1794" width="10.140625" style="35" bestFit="1" customWidth="1"/>
    <col min="1795" max="1796" width="9.140625" style="35"/>
    <col min="1797" max="1797" width="12.28515625" style="35" customWidth="1"/>
    <col min="1798" max="2039" width="9.140625" style="35"/>
    <col min="2040" max="2040" width="3.5703125" style="35" customWidth="1"/>
    <col min="2041" max="2041" width="5.140625" style="35" customWidth="1"/>
    <col min="2042" max="2042" width="21.140625" style="35" customWidth="1"/>
    <col min="2043" max="2043" width="9.42578125" style="35" customWidth="1"/>
    <col min="2044" max="2044" width="11.5703125" style="35" customWidth="1"/>
    <col min="2045" max="2045" width="11" style="35" customWidth="1"/>
    <col min="2046" max="2046" width="12" style="35" customWidth="1"/>
    <col min="2047" max="2047" width="13.42578125" style="35" customWidth="1"/>
    <col min="2048" max="2048" width="9.140625" style="35"/>
    <col min="2049" max="2050" width="10.140625" style="35" bestFit="1" customWidth="1"/>
    <col min="2051" max="2052" width="9.140625" style="35"/>
    <col min="2053" max="2053" width="12.28515625" style="35" customWidth="1"/>
    <col min="2054" max="2295" width="9.140625" style="35"/>
    <col min="2296" max="2296" width="3.5703125" style="35" customWidth="1"/>
    <col min="2297" max="2297" width="5.140625" style="35" customWidth="1"/>
    <col min="2298" max="2298" width="21.140625" style="35" customWidth="1"/>
    <col min="2299" max="2299" width="9.42578125" style="35" customWidth="1"/>
    <col min="2300" max="2300" width="11.5703125" style="35" customWidth="1"/>
    <col min="2301" max="2301" width="11" style="35" customWidth="1"/>
    <col min="2302" max="2302" width="12" style="35" customWidth="1"/>
    <col min="2303" max="2303" width="13.42578125" style="35" customWidth="1"/>
    <col min="2304" max="2304" width="9.140625" style="35"/>
    <col min="2305" max="2306" width="10.140625" style="35" bestFit="1" customWidth="1"/>
    <col min="2307" max="2308" width="9.140625" style="35"/>
    <col min="2309" max="2309" width="12.28515625" style="35" customWidth="1"/>
    <col min="2310" max="2551" width="9.140625" style="35"/>
    <col min="2552" max="2552" width="3.5703125" style="35" customWidth="1"/>
    <col min="2553" max="2553" width="5.140625" style="35" customWidth="1"/>
    <col min="2554" max="2554" width="21.140625" style="35" customWidth="1"/>
    <col min="2555" max="2555" width="9.42578125" style="35" customWidth="1"/>
    <col min="2556" max="2556" width="11.5703125" style="35" customWidth="1"/>
    <col min="2557" max="2557" width="11" style="35" customWidth="1"/>
    <col min="2558" max="2558" width="12" style="35" customWidth="1"/>
    <col min="2559" max="2559" width="13.42578125" style="35" customWidth="1"/>
    <col min="2560" max="2560" width="9.140625" style="35"/>
    <col min="2561" max="2562" width="10.140625" style="35" bestFit="1" customWidth="1"/>
    <col min="2563" max="2564" width="9.140625" style="35"/>
    <col min="2565" max="2565" width="12.28515625" style="35" customWidth="1"/>
    <col min="2566" max="2807" width="9.140625" style="35"/>
    <col min="2808" max="2808" width="3.5703125" style="35" customWidth="1"/>
    <col min="2809" max="2809" width="5.140625" style="35" customWidth="1"/>
    <col min="2810" max="2810" width="21.140625" style="35" customWidth="1"/>
    <col min="2811" max="2811" width="9.42578125" style="35" customWidth="1"/>
    <col min="2812" max="2812" width="11.5703125" style="35" customWidth="1"/>
    <col min="2813" max="2813" width="11" style="35" customWidth="1"/>
    <col min="2814" max="2814" width="12" style="35" customWidth="1"/>
    <col min="2815" max="2815" width="13.42578125" style="35" customWidth="1"/>
    <col min="2816" max="2816" width="9.140625" style="35"/>
    <col min="2817" max="2818" width="10.140625" style="35" bestFit="1" customWidth="1"/>
    <col min="2819" max="2820" width="9.140625" style="35"/>
    <col min="2821" max="2821" width="12.28515625" style="35" customWidth="1"/>
    <col min="2822" max="3063" width="9.140625" style="35"/>
    <col min="3064" max="3064" width="3.5703125" style="35" customWidth="1"/>
    <col min="3065" max="3065" width="5.140625" style="35" customWidth="1"/>
    <col min="3066" max="3066" width="21.140625" style="35" customWidth="1"/>
    <col min="3067" max="3067" width="9.42578125" style="35" customWidth="1"/>
    <col min="3068" max="3068" width="11.5703125" style="35" customWidth="1"/>
    <col min="3069" max="3069" width="11" style="35" customWidth="1"/>
    <col min="3070" max="3070" width="12" style="35" customWidth="1"/>
    <col min="3071" max="3071" width="13.42578125" style="35" customWidth="1"/>
    <col min="3072" max="3072" width="9.140625" style="35"/>
    <col min="3073" max="3074" width="10.140625" style="35" bestFit="1" customWidth="1"/>
    <col min="3075" max="3076" width="9.140625" style="35"/>
    <col min="3077" max="3077" width="12.28515625" style="35" customWidth="1"/>
    <col min="3078" max="3319" width="9.140625" style="35"/>
    <col min="3320" max="3320" width="3.5703125" style="35" customWidth="1"/>
    <col min="3321" max="3321" width="5.140625" style="35" customWidth="1"/>
    <col min="3322" max="3322" width="21.140625" style="35" customWidth="1"/>
    <col min="3323" max="3323" width="9.42578125" style="35" customWidth="1"/>
    <col min="3324" max="3324" width="11.5703125" style="35" customWidth="1"/>
    <col min="3325" max="3325" width="11" style="35" customWidth="1"/>
    <col min="3326" max="3326" width="12" style="35" customWidth="1"/>
    <col min="3327" max="3327" width="13.42578125" style="35" customWidth="1"/>
    <col min="3328" max="3328" width="9.140625" style="35"/>
    <col min="3329" max="3330" width="10.140625" style="35" bestFit="1" customWidth="1"/>
    <col min="3331" max="3332" width="9.140625" style="35"/>
    <col min="3333" max="3333" width="12.28515625" style="35" customWidth="1"/>
    <col min="3334" max="3575" width="9.140625" style="35"/>
    <col min="3576" max="3576" width="3.5703125" style="35" customWidth="1"/>
    <col min="3577" max="3577" width="5.140625" style="35" customWidth="1"/>
    <col min="3578" max="3578" width="21.140625" style="35" customWidth="1"/>
    <col min="3579" max="3579" width="9.42578125" style="35" customWidth="1"/>
    <col min="3580" max="3580" width="11.5703125" style="35" customWidth="1"/>
    <col min="3581" max="3581" width="11" style="35" customWidth="1"/>
    <col min="3582" max="3582" width="12" style="35" customWidth="1"/>
    <col min="3583" max="3583" width="13.42578125" style="35" customWidth="1"/>
    <col min="3584" max="3584" width="9.140625" style="35"/>
    <col min="3585" max="3586" width="10.140625" style="35" bestFit="1" customWidth="1"/>
    <col min="3587" max="3588" width="9.140625" style="35"/>
    <col min="3589" max="3589" width="12.28515625" style="35" customWidth="1"/>
    <col min="3590" max="3831" width="9.140625" style="35"/>
    <col min="3832" max="3832" width="3.5703125" style="35" customWidth="1"/>
    <col min="3833" max="3833" width="5.140625" style="35" customWidth="1"/>
    <col min="3834" max="3834" width="21.140625" style="35" customWidth="1"/>
    <col min="3835" max="3835" width="9.42578125" style="35" customWidth="1"/>
    <col min="3836" max="3836" width="11.5703125" style="35" customWidth="1"/>
    <col min="3837" max="3837" width="11" style="35" customWidth="1"/>
    <col min="3838" max="3838" width="12" style="35" customWidth="1"/>
    <col min="3839" max="3839" width="13.42578125" style="35" customWidth="1"/>
    <col min="3840" max="3840" width="9.140625" style="35"/>
    <col min="3841" max="3842" width="10.140625" style="35" bestFit="1" customWidth="1"/>
    <col min="3843" max="3844" width="9.140625" style="35"/>
    <col min="3845" max="3845" width="12.28515625" style="35" customWidth="1"/>
    <col min="3846" max="4087" width="9.140625" style="35"/>
    <col min="4088" max="4088" width="3.5703125" style="35" customWidth="1"/>
    <col min="4089" max="4089" width="5.140625" style="35" customWidth="1"/>
    <col min="4090" max="4090" width="21.140625" style="35" customWidth="1"/>
    <col min="4091" max="4091" width="9.42578125" style="35" customWidth="1"/>
    <col min="4092" max="4092" width="11.5703125" style="35" customWidth="1"/>
    <col min="4093" max="4093" width="11" style="35" customWidth="1"/>
    <col min="4094" max="4094" width="12" style="35" customWidth="1"/>
    <col min="4095" max="4095" width="13.42578125" style="35" customWidth="1"/>
    <col min="4096" max="4096" width="9.140625" style="35"/>
    <col min="4097" max="4098" width="10.140625" style="35" bestFit="1" customWidth="1"/>
    <col min="4099" max="4100" width="9.140625" style="35"/>
    <col min="4101" max="4101" width="12.28515625" style="35" customWidth="1"/>
    <col min="4102" max="4343" width="9.140625" style="35"/>
    <col min="4344" max="4344" width="3.5703125" style="35" customWidth="1"/>
    <col min="4345" max="4345" width="5.140625" style="35" customWidth="1"/>
    <col min="4346" max="4346" width="21.140625" style="35" customWidth="1"/>
    <col min="4347" max="4347" width="9.42578125" style="35" customWidth="1"/>
    <col min="4348" max="4348" width="11.5703125" style="35" customWidth="1"/>
    <col min="4349" max="4349" width="11" style="35" customWidth="1"/>
    <col min="4350" max="4350" width="12" style="35" customWidth="1"/>
    <col min="4351" max="4351" width="13.42578125" style="35" customWidth="1"/>
    <col min="4352" max="4352" width="9.140625" style="35"/>
    <col min="4353" max="4354" width="10.140625" style="35" bestFit="1" customWidth="1"/>
    <col min="4355" max="4356" width="9.140625" style="35"/>
    <col min="4357" max="4357" width="12.28515625" style="35" customWidth="1"/>
    <col min="4358" max="4599" width="9.140625" style="35"/>
    <col min="4600" max="4600" width="3.5703125" style="35" customWidth="1"/>
    <col min="4601" max="4601" width="5.140625" style="35" customWidth="1"/>
    <col min="4602" max="4602" width="21.140625" style="35" customWidth="1"/>
    <col min="4603" max="4603" width="9.42578125" style="35" customWidth="1"/>
    <col min="4604" max="4604" width="11.5703125" style="35" customWidth="1"/>
    <col min="4605" max="4605" width="11" style="35" customWidth="1"/>
    <col min="4606" max="4606" width="12" style="35" customWidth="1"/>
    <col min="4607" max="4607" width="13.42578125" style="35" customWidth="1"/>
    <col min="4608" max="4608" width="9.140625" style="35"/>
    <col min="4609" max="4610" width="10.140625" style="35" bestFit="1" customWidth="1"/>
    <col min="4611" max="4612" width="9.140625" style="35"/>
    <col min="4613" max="4613" width="12.28515625" style="35" customWidth="1"/>
    <col min="4614" max="4855" width="9.140625" style="35"/>
    <col min="4856" max="4856" width="3.5703125" style="35" customWidth="1"/>
    <col min="4857" max="4857" width="5.140625" style="35" customWidth="1"/>
    <col min="4858" max="4858" width="21.140625" style="35" customWidth="1"/>
    <col min="4859" max="4859" width="9.42578125" style="35" customWidth="1"/>
    <col min="4860" max="4860" width="11.5703125" style="35" customWidth="1"/>
    <col min="4861" max="4861" width="11" style="35" customWidth="1"/>
    <col min="4862" max="4862" width="12" style="35" customWidth="1"/>
    <col min="4863" max="4863" width="13.42578125" style="35" customWidth="1"/>
    <col min="4864" max="4864" width="9.140625" style="35"/>
    <col min="4865" max="4866" width="10.140625" style="35" bestFit="1" customWidth="1"/>
    <col min="4867" max="4868" width="9.140625" style="35"/>
    <col min="4869" max="4869" width="12.28515625" style="35" customWidth="1"/>
    <col min="4870" max="5111" width="9.140625" style="35"/>
    <col min="5112" max="5112" width="3.5703125" style="35" customWidth="1"/>
    <col min="5113" max="5113" width="5.140625" style="35" customWidth="1"/>
    <col min="5114" max="5114" width="21.140625" style="35" customWidth="1"/>
    <col min="5115" max="5115" width="9.42578125" style="35" customWidth="1"/>
    <col min="5116" max="5116" width="11.5703125" style="35" customWidth="1"/>
    <col min="5117" max="5117" width="11" style="35" customWidth="1"/>
    <col min="5118" max="5118" width="12" style="35" customWidth="1"/>
    <col min="5119" max="5119" width="13.42578125" style="35" customWidth="1"/>
    <col min="5120" max="5120" width="9.140625" style="35"/>
    <col min="5121" max="5122" width="10.140625" style="35" bestFit="1" customWidth="1"/>
    <col min="5123" max="5124" width="9.140625" style="35"/>
    <col min="5125" max="5125" width="12.28515625" style="35" customWidth="1"/>
    <col min="5126" max="5367" width="9.140625" style="35"/>
    <col min="5368" max="5368" width="3.5703125" style="35" customWidth="1"/>
    <col min="5369" max="5369" width="5.140625" style="35" customWidth="1"/>
    <col min="5370" max="5370" width="21.140625" style="35" customWidth="1"/>
    <col min="5371" max="5371" width="9.42578125" style="35" customWidth="1"/>
    <col min="5372" max="5372" width="11.5703125" style="35" customWidth="1"/>
    <col min="5373" max="5373" width="11" style="35" customWidth="1"/>
    <col min="5374" max="5374" width="12" style="35" customWidth="1"/>
    <col min="5375" max="5375" width="13.42578125" style="35" customWidth="1"/>
    <col min="5376" max="5376" width="9.140625" style="35"/>
    <col min="5377" max="5378" width="10.140625" style="35" bestFit="1" customWidth="1"/>
    <col min="5379" max="5380" width="9.140625" style="35"/>
    <col min="5381" max="5381" width="12.28515625" style="35" customWidth="1"/>
    <col min="5382" max="5623" width="9.140625" style="35"/>
    <col min="5624" max="5624" width="3.5703125" style="35" customWidth="1"/>
    <col min="5625" max="5625" width="5.140625" style="35" customWidth="1"/>
    <col min="5626" max="5626" width="21.140625" style="35" customWidth="1"/>
    <col min="5627" max="5627" width="9.42578125" style="35" customWidth="1"/>
    <col min="5628" max="5628" width="11.5703125" style="35" customWidth="1"/>
    <col min="5629" max="5629" width="11" style="35" customWidth="1"/>
    <col min="5630" max="5630" width="12" style="35" customWidth="1"/>
    <col min="5631" max="5631" width="13.42578125" style="35" customWidth="1"/>
    <col min="5632" max="5632" width="9.140625" style="35"/>
    <col min="5633" max="5634" width="10.140625" style="35" bestFit="1" customWidth="1"/>
    <col min="5635" max="5636" width="9.140625" style="35"/>
    <col min="5637" max="5637" width="12.28515625" style="35" customWidth="1"/>
    <col min="5638" max="5879" width="9.140625" style="35"/>
    <col min="5880" max="5880" width="3.5703125" style="35" customWidth="1"/>
    <col min="5881" max="5881" width="5.140625" style="35" customWidth="1"/>
    <col min="5882" max="5882" width="21.140625" style="35" customWidth="1"/>
    <col min="5883" max="5883" width="9.42578125" style="35" customWidth="1"/>
    <col min="5884" max="5884" width="11.5703125" style="35" customWidth="1"/>
    <col min="5885" max="5885" width="11" style="35" customWidth="1"/>
    <col min="5886" max="5886" width="12" style="35" customWidth="1"/>
    <col min="5887" max="5887" width="13.42578125" style="35" customWidth="1"/>
    <col min="5888" max="5888" width="9.140625" style="35"/>
    <col min="5889" max="5890" width="10.140625" style="35" bestFit="1" customWidth="1"/>
    <col min="5891" max="5892" width="9.140625" style="35"/>
    <col min="5893" max="5893" width="12.28515625" style="35" customWidth="1"/>
    <col min="5894" max="6135" width="9.140625" style="35"/>
    <col min="6136" max="6136" width="3.5703125" style="35" customWidth="1"/>
    <col min="6137" max="6137" width="5.140625" style="35" customWidth="1"/>
    <col min="6138" max="6138" width="21.140625" style="35" customWidth="1"/>
    <col min="6139" max="6139" width="9.42578125" style="35" customWidth="1"/>
    <col min="6140" max="6140" width="11.5703125" style="35" customWidth="1"/>
    <col min="6141" max="6141" width="11" style="35" customWidth="1"/>
    <col min="6142" max="6142" width="12" style="35" customWidth="1"/>
    <col min="6143" max="6143" width="13.42578125" style="35" customWidth="1"/>
    <col min="6144" max="6144" width="9.140625" style="35"/>
    <col min="6145" max="6146" width="10.140625" style="35" bestFit="1" customWidth="1"/>
    <col min="6147" max="6148" width="9.140625" style="35"/>
    <col min="6149" max="6149" width="12.28515625" style="35" customWidth="1"/>
    <col min="6150" max="6391" width="9.140625" style="35"/>
    <col min="6392" max="6392" width="3.5703125" style="35" customWidth="1"/>
    <col min="6393" max="6393" width="5.140625" style="35" customWidth="1"/>
    <col min="6394" max="6394" width="21.140625" style="35" customWidth="1"/>
    <col min="6395" max="6395" width="9.42578125" style="35" customWidth="1"/>
    <col min="6396" max="6396" width="11.5703125" style="35" customWidth="1"/>
    <col min="6397" max="6397" width="11" style="35" customWidth="1"/>
    <col min="6398" max="6398" width="12" style="35" customWidth="1"/>
    <col min="6399" max="6399" width="13.42578125" style="35" customWidth="1"/>
    <col min="6400" max="6400" width="9.140625" style="35"/>
    <col min="6401" max="6402" width="10.140625" style="35" bestFit="1" customWidth="1"/>
    <col min="6403" max="6404" width="9.140625" style="35"/>
    <col min="6405" max="6405" width="12.28515625" style="35" customWidth="1"/>
    <col min="6406" max="6647" width="9.140625" style="35"/>
    <col min="6648" max="6648" width="3.5703125" style="35" customWidth="1"/>
    <col min="6649" max="6649" width="5.140625" style="35" customWidth="1"/>
    <col min="6650" max="6650" width="21.140625" style="35" customWidth="1"/>
    <col min="6651" max="6651" width="9.42578125" style="35" customWidth="1"/>
    <col min="6652" max="6652" width="11.5703125" style="35" customWidth="1"/>
    <col min="6653" max="6653" width="11" style="35" customWidth="1"/>
    <col min="6654" max="6654" width="12" style="35" customWidth="1"/>
    <col min="6655" max="6655" width="13.42578125" style="35" customWidth="1"/>
    <col min="6656" max="6656" width="9.140625" style="35"/>
    <col min="6657" max="6658" width="10.140625" style="35" bestFit="1" customWidth="1"/>
    <col min="6659" max="6660" width="9.140625" style="35"/>
    <col min="6661" max="6661" width="12.28515625" style="35" customWidth="1"/>
    <col min="6662" max="6903" width="9.140625" style="35"/>
    <col min="6904" max="6904" width="3.5703125" style="35" customWidth="1"/>
    <col min="6905" max="6905" width="5.140625" style="35" customWidth="1"/>
    <col min="6906" max="6906" width="21.140625" style="35" customWidth="1"/>
    <col min="6907" max="6907" width="9.42578125" style="35" customWidth="1"/>
    <col min="6908" max="6908" width="11.5703125" style="35" customWidth="1"/>
    <col min="6909" max="6909" width="11" style="35" customWidth="1"/>
    <col min="6910" max="6910" width="12" style="35" customWidth="1"/>
    <col min="6911" max="6911" width="13.42578125" style="35" customWidth="1"/>
    <col min="6912" max="6912" width="9.140625" style="35"/>
    <col min="6913" max="6914" width="10.140625" style="35" bestFit="1" customWidth="1"/>
    <col min="6915" max="6916" width="9.140625" style="35"/>
    <col min="6917" max="6917" width="12.28515625" style="35" customWidth="1"/>
    <col min="6918" max="7159" width="9.140625" style="35"/>
    <col min="7160" max="7160" width="3.5703125" style="35" customWidth="1"/>
    <col min="7161" max="7161" width="5.140625" style="35" customWidth="1"/>
    <col min="7162" max="7162" width="21.140625" style="35" customWidth="1"/>
    <col min="7163" max="7163" width="9.42578125" style="35" customWidth="1"/>
    <col min="7164" max="7164" width="11.5703125" style="35" customWidth="1"/>
    <col min="7165" max="7165" width="11" style="35" customWidth="1"/>
    <col min="7166" max="7166" width="12" style="35" customWidth="1"/>
    <col min="7167" max="7167" width="13.42578125" style="35" customWidth="1"/>
    <col min="7168" max="7168" width="9.140625" style="35"/>
    <col min="7169" max="7170" width="10.140625" style="35" bestFit="1" customWidth="1"/>
    <col min="7171" max="7172" width="9.140625" style="35"/>
    <col min="7173" max="7173" width="12.28515625" style="35" customWidth="1"/>
    <col min="7174" max="7415" width="9.140625" style="35"/>
    <col min="7416" max="7416" width="3.5703125" style="35" customWidth="1"/>
    <col min="7417" max="7417" width="5.140625" style="35" customWidth="1"/>
    <col min="7418" max="7418" width="21.140625" style="35" customWidth="1"/>
    <col min="7419" max="7419" width="9.42578125" style="35" customWidth="1"/>
    <col min="7420" max="7420" width="11.5703125" style="35" customWidth="1"/>
    <col min="7421" max="7421" width="11" style="35" customWidth="1"/>
    <col min="7422" max="7422" width="12" style="35" customWidth="1"/>
    <col min="7423" max="7423" width="13.42578125" style="35" customWidth="1"/>
    <col min="7424" max="7424" width="9.140625" style="35"/>
    <col min="7425" max="7426" width="10.140625" style="35" bestFit="1" customWidth="1"/>
    <col min="7427" max="7428" width="9.140625" style="35"/>
    <col min="7429" max="7429" width="12.28515625" style="35" customWidth="1"/>
    <col min="7430" max="7671" width="9.140625" style="35"/>
    <col min="7672" max="7672" width="3.5703125" style="35" customWidth="1"/>
    <col min="7673" max="7673" width="5.140625" style="35" customWidth="1"/>
    <col min="7674" max="7674" width="21.140625" style="35" customWidth="1"/>
    <col min="7675" max="7675" width="9.42578125" style="35" customWidth="1"/>
    <col min="7676" max="7676" width="11.5703125" style="35" customWidth="1"/>
    <col min="7677" max="7677" width="11" style="35" customWidth="1"/>
    <col min="7678" max="7678" width="12" style="35" customWidth="1"/>
    <col min="7679" max="7679" width="13.42578125" style="35" customWidth="1"/>
    <col min="7680" max="7680" width="9.140625" style="35"/>
    <col min="7681" max="7682" width="10.140625" style="35" bestFit="1" customWidth="1"/>
    <col min="7683" max="7684" width="9.140625" style="35"/>
    <col min="7685" max="7685" width="12.28515625" style="35" customWidth="1"/>
    <col min="7686" max="7927" width="9.140625" style="35"/>
    <col min="7928" max="7928" width="3.5703125" style="35" customWidth="1"/>
    <col min="7929" max="7929" width="5.140625" style="35" customWidth="1"/>
    <col min="7930" max="7930" width="21.140625" style="35" customWidth="1"/>
    <col min="7931" max="7931" width="9.42578125" style="35" customWidth="1"/>
    <col min="7932" max="7932" width="11.5703125" style="35" customWidth="1"/>
    <col min="7933" max="7933" width="11" style="35" customWidth="1"/>
    <col min="7934" max="7934" width="12" style="35" customWidth="1"/>
    <col min="7935" max="7935" width="13.42578125" style="35" customWidth="1"/>
    <col min="7936" max="7936" width="9.140625" style="35"/>
    <col min="7937" max="7938" width="10.140625" style="35" bestFit="1" customWidth="1"/>
    <col min="7939" max="7940" width="9.140625" style="35"/>
    <col min="7941" max="7941" width="12.28515625" style="35" customWidth="1"/>
    <col min="7942" max="8183" width="9.140625" style="35"/>
    <col min="8184" max="8184" width="3.5703125" style="35" customWidth="1"/>
    <col min="8185" max="8185" width="5.140625" style="35" customWidth="1"/>
    <col min="8186" max="8186" width="21.140625" style="35" customWidth="1"/>
    <col min="8187" max="8187" width="9.42578125" style="35" customWidth="1"/>
    <col min="8188" max="8188" width="11.5703125" style="35" customWidth="1"/>
    <col min="8189" max="8189" width="11" style="35" customWidth="1"/>
    <col min="8190" max="8190" width="12" style="35" customWidth="1"/>
    <col min="8191" max="8191" width="13.42578125" style="35" customWidth="1"/>
    <col min="8192" max="8192" width="9.140625" style="35"/>
    <col min="8193" max="8194" width="10.140625" style="35" bestFit="1" customWidth="1"/>
    <col min="8195" max="8196" width="9.140625" style="35"/>
    <col min="8197" max="8197" width="12.28515625" style="35" customWidth="1"/>
    <col min="8198" max="8439" width="9.140625" style="35"/>
    <col min="8440" max="8440" width="3.5703125" style="35" customWidth="1"/>
    <col min="8441" max="8441" width="5.140625" style="35" customWidth="1"/>
    <col min="8442" max="8442" width="21.140625" style="35" customWidth="1"/>
    <col min="8443" max="8443" width="9.42578125" style="35" customWidth="1"/>
    <col min="8444" max="8444" width="11.5703125" style="35" customWidth="1"/>
    <col min="8445" max="8445" width="11" style="35" customWidth="1"/>
    <col min="8446" max="8446" width="12" style="35" customWidth="1"/>
    <col min="8447" max="8447" width="13.42578125" style="35" customWidth="1"/>
    <col min="8448" max="8448" width="9.140625" style="35"/>
    <col min="8449" max="8450" width="10.140625" style="35" bestFit="1" customWidth="1"/>
    <col min="8451" max="8452" width="9.140625" style="35"/>
    <col min="8453" max="8453" width="12.28515625" style="35" customWidth="1"/>
    <col min="8454" max="8695" width="9.140625" style="35"/>
    <col min="8696" max="8696" width="3.5703125" style="35" customWidth="1"/>
    <col min="8697" max="8697" width="5.140625" style="35" customWidth="1"/>
    <col min="8698" max="8698" width="21.140625" style="35" customWidth="1"/>
    <col min="8699" max="8699" width="9.42578125" style="35" customWidth="1"/>
    <col min="8700" max="8700" width="11.5703125" style="35" customWidth="1"/>
    <col min="8701" max="8701" width="11" style="35" customWidth="1"/>
    <col min="8702" max="8702" width="12" style="35" customWidth="1"/>
    <col min="8703" max="8703" width="13.42578125" style="35" customWidth="1"/>
    <col min="8704" max="8704" width="9.140625" style="35"/>
    <col min="8705" max="8706" width="10.140625" style="35" bestFit="1" customWidth="1"/>
    <col min="8707" max="8708" width="9.140625" style="35"/>
    <col min="8709" max="8709" width="12.28515625" style="35" customWidth="1"/>
    <col min="8710" max="8951" width="9.140625" style="35"/>
    <col min="8952" max="8952" width="3.5703125" style="35" customWidth="1"/>
    <col min="8953" max="8953" width="5.140625" style="35" customWidth="1"/>
    <col min="8954" max="8954" width="21.140625" style="35" customWidth="1"/>
    <col min="8955" max="8955" width="9.42578125" style="35" customWidth="1"/>
    <col min="8956" max="8956" width="11.5703125" style="35" customWidth="1"/>
    <col min="8957" max="8957" width="11" style="35" customWidth="1"/>
    <col min="8958" max="8958" width="12" style="35" customWidth="1"/>
    <col min="8959" max="8959" width="13.42578125" style="35" customWidth="1"/>
    <col min="8960" max="8960" width="9.140625" style="35"/>
    <col min="8961" max="8962" width="10.140625" style="35" bestFit="1" customWidth="1"/>
    <col min="8963" max="8964" width="9.140625" style="35"/>
    <col min="8965" max="8965" width="12.28515625" style="35" customWidth="1"/>
    <col min="8966" max="9207" width="9.140625" style="35"/>
    <col min="9208" max="9208" width="3.5703125" style="35" customWidth="1"/>
    <col min="9209" max="9209" width="5.140625" style="35" customWidth="1"/>
    <col min="9210" max="9210" width="21.140625" style="35" customWidth="1"/>
    <col min="9211" max="9211" width="9.42578125" style="35" customWidth="1"/>
    <col min="9212" max="9212" width="11.5703125" style="35" customWidth="1"/>
    <col min="9213" max="9213" width="11" style="35" customWidth="1"/>
    <col min="9214" max="9214" width="12" style="35" customWidth="1"/>
    <col min="9215" max="9215" width="13.42578125" style="35" customWidth="1"/>
    <col min="9216" max="9216" width="9.140625" style="35"/>
    <col min="9217" max="9218" width="10.140625" style="35" bestFit="1" customWidth="1"/>
    <col min="9219" max="9220" width="9.140625" style="35"/>
    <col min="9221" max="9221" width="12.28515625" style="35" customWidth="1"/>
    <col min="9222" max="9463" width="9.140625" style="35"/>
    <col min="9464" max="9464" width="3.5703125" style="35" customWidth="1"/>
    <col min="9465" max="9465" width="5.140625" style="35" customWidth="1"/>
    <col min="9466" max="9466" width="21.140625" style="35" customWidth="1"/>
    <col min="9467" max="9467" width="9.42578125" style="35" customWidth="1"/>
    <col min="9468" max="9468" width="11.5703125" style="35" customWidth="1"/>
    <col min="9469" max="9469" width="11" style="35" customWidth="1"/>
    <col min="9470" max="9470" width="12" style="35" customWidth="1"/>
    <col min="9471" max="9471" width="13.42578125" style="35" customWidth="1"/>
    <col min="9472" max="9472" width="9.140625" style="35"/>
    <col min="9473" max="9474" width="10.140625" style="35" bestFit="1" customWidth="1"/>
    <col min="9475" max="9476" width="9.140625" style="35"/>
    <col min="9477" max="9477" width="12.28515625" style="35" customWidth="1"/>
    <col min="9478" max="9719" width="9.140625" style="35"/>
    <col min="9720" max="9720" width="3.5703125" style="35" customWidth="1"/>
    <col min="9721" max="9721" width="5.140625" style="35" customWidth="1"/>
    <col min="9722" max="9722" width="21.140625" style="35" customWidth="1"/>
    <col min="9723" max="9723" width="9.42578125" style="35" customWidth="1"/>
    <col min="9724" max="9724" width="11.5703125" style="35" customWidth="1"/>
    <col min="9725" max="9725" width="11" style="35" customWidth="1"/>
    <col min="9726" max="9726" width="12" style="35" customWidth="1"/>
    <col min="9727" max="9727" width="13.42578125" style="35" customWidth="1"/>
    <col min="9728" max="9728" width="9.140625" style="35"/>
    <col min="9729" max="9730" width="10.140625" style="35" bestFit="1" customWidth="1"/>
    <col min="9731" max="9732" width="9.140625" style="35"/>
    <col min="9733" max="9733" width="12.28515625" style="35" customWidth="1"/>
    <col min="9734" max="9975" width="9.140625" style="35"/>
    <col min="9976" max="9976" width="3.5703125" style="35" customWidth="1"/>
    <col min="9977" max="9977" width="5.140625" style="35" customWidth="1"/>
    <col min="9978" max="9978" width="21.140625" style="35" customWidth="1"/>
    <col min="9979" max="9979" width="9.42578125" style="35" customWidth="1"/>
    <col min="9980" max="9980" width="11.5703125" style="35" customWidth="1"/>
    <col min="9981" max="9981" width="11" style="35" customWidth="1"/>
    <col min="9982" max="9982" width="12" style="35" customWidth="1"/>
    <col min="9983" max="9983" width="13.42578125" style="35" customWidth="1"/>
    <col min="9984" max="9984" width="9.140625" style="35"/>
    <col min="9985" max="9986" width="10.140625" style="35" bestFit="1" customWidth="1"/>
    <col min="9987" max="9988" width="9.140625" style="35"/>
    <col min="9989" max="9989" width="12.28515625" style="35" customWidth="1"/>
    <col min="9990" max="10231" width="9.140625" style="35"/>
    <col min="10232" max="10232" width="3.5703125" style="35" customWidth="1"/>
    <col min="10233" max="10233" width="5.140625" style="35" customWidth="1"/>
    <col min="10234" max="10234" width="21.140625" style="35" customWidth="1"/>
    <col min="10235" max="10235" width="9.42578125" style="35" customWidth="1"/>
    <col min="10236" max="10236" width="11.5703125" style="35" customWidth="1"/>
    <col min="10237" max="10237" width="11" style="35" customWidth="1"/>
    <col min="10238" max="10238" width="12" style="35" customWidth="1"/>
    <col min="10239" max="10239" width="13.42578125" style="35" customWidth="1"/>
    <col min="10240" max="10240" width="9.140625" style="35"/>
    <col min="10241" max="10242" width="10.140625" style="35" bestFit="1" customWidth="1"/>
    <col min="10243" max="10244" width="9.140625" style="35"/>
    <col min="10245" max="10245" width="12.28515625" style="35" customWidth="1"/>
    <col min="10246" max="10487" width="9.140625" style="35"/>
    <col min="10488" max="10488" width="3.5703125" style="35" customWidth="1"/>
    <col min="10489" max="10489" width="5.140625" style="35" customWidth="1"/>
    <col min="10490" max="10490" width="21.140625" style="35" customWidth="1"/>
    <col min="10491" max="10491" width="9.42578125" style="35" customWidth="1"/>
    <col min="10492" max="10492" width="11.5703125" style="35" customWidth="1"/>
    <col min="10493" max="10493" width="11" style="35" customWidth="1"/>
    <col min="10494" max="10494" width="12" style="35" customWidth="1"/>
    <col min="10495" max="10495" width="13.42578125" style="35" customWidth="1"/>
    <col min="10496" max="10496" width="9.140625" style="35"/>
    <col min="10497" max="10498" width="10.140625" style="35" bestFit="1" customWidth="1"/>
    <col min="10499" max="10500" width="9.140625" style="35"/>
    <col min="10501" max="10501" width="12.28515625" style="35" customWidth="1"/>
    <col min="10502" max="10743" width="9.140625" style="35"/>
    <col min="10744" max="10744" width="3.5703125" style="35" customWidth="1"/>
    <col min="10745" max="10745" width="5.140625" style="35" customWidth="1"/>
    <col min="10746" max="10746" width="21.140625" style="35" customWidth="1"/>
    <col min="10747" max="10747" width="9.42578125" style="35" customWidth="1"/>
    <col min="10748" max="10748" width="11.5703125" style="35" customWidth="1"/>
    <col min="10749" max="10749" width="11" style="35" customWidth="1"/>
    <col min="10750" max="10750" width="12" style="35" customWidth="1"/>
    <col min="10751" max="10751" width="13.42578125" style="35" customWidth="1"/>
    <col min="10752" max="10752" width="9.140625" style="35"/>
    <col min="10753" max="10754" width="10.140625" style="35" bestFit="1" customWidth="1"/>
    <col min="10755" max="10756" width="9.140625" style="35"/>
    <col min="10757" max="10757" width="12.28515625" style="35" customWidth="1"/>
    <col min="10758" max="10999" width="9.140625" style="35"/>
    <col min="11000" max="11000" width="3.5703125" style="35" customWidth="1"/>
    <col min="11001" max="11001" width="5.140625" style="35" customWidth="1"/>
    <col min="11002" max="11002" width="21.140625" style="35" customWidth="1"/>
    <col min="11003" max="11003" width="9.42578125" style="35" customWidth="1"/>
    <col min="11004" max="11004" width="11.5703125" style="35" customWidth="1"/>
    <col min="11005" max="11005" width="11" style="35" customWidth="1"/>
    <col min="11006" max="11006" width="12" style="35" customWidth="1"/>
    <col min="11007" max="11007" width="13.42578125" style="35" customWidth="1"/>
    <col min="11008" max="11008" width="9.140625" style="35"/>
    <col min="11009" max="11010" width="10.140625" style="35" bestFit="1" customWidth="1"/>
    <col min="11011" max="11012" width="9.140625" style="35"/>
    <col min="11013" max="11013" width="12.28515625" style="35" customWidth="1"/>
    <col min="11014" max="11255" width="9.140625" style="35"/>
    <col min="11256" max="11256" width="3.5703125" style="35" customWidth="1"/>
    <col min="11257" max="11257" width="5.140625" style="35" customWidth="1"/>
    <col min="11258" max="11258" width="21.140625" style="35" customWidth="1"/>
    <col min="11259" max="11259" width="9.42578125" style="35" customWidth="1"/>
    <col min="11260" max="11260" width="11.5703125" style="35" customWidth="1"/>
    <col min="11261" max="11261" width="11" style="35" customWidth="1"/>
    <col min="11262" max="11262" width="12" style="35" customWidth="1"/>
    <col min="11263" max="11263" width="13.42578125" style="35" customWidth="1"/>
    <col min="11264" max="11264" width="9.140625" style="35"/>
    <col min="11265" max="11266" width="10.140625" style="35" bestFit="1" customWidth="1"/>
    <col min="11267" max="11268" width="9.140625" style="35"/>
    <col min="11269" max="11269" width="12.28515625" style="35" customWidth="1"/>
    <col min="11270" max="11511" width="9.140625" style="35"/>
    <col min="11512" max="11512" width="3.5703125" style="35" customWidth="1"/>
    <col min="11513" max="11513" width="5.140625" style="35" customWidth="1"/>
    <col min="11514" max="11514" width="21.140625" style="35" customWidth="1"/>
    <col min="11515" max="11515" width="9.42578125" style="35" customWidth="1"/>
    <col min="11516" max="11516" width="11.5703125" style="35" customWidth="1"/>
    <col min="11517" max="11517" width="11" style="35" customWidth="1"/>
    <col min="11518" max="11518" width="12" style="35" customWidth="1"/>
    <col min="11519" max="11519" width="13.42578125" style="35" customWidth="1"/>
    <col min="11520" max="11520" width="9.140625" style="35"/>
    <col min="11521" max="11522" width="10.140625" style="35" bestFit="1" customWidth="1"/>
    <col min="11523" max="11524" width="9.140625" style="35"/>
    <col min="11525" max="11525" width="12.28515625" style="35" customWidth="1"/>
    <col min="11526" max="11767" width="9.140625" style="35"/>
    <col min="11768" max="11768" width="3.5703125" style="35" customWidth="1"/>
    <col min="11769" max="11769" width="5.140625" style="35" customWidth="1"/>
    <col min="11770" max="11770" width="21.140625" style="35" customWidth="1"/>
    <col min="11771" max="11771" width="9.42578125" style="35" customWidth="1"/>
    <col min="11772" max="11772" width="11.5703125" style="35" customWidth="1"/>
    <col min="11773" max="11773" width="11" style="35" customWidth="1"/>
    <col min="11774" max="11774" width="12" style="35" customWidth="1"/>
    <col min="11775" max="11775" width="13.42578125" style="35" customWidth="1"/>
    <col min="11776" max="11776" width="9.140625" style="35"/>
    <col min="11777" max="11778" width="10.140625" style="35" bestFit="1" customWidth="1"/>
    <col min="11779" max="11780" width="9.140625" style="35"/>
    <col min="11781" max="11781" width="12.28515625" style="35" customWidth="1"/>
    <col min="11782" max="12023" width="9.140625" style="35"/>
    <col min="12024" max="12024" width="3.5703125" style="35" customWidth="1"/>
    <col min="12025" max="12025" width="5.140625" style="35" customWidth="1"/>
    <col min="12026" max="12026" width="21.140625" style="35" customWidth="1"/>
    <col min="12027" max="12027" width="9.42578125" style="35" customWidth="1"/>
    <col min="12028" max="12028" width="11.5703125" style="35" customWidth="1"/>
    <col min="12029" max="12029" width="11" style="35" customWidth="1"/>
    <col min="12030" max="12030" width="12" style="35" customWidth="1"/>
    <col min="12031" max="12031" width="13.42578125" style="35" customWidth="1"/>
    <col min="12032" max="12032" width="9.140625" style="35"/>
    <col min="12033" max="12034" width="10.140625" style="35" bestFit="1" customWidth="1"/>
    <col min="12035" max="12036" width="9.140625" style="35"/>
    <col min="12037" max="12037" width="12.28515625" style="35" customWidth="1"/>
    <col min="12038" max="12279" width="9.140625" style="35"/>
    <col min="12280" max="12280" width="3.5703125" style="35" customWidth="1"/>
    <col min="12281" max="12281" width="5.140625" style="35" customWidth="1"/>
    <col min="12282" max="12282" width="21.140625" style="35" customWidth="1"/>
    <col min="12283" max="12283" width="9.42578125" style="35" customWidth="1"/>
    <col min="12284" max="12284" width="11.5703125" style="35" customWidth="1"/>
    <col min="12285" max="12285" width="11" style="35" customWidth="1"/>
    <col min="12286" max="12286" width="12" style="35" customWidth="1"/>
    <col min="12287" max="12287" width="13.42578125" style="35" customWidth="1"/>
    <col min="12288" max="12288" width="9.140625" style="35"/>
    <col min="12289" max="12290" width="10.140625" style="35" bestFit="1" customWidth="1"/>
    <col min="12291" max="12292" width="9.140625" style="35"/>
    <col min="12293" max="12293" width="12.28515625" style="35" customWidth="1"/>
    <col min="12294" max="12535" width="9.140625" style="35"/>
    <col min="12536" max="12536" width="3.5703125" style="35" customWidth="1"/>
    <col min="12537" max="12537" width="5.140625" style="35" customWidth="1"/>
    <col min="12538" max="12538" width="21.140625" style="35" customWidth="1"/>
    <col min="12539" max="12539" width="9.42578125" style="35" customWidth="1"/>
    <col min="12540" max="12540" width="11.5703125" style="35" customWidth="1"/>
    <col min="12541" max="12541" width="11" style="35" customWidth="1"/>
    <col min="12542" max="12542" width="12" style="35" customWidth="1"/>
    <col min="12543" max="12543" width="13.42578125" style="35" customWidth="1"/>
    <col min="12544" max="12544" width="9.140625" style="35"/>
    <col min="12545" max="12546" width="10.140625" style="35" bestFit="1" customWidth="1"/>
    <col min="12547" max="12548" width="9.140625" style="35"/>
    <col min="12549" max="12549" width="12.28515625" style="35" customWidth="1"/>
    <col min="12550" max="12791" width="9.140625" style="35"/>
    <col min="12792" max="12792" width="3.5703125" style="35" customWidth="1"/>
    <col min="12793" max="12793" width="5.140625" style="35" customWidth="1"/>
    <col min="12794" max="12794" width="21.140625" style="35" customWidth="1"/>
    <col min="12795" max="12795" width="9.42578125" style="35" customWidth="1"/>
    <col min="12796" max="12796" width="11.5703125" style="35" customWidth="1"/>
    <col min="12797" max="12797" width="11" style="35" customWidth="1"/>
    <col min="12798" max="12798" width="12" style="35" customWidth="1"/>
    <col min="12799" max="12799" width="13.42578125" style="35" customWidth="1"/>
    <col min="12800" max="12800" width="9.140625" style="35"/>
    <col min="12801" max="12802" width="10.140625" style="35" bestFit="1" customWidth="1"/>
    <col min="12803" max="12804" width="9.140625" style="35"/>
    <col min="12805" max="12805" width="12.28515625" style="35" customWidth="1"/>
    <col min="12806" max="13047" width="9.140625" style="35"/>
    <col min="13048" max="13048" width="3.5703125" style="35" customWidth="1"/>
    <col min="13049" max="13049" width="5.140625" style="35" customWidth="1"/>
    <col min="13050" max="13050" width="21.140625" style="35" customWidth="1"/>
    <col min="13051" max="13051" width="9.42578125" style="35" customWidth="1"/>
    <col min="13052" max="13052" width="11.5703125" style="35" customWidth="1"/>
    <col min="13053" max="13053" width="11" style="35" customWidth="1"/>
    <col min="13054" max="13054" width="12" style="35" customWidth="1"/>
    <col min="13055" max="13055" width="13.42578125" style="35" customWidth="1"/>
    <col min="13056" max="13056" width="9.140625" style="35"/>
    <col min="13057" max="13058" width="10.140625" style="35" bestFit="1" customWidth="1"/>
    <col min="13059" max="13060" width="9.140625" style="35"/>
    <col min="13061" max="13061" width="12.28515625" style="35" customWidth="1"/>
    <col min="13062" max="13303" width="9.140625" style="35"/>
    <col min="13304" max="13304" width="3.5703125" style="35" customWidth="1"/>
    <col min="13305" max="13305" width="5.140625" style="35" customWidth="1"/>
    <col min="13306" max="13306" width="21.140625" style="35" customWidth="1"/>
    <col min="13307" max="13307" width="9.42578125" style="35" customWidth="1"/>
    <col min="13308" max="13308" width="11.5703125" style="35" customWidth="1"/>
    <col min="13309" max="13309" width="11" style="35" customWidth="1"/>
    <col min="13310" max="13310" width="12" style="35" customWidth="1"/>
    <col min="13311" max="13311" width="13.42578125" style="35" customWidth="1"/>
    <col min="13312" max="13312" width="9.140625" style="35"/>
    <col min="13313" max="13314" width="10.140625" style="35" bestFit="1" customWidth="1"/>
    <col min="13315" max="13316" width="9.140625" style="35"/>
    <col min="13317" max="13317" width="12.28515625" style="35" customWidth="1"/>
    <col min="13318" max="13559" width="9.140625" style="35"/>
    <col min="13560" max="13560" width="3.5703125" style="35" customWidth="1"/>
    <col min="13561" max="13561" width="5.140625" style="35" customWidth="1"/>
    <col min="13562" max="13562" width="21.140625" style="35" customWidth="1"/>
    <col min="13563" max="13563" width="9.42578125" style="35" customWidth="1"/>
    <col min="13564" max="13564" width="11.5703125" style="35" customWidth="1"/>
    <col min="13565" max="13565" width="11" style="35" customWidth="1"/>
    <col min="13566" max="13566" width="12" style="35" customWidth="1"/>
    <col min="13567" max="13567" width="13.42578125" style="35" customWidth="1"/>
    <col min="13568" max="13568" width="9.140625" style="35"/>
    <col min="13569" max="13570" width="10.140625" style="35" bestFit="1" customWidth="1"/>
    <col min="13571" max="13572" width="9.140625" style="35"/>
    <col min="13573" max="13573" width="12.28515625" style="35" customWidth="1"/>
    <col min="13574" max="13815" width="9.140625" style="35"/>
    <col min="13816" max="13816" width="3.5703125" style="35" customWidth="1"/>
    <col min="13817" max="13817" width="5.140625" style="35" customWidth="1"/>
    <col min="13818" max="13818" width="21.140625" style="35" customWidth="1"/>
    <col min="13819" max="13819" width="9.42578125" style="35" customWidth="1"/>
    <col min="13820" max="13820" width="11.5703125" style="35" customWidth="1"/>
    <col min="13821" max="13821" width="11" style="35" customWidth="1"/>
    <col min="13822" max="13822" width="12" style="35" customWidth="1"/>
    <col min="13823" max="13823" width="13.42578125" style="35" customWidth="1"/>
    <col min="13824" max="13824" width="9.140625" style="35"/>
    <col min="13825" max="13826" width="10.140625" style="35" bestFit="1" customWidth="1"/>
    <col min="13827" max="13828" width="9.140625" style="35"/>
    <col min="13829" max="13829" width="12.28515625" style="35" customWidth="1"/>
    <col min="13830" max="14071" width="9.140625" style="35"/>
    <col min="14072" max="14072" width="3.5703125" style="35" customWidth="1"/>
    <col min="14073" max="14073" width="5.140625" style="35" customWidth="1"/>
    <col min="14074" max="14074" width="21.140625" style="35" customWidth="1"/>
    <col min="14075" max="14075" width="9.42578125" style="35" customWidth="1"/>
    <col min="14076" max="14076" width="11.5703125" style="35" customWidth="1"/>
    <col min="14077" max="14077" width="11" style="35" customWidth="1"/>
    <col min="14078" max="14078" width="12" style="35" customWidth="1"/>
    <col min="14079" max="14079" width="13.42578125" style="35" customWidth="1"/>
    <col min="14080" max="14080" width="9.140625" style="35"/>
    <col min="14081" max="14082" width="10.140625" style="35" bestFit="1" customWidth="1"/>
    <col min="14083" max="14084" width="9.140625" style="35"/>
    <col min="14085" max="14085" width="12.28515625" style="35" customWidth="1"/>
    <col min="14086" max="14327" width="9.140625" style="35"/>
    <col min="14328" max="14328" width="3.5703125" style="35" customWidth="1"/>
    <col min="14329" max="14329" width="5.140625" style="35" customWidth="1"/>
    <col min="14330" max="14330" width="21.140625" style="35" customWidth="1"/>
    <col min="14331" max="14331" width="9.42578125" style="35" customWidth="1"/>
    <col min="14332" max="14332" width="11.5703125" style="35" customWidth="1"/>
    <col min="14333" max="14333" width="11" style="35" customWidth="1"/>
    <col min="14334" max="14334" width="12" style="35" customWidth="1"/>
    <col min="14335" max="14335" width="13.42578125" style="35" customWidth="1"/>
    <col min="14336" max="14336" width="9.140625" style="35"/>
    <col min="14337" max="14338" width="10.140625" style="35" bestFit="1" customWidth="1"/>
    <col min="14339" max="14340" width="9.140625" style="35"/>
    <col min="14341" max="14341" width="12.28515625" style="35" customWidth="1"/>
    <col min="14342" max="14583" width="9.140625" style="35"/>
    <col min="14584" max="14584" width="3.5703125" style="35" customWidth="1"/>
    <col min="14585" max="14585" width="5.140625" style="35" customWidth="1"/>
    <col min="14586" max="14586" width="21.140625" style="35" customWidth="1"/>
    <col min="14587" max="14587" width="9.42578125" style="35" customWidth="1"/>
    <col min="14588" max="14588" width="11.5703125" style="35" customWidth="1"/>
    <col min="14589" max="14589" width="11" style="35" customWidth="1"/>
    <col min="14590" max="14590" width="12" style="35" customWidth="1"/>
    <col min="14591" max="14591" width="13.42578125" style="35" customWidth="1"/>
    <col min="14592" max="14592" width="9.140625" style="35"/>
    <col min="14593" max="14594" width="10.140625" style="35" bestFit="1" customWidth="1"/>
    <col min="14595" max="14596" width="9.140625" style="35"/>
    <col min="14597" max="14597" width="12.28515625" style="35" customWidth="1"/>
    <col min="14598" max="14839" width="9.140625" style="35"/>
    <col min="14840" max="14840" width="3.5703125" style="35" customWidth="1"/>
    <col min="14841" max="14841" width="5.140625" style="35" customWidth="1"/>
    <col min="14842" max="14842" width="21.140625" style="35" customWidth="1"/>
    <col min="14843" max="14843" width="9.42578125" style="35" customWidth="1"/>
    <col min="14844" max="14844" width="11.5703125" style="35" customWidth="1"/>
    <col min="14845" max="14845" width="11" style="35" customWidth="1"/>
    <col min="14846" max="14846" width="12" style="35" customWidth="1"/>
    <col min="14847" max="14847" width="13.42578125" style="35" customWidth="1"/>
    <col min="14848" max="14848" width="9.140625" style="35"/>
    <col min="14849" max="14850" width="10.140625" style="35" bestFit="1" customWidth="1"/>
    <col min="14851" max="14852" width="9.140625" style="35"/>
    <col min="14853" max="14853" width="12.28515625" style="35" customWidth="1"/>
    <col min="14854" max="15095" width="9.140625" style="35"/>
    <col min="15096" max="15096" width="3.5703125" style="35" customWidth="1"/>
    <col min="15097" max="15097" width="5.140625" style="35" customWidth="1"/>
    <col min="15098" max="15098" width="21.140625" style="35" customWidth="1"/>
    <col min="15099" max="15099" width="9.42578125" style="35" customWidth="1"/>
    <col min="15100" max="15100" width="11.5703125" style="35" customWidth="1"/>
    <col min="15101" max="15101" width="11" style="35" customWidth="1"/>
    <col min="15102" max="15102" width="12" style="35" customWidth="1"/>
    <col min="15103" max="15103" width="13.42578125" style="35" customWidth="1"/>
    <col min="15104" max="15104" width="9.140625" style="35"/>
    <col min="15105" max="15106" width="10.140625" style="35" bestFit="1" customWidth="1"/>
    <col min="15107" max="15108" width="9.140625" style="35"/>
    <col min="15109" max="15109" width="12.28515625" style="35" customWidth="1"/>
    <col min="15110" max="15351" width="9.140625" style="35"/>
    <col min="15352" max="15352" width="3.5703125" style="35" customWidth="1"/>
    <col min="15353" max="15353" width="5.140625" style="35" customWidth="1"/>
    <col min="15354" max="15354" width="21.140625" style="35" customWidth="1"/>
    <col min="15355" max="15355" width="9.42578125" style="35" customWidth="1"/>
    <col min="15356" max="15356" width="11.5703125" style="35" customWidth="1"/>
    <col min="15357" max="15357" width="11" style="35" customWidth="1"/>
    <col min="15358" max="15358" width="12" style="35" customWidth="1"/>
    <col min="15359" max="15359" width="13.42578125" style="35" customWidth="1"/>
    <col min="15360" max="15360" width="9.140625" style="35"/>
    <col min="15361" max="15362" width="10.140625" style="35" bestFit="1" customWidth="1"/>
    <col min="15363" max="15364" width="9.140625" style="35"/>
    <col min="15365" max="15365" width="12.28515625" style="35" customWidth="1"/>
    <col min="15366" max="15607" width="9.140625" style="35"/>
    <col min="15608" max="15608" width="3.5703125" style="35" customWidth="1"/>
    <col min="15609" max="15609" width="5.140625" style="35" customWidth="1"/>
    <col min="15610" max="15610" width="21.140625" style="35" customWidth="1"/>
    <col min="15611" max="15611" width="9.42578125" style="35" customWidth="1"/>
    <col min="15612" max="15612" width="11.5703125" style="35" customWidth="1"/>
    <col min="15613" max="15613" width="11" style="35" customWidth="1"/>
    <col min="15614" max="15614" width="12" style="35" customWidth="1"/>
    <col min="15615" max="15615" width="13.42578125" style="35" customWidth="1"/>
    <col min="15616" max="15616" width="9.140625" style="35"/>
    <col min="15617" max="15618" width="10.140625" style="35" bestFit="1" customWidth="1"/>
    <col min="15619" max="15620" width="9.140625" style="35"/>
    <col min="15621" max="15621" width="12.28515625" style="35" customWidth="1"/>
    <col min="15622" max="15863" width="9.140625" style="35"/>
    <col min="15864" max="15864" width="3.5703125" style="35" customWidth="1"/>
    <col min="15865" max="15865" width="5.140625" style="35" customWidth="1"/>
    <col min="15866" max="15866" width="21.140625" style="35" customWidth="1"/>
    <col min="15867" max="15867" width="9.42578125" style="35" customWidth="1"/>
    <col min="15868" max="15868" width="11.5703125" style="35" customWidth="1"/>
    <col min="15869" max="15869" width="11" style="35" customWidth="1"/>
    <col min="15870" max="15870" width="12" style="35" customWidth="1"/>
    <col min="15871" max="15871" width="13.42578125" style="35" customWidth="1"/>
    <col min="15872" max="15872" width="9.140625" style="35"/>
    <col min="15873" max="15874" width="10.140625" style="35" bestFit="1" customWidth="1"/>
    <col min="15875" max="15876" width="9.140625" style="35"/>
    <col min="15877" max="15877" width="12.28515625" style="35" customWidth="1"/>
    <col min="15878" max="16119" width="9.140625" style="35"/>
    <col min="16120" max="16120" width="3.5703125" style="35" customWidth="1"/>
    <col min="16121" max="16121" width="5.140625" style="35" customWidth="1"/>
    <col min="16122" max="16122" width="21.140625" style="35" customWidth="1"/>
    <col min="16123" max="16123" width="9.42578125" style="35" customWidth="1"/>
    <col min="16124" max="16124" width="11.5703125" style="35" customWidth="1"/>
    <col min="16125" max="16125" width="11" style="35" customWidth="1"/>
    <col min="16126" max="16126" width="12" style="35" customWidth="1"/>
    <col min="16127" max="16127" width="13.42578125" style="35" customWidth="1"/>
    <col min="16128" max="16128" width="9.140625" style="35"/>
    <col min="16129" max="16130" width="10.140625" style="35" bestFit="1" customWidth="1"/>
    <col min="16131" max="16132" width="9.140625" style="35"/>
    <col min="16133" max="16133" width="12.28515625" style="35" customWidth="1"/>
    <col min="16134" max="16384" width="9.140625" style="35"/>
  </cols>
  <sheetData>
    <row r="1" spans="2:9">
      <c r="C1" s="37"/>
    </row>
    <row r="2" spans="2:9" ht="15">
      <c r="C2" s="38"/>
    </row>
    <row r="3" spans="2:9" ht="15.75">
      <c r="C3" s="344" t="s">
        <v>555</v>
      </c>
      <c r="D3" s="344"/>
      <c r="E3" s="344"/>
      <c r="F3" s="344"/>
      <c r="G3" s="344"/>
      <c r="H3" s="344"/>
    </row>
    <row r="4" spans="2:9" ht="13.5" thickBot="1"/>
    <row r="5" spans="2:9">
      <c r="B5" s="345" t="s">
        <v>224</v>
      </c>
      <c r="C5" s="347" t="s">
        <v>225</v>
      </c>
      <c r="D5" s="349" t="s">
        <v>226</v>
      </c>
      <c r="E5" s="39" t="s">
        <v>227</v>
      </c>
      <c r="F5" s="349" t="s">
        <v>228</v>
      </c>
      <c r="G5" s="349" t="s">
        <v>229</v>
      </c>
      <c r="H5" s="40" t="s">
        <v>227</v>
      </c>
    </row>
    <row r="6" spans="2:9" ht="13.5" thickBot="1">
      <c r="B6" s="346"/>
      <c r="C6" s="348"/>
      <c r="D6" s="350"/>
      <c r="E6" s="41">
        <v>44197</v>
      </c>
      <c r="F6" s="350"/>
      <c r="G6" s="350"/>
      <c r="H6" s="42">
        <v>44561</v>
      </c>
      <c r="I6" s="36"/>
    </row>
    <row r="7" spans="2:9">
      <c r="B7" s="43">
        <v>1</v>
      </c>
      <c r="C7" s="44" t="s">
        <v>230</v>
      </c>
      <c r="D7" s="45"/>
      <c r="E7" s="46"/>
      <c r="F7" s="46"/>
      <c r="G7" s="46"/>
      <c r="H7" s="47"/>
      <c r="I7" s="36"/>
    </row>
    <row r="8" spans="2:9">
      <c r="B8" s="48">
        <v>2</v>
      </c>
      <c r="C8" s="49" t="s">
        <v>231</v>
      </c>
      <c r="D8" s="50"/>
      <c r="E8" s="51"/>
      <c r="F8" s="51"/>
      <c r="G8" s="51"/>
      <c r="H8" s="52"/>
      <c r="I8" s="53"/>
    </row>
    <row r="9" spans="2:9">
      <c r="B9" s="48">
        <v>3</v>
      </c>
      <c r="C9" s="55" t="s">
        <v>232</v>
      </c>
      <c r="D9" s="50"/>
      <c r="E9" s="51"/>
      <c r="F9" s="51"/>
      <c r="G9" s="51"/>
      <c r="H9" s="52">
        <f t="shared" ref="H9:H14" si="0">E9+F9-G9</f>
        <v>0</v>
      </c>
      <c r="I9" s="53"/>
    </row>
    <row r="10" spans="2:9">
      <c r="B10" s="48">
        <v>4</v>
      </c>
      <c r="C10" s="55" t="s">
        <v>233</v>
      </c>
      <c r="D10" s="50"/>
      <c r="E10" s="51"/>
      <c r="F10" s="51"/>
      <c r="G10" s="51"/>
      <c r="H10" s="52">
        <f t="shared" si="0"/>
        <v>0</v>
      </c>
      <c r="I10" s="53"/>
    </row>
    <row r="11" spans="2:9">
      <c r="B11" s="48">
        <v>5</v>
      </c>
      <c r="C11" s="55" t="s">
        <v>234</v>
      </c>
      <c r="D11" s="50"/>
      <c r="E11" s="51"/>
      <c r="F11" s="56"/>
      <c r="G11" s="51"/>
      <c r="H11" s="52">
        <f t="shared" si="0"/>
        <v>0</v>
      </c>
      <c r="I11" s="53"/>
    </row>
    <row r="12" spans="2:9">
      <c r="B12" s="48">
        <v>6</v>
      </c>
      <c r="C12" s="55" t="s">
        <v>235</v>
      </c>
      <c r="D12" s="50"/>
      <c r="E12" s="51"/>
      <c r="F12" s="56"/>
      <c r="G12" s="51"/>
      <c r="H12" s="52">
        <f>E12+F12-G12</f>
        <v>0</v>
      </c>
      <c r="I12" s="53"/>
    </row>
    <row r="13" spans="2:9">
      <c r="B13" s="48">
        <v>7</v>
      </c>
      <c r="C13" s="56" t="s">
        <v>188</v>
      </c>
      <c r="D13" s="50"/>
      <c r="E13" s="51"/>
      <c r="F13" s="51"/>
      <c r="G13" s="51"/>
      <c r="H13" s="52">
        <f t="shared" si="0"/>
        <v>0</v>
      </c>
      <c r="I13" s="53"/>
    </row>
    <row r="14" spans="2:9">
      <c r="B14" s="48"/>
      <c r="C14" s="56"/>
      <c r="D14" s="50"/>
      <c r="E14" s="51"/>
      <c r="F14" s="51"/>
      <c r="G14" s="51"/>
      <c r="H14" s="52">
        <f t="shared" si="0"/>
        <v>0</v>
      </c>
      <c r="I14" s="53"/>
    </row>
    <row r="15" spans="2:9">
      <c r="B15" s="58"/>
      <c r="C15" s="59"/>
      <c r="D15" s="60"/>
      <c r="E15" s="61"/>
      <c r="F15" s="61"/>
      <c r="G15" s="61"/>
      <c r="H15" s="62"/>
      <c r="I15" s="53"/>
    </row>
    <row r="16" spans="2:9" ht="13.5" thickBot="1">
      <c r="B16" s="63"/>
      <c r="C16" s="64"/>
      <c r="D16" s="65"/>
      <c r="E16" s="66"/>
      <c r="F16" s="66"/>
      <c r="G16" s="66"/>
      <c r="H16" s="67"/>
      <c r="I16" s="53"/>
    </row>
    <row r="17" spans="2:8" ht="13.5" thickBot="1">
      <c r="B17" s="68"/>
      <c r="C17" s="69" t="s">
        <v>236</v>
      </c>
      <c r="D17" s="70"/>
      <c r="E17" s="71">
        <f>SUM(E7:E16)</f>
        <v>0</v>
      </c>
      <c r="F17" s="71">
        <f>SUM(F7:F16)</f>
        <v>0</v>
      </c>
      <c r="G17" s="71">
        <f>SUM(G7:G16)</f>
        <v>0</v>
      </c>
      <c r="H17" s="72">
        <f>SUM(H7:H16)</f>
        <v>0</v>
      </c>
    </row>
    <row r="20" spans="2:8" ht="15.75">
      <c r="C20" s="344" t="s">
        <v>556</v>
      </c>
      <c r="D20" s="344"/>
      <c r="E20" s="344"/>
      <c r="F20" s="344"/>
      <c r="G20" s="344"/>
      <c r="H20" s="344"/>
    </row>
    <row r="21" spans="2:8" ht="13.5" thickBot="1"/>
    <row r="22" spans="2:8" ht="12.75" customHeight="1">
      <c r="B22" s="345" t="s">
        <v>224</v>
      </c>
      <c r="C22" s="347" t="s">
        <v>225</v>
      </c>
      <c r="D22" s="349" t="s">
        <v>226</v>
      </c>
      <c r="E22" s="39" t="s">
        <v>227</v>
      </c>
      <c r="F22" s="349" t="s">
        <v>228</v>
      </c>
      <c r="G22" s="349" t="s">
        <v>229</v>
      </c>
      <c r="H22" s="40" t="s">
        <v>227</v>
      </c>
    </row>
    <row r="23" spans="2:8" ht="12.75" customHeight="1" thickBot="1">
      <c r="B23" s="346"/>
      <c r="C23" s="348"/>
      <c r="D23" s="350"/>
      <c r="E23" s="41">
        <f>E6</f>
        <v>44197</v>
      </c>
      <c r="F23" s="350"/>
      <c r="G23" s="350"/>
      <c r="H23" s="42">
        <f>H6</f>
        <v>44561</v>
      </c>
    </row>
    <row r="24" spans="2:8" ht="12.75" customHeight="1">
      <c r="B24" s="43">
        <v>1</v>
      </c>
      <c r="C24" s="44" t="s">
        <v>230</v>
      </c>
      <c r="D24" s="45"/>
      <c r="E24" s="46"/>
      <c r="F24" s="46"/>
      <c r="G24" s="46"/>
      <c r="H24" s="47"/>
    </row>
    <row r="25" spans="2:8" ht="12.75" customHeight="1">
      <c r="B25" s="48">
        <v>2</v>
      </c>
      <c r="C25" s="49" t="s">
        <v>231</v>
      </c>
      <c r="D25" s="50"/>
      <c r="E25" s="51"/>
      <c r="F25" s="51"/>
      <c r="G25" s="51"/>
      <c r="H25" s="52"/>
    </row>
    <row r="26" spans="2:8" ht="12.75" customHeight="1">
      <c r="B26" s="48">
        <v>3</v>
      </c>
      <c r="C26" s="55" t="s">
        <v>232</v>
      </c>
      <c r="D26" s="50"/>
      <c r="E26" s="51"/>
      <c r="F26" s="73"/>
      <c r="G26" s="51"/>
      <c r="H26" s="52">
        <f>E26+F26-G26</f>
        <v>0</v>
      </c>
    </row>
    <row r="27" spans="2:8" ht="12.75" customHeight="1">
      <c r="B27" s="48">
        <v>4</v>
      </c>
      <c r="C27" s="55" t="s">
        <v>233</v>
      </c>
      <c r="D27" s="50"/>
      <c r="E27" s="51"/>
      <c r="F27" s="51"/>
      <c r="G27" s="51"/>
      <c r="H27" s="52">
        <f t="shared" ref="H27:H32" si="1">E27+F27-G27</f>
        <v>0</v>
      </c>
    </row>
    <row r="28" spans="2:8">
      <c r="B28" s="48">
        <v>5</v>
      </c>
      <c r="C28" s="55" t="s">
        <v>234</v>
      </c>
      <c r="D28" s="50"/>
      <c r="E28" s="51"/>
      <c r="F28" s="73"/>
      <c r="G28" s="51"/>
      <c r="H28" s="52">
        <f t="shared" si="1"/>
        <v>0</v>
      </c>
    </row>
    <row r="29" spans="2:8">
      <c r="B29" s="48">
        <v>6</v>
      </c>
      <c r="C29" s="55" t="s">
        <v>235</v>
      </c>
      <c r="D29" s="50"/>
      <c r="E29" s="51"/>
      <c r="F29" s="51"/>
      <c r="G29" s="51"/>
      <c r="H29" s="52">
        <f>E29+F29-G29</f>
        <v>0</v>
      </c>
    </row>
    <row r="30" spans="2:8">
      <c r="B30" s="48">
        <v>7</v>
      </c>
      <c r="C30" s="56" t="s">
        <v>188</v>
      </c>
      <c r="D30" s="50"/>
      <c r="E30" s="51"/>
      <c r="F30" s="51"/>
      <c r="G30" s="51"/>
      <c r="H30" s="52">
        <f t="shared" si="1"/>
        <v>0</v>
      </c>
    </row>
    <row r="31" spans="2:8">
      <c r="B31" s="48"/>
      <c r="C31" s="56"/>
      <c r="D31" s="50"/>
      <c r="E31" s="51"/>
      <c r="F31" s="51"/>
      <c r="G31" s="51"/>
      <c r="H31" s="52">
        <f t="shared" si="1"/>
        <v>0</v>
      </c>
    </row>
    <row r="32" spans="2:8">
      <c r="B32" s="58"/>
      <c r="C32" s="59"/>
      <c r="D32" s="60"/>
      <c r="E32" s="61"/>
      <c r="F32" s="61"/>
      <c r="G32" s="61"/>
      <c r="H32" s="52">
        <f t="shared" si="1"/>
        <v>0</v>
      </c>
    </row>
    <row r="33" spans="2:9" ht="13.5" thickBot="1">
      <c r="B33" s="74"/>
      <c r="C33" s="75"/>
      <c r="D33" s="76"/>
      <c r="E33" s="77"/>
      <c r="F33" s="77"/>
      <c r="G33" s="77"/>
      <c r="H33" s="78"/>
    </row>
    <row r="34" spans="2:9" ht="13.5" thickBot="1">
      <c r="B34" s="68"/>
      <c r="C34" s="69" t="s">
        <v>236</v>
      </c>
      <c r="D34" s="70"/>
      <c r="E34" s="71">
        <f>SUM(E24:E33)</f>
        <v>0</v>
      </c>
      <c r="F34" s="71">
        <f>SUM(F24:F33)</f>
        <v>0</v>
      </c>
      <c r="G34" s="71">
        <f>SUM(G24:G33)</f>
        <v>0</v>
      </c>
      <c r="H34" s="72">
        <f>SUM(H24:H33)</f>
        <v>0</v>
      </c>
      <c r="I34" s="79"/>
    </row>
    <row r="35" spans="2:9">
      <c r="H35" s="79"/>
    </row>
    <row r="37" spans="2:9" ht="15.75">
      <c r="C37" s="344" t="s">
        <v>557</v>
      </c>
      <c r="D37" s="344"/>
      <c r="E37" s="344"/>
      <c r="F37" s="344"/>
      <c r="G37" s="344"/>
      <c r="H37" s="344"/>
    </row>
    <row r="38" spans="2:9" ht="13.5" thickBot="1"/>
    <row r="39" spans="2:9" ht="12.75" customHeight="1">
      <c r="B39" s="345" t="s">
        <v>224</v>
      </c>
      <c r="C39" s="347" t="s">
        <v>225</v>
      </c>
      <c r="D39" s="349" t="s">
        <v>226</v>
      </c>
      <c r="E39" s="39" t="s">
        <v>227</v>
      </c>
      <c r="F39" s="349" t="s">
        <v>228</v>
      </c>
      <c r="G39" s="349" t="s">
        <v>229</v>
      </c>
      <c r="H39" s="40" t="s">
        <v>227</v>
      </c>
    </row>
    <row r="40" spans="2:9" ht="12.75" customHeight="1" thickBot="1">
      <c r="B40" s="346"/>
      <c r="C40" s="348"/>
      <c r="D40" s="350"/>
      <c r="E40" s="41">
        <f>E23</f>
        <v>44197</v>
      </c>
      <c r="F40" s="350"/>
      <c r="G40" s="350"/>
      <c r="H40" s="42">
        <f>H23</f>
        <v>44561</v>
      </c>
    </row>
    <row r="41" spans="2:9" ht="12.75" customHeight="1">
      <c r="B41" s="80">
        <v>1</v>
      </c>
      <c r="C41" s="44" t="s">
        <v>230</v>
      </c>
      <c r="D41" s="81"/>
      <c r="E41" s="46">
        <f>E7-E24</f>
        <v>0</v>
      </c>
      <c r="F41" s="46">
        <f>F7-F24</f>
        <v>0</v>
      </c>
      <c r="G41" s="46">
        <f>G7-G24</f>
        <v>0</v>
      </c>
      <c r="H41" s="47">
        <f>H7-H24</f>
        <v>0</v>
      </c>
    </row>
    <row r="42" spans="2:9" ht="12.75" customHeight="1">
      <c r="B42" s="82">
        <v>2</v>
      </c>
      <c r="C42" s="49" t="s">
        <v>231</v>
      </c>
      <c r="D42" s="83"/>
      <c r="E42" s="51">
        <f t="shared" ref="E42:G47" si="2">E8-E25</f>
        <v>0</v>
      </c>
      <c r="F42" s="51">
        <f>F8</f>
        <v>0</v>
      </c>
      <c r="G42" s="51">
        <f>F25+G8</f>
        <v>0</v>
      </c>
      <c r="H42" s="52">
        <f t="shared" ref="H42:H47" si="3">E42+F42-G42</f>
        <v>0</v>
      </c>
    </row>
    <row r="43" spans="2:9" ht="12.75" customHeight="1">
      <c r="B43" s="82">
        <v>3</v>
      </c>
      <c r="C43" s="55" t="s">
        <v>232</v>
      </c>
      <c r="D43" s="83"/>
      <c r="E43" s="51">
        <f>E9-E26</f>
        <v>0</v>
      </c>
      <c r="F43" s="51">
        <f>F9-F26</f>
        <v>0</v>
      </c>
      <c r="G43" s="51">
        <f>G9-G26</f>
        <v>0</v>
      </c>
      <c r="H43" s="52">
        <f t="shared" si="3"/>
        <v>0</v>
      </c>
    </row>
    <row r="44" spans="2:9" ht="12.75" customHeight="1">
      <c r="B44" s="82">
        <v>4</v>
      </c>
      <c r="C44" s="55" t="s">
        <v>233</v>
      </c>
      <c r="D44" s="83"/>
      <c r="E44" s="51">
        <f t="shared" si="2"/>
        <v>0</v>
      </c>
      <c r="F44" s="51">
        <f t="shared" si="2"/>
        <v>0</v>
      </c>
      <c r="G44" s="51">
        <f t="shared" si="2"/>
        <v>0</v>
      </c>
      <c r="H44" s="52">
        <f>E44+F44-G44</f>
        <v>0</v>
      </c>
    </row>
    <row r="45" spans="2:9" ht="12.75" customHeight="1">
      <c r="B45" s="82">
        <v>5</v>
      </c>
      <c r="C45" s="55" t="s">
        <v>234</v>
      </c>
      <c r="D45" s="83"/>
      <c r="E45" s="51">
        <f t="shared" si="2"/>
        <v>0</v>
      </c>
      <c r="F45" s="51">
        <f>F11-F28</f>
        <v>0</v>
      </c>
      <c r="G45" s="51">
        <f t="shared" si="2"/>
        <v>0</v>
      </c>
      <c r="H45" s="52">
        <f t="shared" si="3"/>
        <v>0</v>
      </c>
    </row>
    <row r="46" spans="2:9">
      <c r="B46" s="82">
        <v>6</v>
      </c>
      <c r="C46" s="55" t="s">
        <v>235</v>
      </c>
      <c r="D46" s="83"/>
      <c r="E46" s="51">
        <f>E12-E29</f>
        <v>0</v>
      </c>
      <c r="F46" s="51">
        <f t="shared" si="2"/>
        <v>0</v>
      </c>
      <c r="G46" s="51">
        <f t="shared" si="2"/>
        <v>0</v>
      </c>
      <c r="H46" s="52">
        <f t="shared" si="3"/>
        <v>0</v>
      </c>
    </row>
    <row r="47" spans="2:9">
      <c r="B47" s="82">
        <v>7</v>
      </c>
      <c r="C47" s="84" t="s">
        <v>188</v>
      </c>
      <c r="D47" s="83"/>
      <c r="E47" s="51">
        <f t="shared" si="2"/>
        <v>0</v>
      </c>
      <c r="F47" s="51">
        <f t="shared" si="2"/>
        <v>0</v>
      </c>
      <c r="G47" s="51">
        <f t="shared" si="2"/>
        <v>0</v>
      </c>
      <c r="H47" s="52">
        <f t="shared" si="3"/>
        <v>0</v>
      </c>
    </row>
    <row r="48" spans="2:9">
      <c r="B48" s="82"/>
      <c r="C48" s="84"/>
      <c r="D48" s="83"/>
      <c r="E48" s="85"/>
      <c r="F48" s="85"/>
      <c r="G48" s="85"/>
      <c r="H48" s="86"/>
    </row>
    <row r="49" spans="2:8">
      <c r="B49" s="87"/>
      <c r="C49" s="88"/>
      <c r="D49" s="89"/>
      <c r="E49" s="85"/>
      <c r="F49" s="85"/>
      <c r="G49" s="85"/>
      <c r="H49" s="90"/>
    </row>
    <row r="50" spans="2:8">
      <c r="B50" s="48"/>
      <c r="C50" s="55"/>
      <c r="D50" s="50"/>
      <c r="E50" s="85"/>
      <c r="F50" s="85"/>
      <c r="G50" s="85"/>
      <c r="H50" s="91"/>
    </row>
    <row r="51" spans="2:8" ht="13.5" thickBot="1">
      <c r="B51" s="74"/>
      <c r="C51" s="75"/>
      <c r="D51" s="76"/>
      <c r="E51" s="77"/>
      <c r="F51" s="92"/>
      <c r="G51" s="92"/>
      <c r="H51" s="78"/>
    </row>
    <row r="52" spans="2:8" ht="13.5" thickBot="1">
      <c r="B52" s="68"/>
      <c r="C52" s="69" t="s">
        <v>236</v>
      </c>
      <c r="D52" s="70"/>
      <c r="E52" s="71">
        <f>SUM(E41:E51)</f>
        <v>0</v>
      </c>
      <c r="F52" s="71">
        <f>SUM(F41:F51)</f>
        <v>0</v>
      </c>
      <c r="G52" s="71">
        <f>SUM(G41:G51)</f>
        <v>0</v>
      </c>
      <c r="H52" s="72">
        <f>SUM(H41:H51)</f>
        <v>0</v>
      </c>
    </row>
    <row r="53" spans="2:8" s="36" customFormat="1">
      <c r="G53" s="54"/>
      <c r="H53" s="93"/>
    </row>
    <row r="54" spans="2:8">
      <c r="E54" s="57"/>
      <c r="H54" s="57"/>
    </row>
    <row r="55" spans="2:8">
      <c r="E55" s="57"/>
      <c r="H55" s="94"/>
    </row>
    <row r="56" spans="2:8" ht="15.75">
      <c r="E56" s="57"/>
      <c r="F56" s="95"/>
      <c r="G56" s="95"/>
      <c r="H56" s="57"/>
    </row>
    <row r="57" spans="2:8">
      <c r="F57" s="351"/>
      <c r="G57" s="351"/>
      <c r="H57" s="351"/>
    </row>
    <row r="58" spans="2:8">
      <c r="H58" s="96"/>
    </row>
    <row r="60" spans="2:8">
      <c r="H60" s="94"/>
    </row>
  </sheetData>
  <sheetProtection sheet="1" objects="1" scenarios="1"/>
  <mergeCells count="19">
    <mergeCell ref="F57:H57"/>
    <mergeCell ref="C37:H37"/>
    <mergeCell ref="B39:B40"/>
    <mergeCell ref="C39:C40"/>
    <mergeCell ref="D39:D40"/>
    <mergeCell ref="F39:F40"/>
    <mergeCell ref="G39:G40"/>
    <mergeCell ref="C20:H20"/>
    <mergeCell ref="B22:B23"/>
    <mergeCell ref="C22:C23"/>
    <mergeCell ref="D22:D23"/>
    <mergeCell ref="F22:F23"/>
    <mergeCell ref="G22:G23"/>
    <mergeCell ref="C3:H3"/>
    <mergeCell ref="B5:B6"/>
    <mergeCell ref="C5:C6"/>
    <mergeCell ref="D5:D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L281"/>
  <sheetViews>
    <sheetView workbookViewId="0">
      <selection activeCell="I14" sqref="I14"/>
    </sheetView>
  </sheetViews>
  <sheetFormatPr defaultRowHeight="15"/>
  <cols>
    <col min="1" max="1" width="3.85546875" style="135" customWidth="1"/>
    <col min="2" max="2" width="9.140625" style="135"/>
    <col min="3" max="3" width="8.28515625" style="135" customWidth="1"/>
    <col min="4" max="4" width="9.42578125" style="135" customWidth="1"/>
    <col min="5" max="5" width="9.140625" style="135"/>
    <col min="6" max="6" width="11.85546875" style="135" customWidth="1"/>
    <col min="7" max="9" width="9.140625" style="135"/>
    <col min="10" max="10" width="14.7109375" style="136" bestFit="1" customWidth="1"/>
    <col min="11" max="11" width="11.5703125" style="135" bestFit="1" customWidth="1"/>
    <col min="12" max="12" width="19.5703125" style="135" customWidth="1"/>
    <col min="13" max="16384" width="9.140625" style="135"/>
  </cols>
  <sheetData>
    <row r="2" spans="2:12">
      <c r="B2" s="135" t="s">
        <v>614</v>
      </c>
    </row>
    <row r="4" spans="2:12" ht="15.75">
      <c r="B4" s="98" t="s">
        <v>316</v>
      </c>
    </row>
    <row r="6" spans="2:12">
      <c r="B6" s="97" t="s">
        <v>559</v>
      </c>
    </row>
    <row r="7" spans="2:12">
      <c r="B7" s="97" t="s">
        <v>558</v>
      </c>
    </row>
    <row r="9" spans="2:12" ht="15" customHeight="1">
      <c r="B9" s="352" t="s">
        <v>560</v>
      </c>
      <c r="C9" s="352"/>
      <c r="D9" s="352"/>
      <c r="E9" s="352"/>
      <c r="F9" s="352"/>
      <c r="G9" s="352"/>
      <c r="H9" s="352"/>
      <c r="I9" s="352"/>
      <c r="J9" s="352"/>
      <c r="L9" s="297"/>
    </row>
    <row r="10" spans="2:12" ht="19.5" customHeight="1">
      <c r="B10" s="352"/>
      <c r="C10" s="352"/>
      <c r="D10" s="352"/>
      <c r="E10" s="352"/>
      <c r="F10" s="352"/>
      <c r="G10" s="352"/>
      <c r="H10" s="352"/>
      <c r="I10" s="352"/>
      <c r="J10" s="352"/>
    </row>
    <row r="12" spans="2:12" ht="15.75">
      <c r="B12" s="98" t="s">
        <v>317</v>
      </c>
    </row>
    <row r="13" spans="2:12" ht="15.75">
      <c r="B13" s="138"/>
    </row>
    <row r="14" spans="2:12">
      <c r="B14" s="100" t="s">
        <v>318</v>
      </c>
    </row>
    <row r="15" spans="2:12">
      <c r="B15" s="135" t="s">
        <v>319</v>
      </c>
    </row>
    <row r="16" spans="2:12">
      <c r="B16" s="135" t="s">
        <v>320</v>
      </c>
    </row>
    <row r="18" spans="2:3">
      <c r="B18" s="100" t="s">
        <v>321</v>
      </c>
    </row>
    <row r="19" spans="2:3">
      <c r="B19" s="97" t="s">
        <v>322</v>
      </c>
    </row>
    <row r="20" spans="2:3">
      <c r="B20" s="135" t="s">
        <v>323</v>
      </c>
    </row>
    <row r="21" spans="2:3">
      <c r="C21" s="135" t="s">
        <v>324</v>
      </c>
    </row>
    <row r="22" spans="2:3">
      <c r="B22" s="135" t="s">
        <v>325</v>
      </c>
    </row>
    <row r="23" spans="2:3">
      <c r="C23" s="135" t="s">
        <v>326</v>
      </c>
    </row>
    <row r="24" spans="2:3">
      <c r="B24" s="135" t="s">
        <v>327</v>
      </c>
    </row>
    <row r="25" spans="2:3">
      <c r="C25" s="135" t="s">
        <v>328</v>
      </c>
    </row>
    <row r="26" spans="2:3">
      <c r="C26" s="135" t="s">
        <v>329</v>
      </c>
    </row>
    <row r="27" spans="2:3">
      <c r="B27" s="135" t="s">
        <v>330</v>
      </c>
    </row>
    <row r="28" spans="2:3">
      <c r="C28" s="135" t="s">
        <v>331</v>
      </c>
    </row>
    <row r="29" spans="2:3">
      <c r="B29" s="135" t="s">
        <v>332</v>
      </c>
    </row>
    <row r="30" spans="2:3">
      <c r="C30" s="135" t="s">
        <v>333</v>
      </c>
    </row>
    <row r="31" spans="2:3">
      <c r="B31" s="135" t="s">
        <v>334</v>
      </c>
    </row>
    <row r="32" spans="2:3">
      <c r="B32" s="135" t="s">
        <v>335</v>
      </c>
    </row>
    <row r="33" spans="2:3">
      <c r="B33" s="135" t="s">
        <v>336</v>
      </c>
    </row>
    <row r="34" spans="2:3">
      <c r="B34" s="135" t="s">
        <v>337</v>
      </c>
    </row>
    <row r="35" spans="2:3">
      <c r="B35" s="135" t="s">
        <v>338</v>
      </c>
    </row>
    <row r="36" spans="2:3">
      <c r="B36" s="135" t="s">
        <v>339</v>
      </c>
    </row>
    <row r="37" spans="2:3">
      <c r="B37" s="135" t="s">
        <v>340</v>
      </c>
    </row>
    <row r="40" spans="2:3" ht="15.75">
      <c r="B40" s="98" t="s">
        <v>341</v>
      </c>
    </row>
    <row r="41" spans="2:3">
      <c r="B41" s="135" t="s">
        <v>342</v>
      </c>
    </row>
    <row r="42" spans="2:3">
      <c r="B42" s="100"/>
    </row>
    <row r="43" spans="2:3">
      <c r="B43" s="135" t="s">
        <v>343</v>
      </c>
    </row>
    <row r="44" spans="2:3">
      <c r="B44" s="135" t="s">
        <v>344</v>
      </c>
    </row>
    <row r="45" spans="2:3">
      <c r="C45" s="135" t="s">
        <v>345</v>
      </c>
    </row>
    <row r="46" spans="2:3">
      <c r="B46" s="135" t="s">
        <v>346</v>
      </c>
    </row>
    <row r="47" spans="2:3">
      <c r="C47" s="135" t="s">
        <v>347</v>
      </c>
    </row>
    <row r="48" spans="2:3">
      <c r="B48" s="135" t="s">
        <v>348</v>
      </c>
    </row>
    <row r="49" spans="2:12">
      <c r="C49" s="135" t="s">
        <v>349</v>
      </c>
    </row>
    <row r="50" spans="2:12">
      <c r="B50" s="99" t="s">
        <v>350</v>
      </c>
    </row>
    <row r="51" spans="2:12">
      <c r="C51" s="135" t="s">
        <v>351</v>
      </c>
    </row>
    <row r="52" spans="2:12">
      <c r="C52" s="135" t="s">
        <v>352</v>
      </c>
    </row>
    <row r="53" spans="2:12">
      <c r="B53" s="135" t="s">
        <v>353</v>
      </c>
    </row>
    <row r="54" spans="2:12">
      <c r="B54" s="135" t="s">
        <v>354</v>
      </c>
    </row>
    <row r="55" spans="2:12">
      <c r="B55" s="135" t="s">
        <v>355</v>
      </c>
    </row>
    <row r="56" spans="2:12">
      <c r="B56" s="99" t="s">
        <v>356</v>
      </c>
    </row>
    <row r="57" spans="2:12">
      <c r="C57" s="135" t="s">
        <v>357</v>
      </c>
    </row>
    <row r="60" spans="2:12" ht="15.75">
      <c r="B60" s="98" t="s">
        <v>358</v>
      </c>
    </row>
    <row r="62" spans="2:12">
      <c r="B62" s="139">
        <v>3.1</v>
      </c>
      <c r="C62" s="137" t="s">
        <v>359</v>
      </c>
      <c r="J62" s="140">
        <f>J64+J75+J77+J81+J84</f>
        <v>8305729.5600000005</v>
      </c>
      <c r="L62" s="141">
        <f>J62-'Pasqyra e Pozicionit Financiar'!B24</f>
        <v>-0.43999999947845936</v>
      </c>
    </row>
    <row r="64" spans="2:12" ht="17.25">
      <c r="B64" s="142" t="s">
        <v>360</v>
      </c>
      <c r="J64" s="143">
        <f>J69+J73</f>
        <v>569554.56000000006</v>
      </c>
    </row>
    <row r="66" spans="2:12" ht="30">
      <c r="B66" s="359" t="s">
        <v>361</v>
      </c>
      <c r="C66" s="360"/>
      <c r="D66" s="360" t="s">
        <v>362</v>
      </c>
      <c r="E66" s="360"/>
      <c r="F66" s="361"/>
      <c r="G66" s="271" t="s">
        <v>363</v>
      </c>
      <c r="H66" s="271" t="s">
        <v>364</v>
      </c>
      <c r="I66" s="271" t="s">
        <v>365</v>
      </c>
      <c r="J66" s="272" t="s">
        <v>366</v>
      </c>
    </row>
    <row r="67" spans="2:12" s="197" customFormat="1">
      <c r="B67" s="353" t="s">
        <v>552</v>
      </c>
      <c r="C67" s="354"/>
      <c r="D67" s="357">
        <v>1538019</v>
      </c>
      <c r="E67" s="357"/>
      <c r="F67" s="358"/>
      <c r="G67" s="273" t="s">
        <v>215</v>
      </c>
      <c r="H67" s="273">
        <v>569554.56000000006</v>
      </c>
      <c r="I67" s="273">
        <v>1</v>
      </c>
      <c r="J67" s="274">
        <f>H67*I67</f>
        <v>569554.56000000006</v>
      </c>
      <c r="L67" s="291">
        <f>J67-'Pasqyra e Pozicionit Financiar'!B7</f>
        <v>-0.43999999994412065</v>
      </c>
    </row>
    <row r="68" spans="2:12" s="197" customFormat="1">
      <c r="B68" s="353"/>
      <c r="C68" s="354"/>
      <c r="D68" s="355"/>
      <c r="E68" s="355"/>
      <c r="F68" s="356"/>
      <c r="G68" s="273"/>
      <c r="H68" s="273"/>
      <c r="I68" s="273"/>
      <c r="J68" s="274"/>
    </row>
    <row r="69" spans="2:12">
      <c r="B69" s="365" t="s">
        <v>367</v>
      </c>
      <c r="C69" s="366"/>
      <c r="D69" s="367"/>
      <c r="E69" s="365"/>
      <c r="F69" s="367"/>
      <c r="G69" s="275"/>
      <c r="H69" s="275"/>
      <c r="I69" s="276"/>
      <c r="J69" s="277">
        <f>SUM(J67:J68)</f>
        <v>569554.56000000006</v>
      </c>
    </row>
    <row r="70" spans="2:12">
      <c r="B70" s="169"/>
      <c r="C70" s="169"/>
      <c r="D70" s="169"/>
      <c r="E70" s="169"/>
      <c r="F70" s="169"/>
      <c r="G70" s="169"/>
      <c r="H70" s="169"/>
      <c r="I70" s="169"/>
      <c r="J70" s="160"/>
    </row>
    <row r="71" spans="2:12">
      <c r="B71" s="353" t="s">
        <v>368</v>
      </c>
      <c r="C71" s="368"/>
      <c r="D71" s="354"/>
      <c r="E71" s="369" t="s">
        <v>369</v>
      </c>
      <c r="F71" s="370"/>
      <c r="G71" s="273" t="s">
        <v>215</v>
      </c>
      <c r="H71" s="273">
        <v>0</v>
      </c>
      <c r="I71" s="273">
        <v>1</v>
      </c>
      <c r="J71" s="274">
        <f>H71*I71</f>
        <v>0</v>
      </c>
      <c r="K71" s="197"/>
    </row>
    <row r="72" spans="2:12">
      <c r="B72" s="353"/>
      <c r="C72" s="368"/>
      <c r="D72" s="354"/>
      <c r="E72" s="369"/>
      <c r="F72" s="370"/>
      <c r="G72" s="273"/>
      <c r="H72" s="273"/>
      <c r="I72" s="273"/>
      <c r="J72" s="274"/>
      <c r="K72" s="197"/>
    </row>
    <row r="73" spans="2:12">
      <c r="B73" s="365" t="s">
        <v>370</v>
      </c>
      <c r="C73" s="366"/>
      <c r="D73" s="367"/>
      <c r="E73" s="365"/>
      <c r="F73" s="367"/>
      <c r="G73" s="275"/>
      <c r="H73" s="275"/>
      <c r="I73" s="276"/>
      <c r="J73" s="278">
        <f>SUM(J71:J72)</f>
        <v>0</v>
      </c>
      <c r="K73" s="197"/>
    </row>
    <row r="74" spans="2:12">
      <c r="B74" s="144"/>
      <c r="C74" s="144"/>
      <c r="D74" s="144"/>
      <c r="E74" s="144"/>
      <c r="F74" s="144"/>
      <c r="G74" s="144"/>
      <c r="H74" s="144"/>
      <c r="I74" s="145"/>
      <c r="J74" s="146"/>
    </row>
    <row r="75" spans="2:12">
      <c r="B75" s="142" t="s">
        <v>371</v>
      </c>
      <c r="C75" s="137"/>
      <c r="D75" s="137"/>
      <c r="E75" s="137"/>
      <c r="F75" s="137"/>
      <c r="G75" s="137"/>
      <c r="H75" s="137"/>
      <c r="I75" s="137"/>
      <c r="J75" s="147">
        <v>0</v>
      </c>
    </row>
    <row r="76" spans="2:12">
      <c r="B76" s="142"/>
      <c r="C76" s="137"/>
      <c r="D76" s="137"/>
      <c r="E76" s="137"/>
      <c r="F76" s="137"/>
      <c r="G76" s="137"/>
      <c r="H76" s="137"/>
      <c r="I76" s="137"/>
      <c r="J76" s="147"/>
      <c r="L76" s="141"/>
    </row>
    <row r="77" spans="2:12">
      <c r="B77" s="135" t="s">
        <v>372</v>
      </c>
      <c r="J77" s="148">
        <f>SUM(J78:J79)</f>
        <v>7456085</v>
      </c>
    </row>
    <row r="78" spans="2:12">
      <c r="C78" s="135" t="s">
        <v>539</v>
      </c>
      <c r="J78" s="149">
        <f>'Pasqyra e Pozicionit Financiar'!B10</f>
        <v>2588627</v>
      </c>
    </row>
    <row r="79" spans="2:12">
      <c r="C79" s="298" t="s">
        <v>615</v>
      </c>
      <c r="D79" s="137"/>
      <c r="E79" s="137"/>
      <c r="F79" s="137"/>
      <c r="G79" s="137"/>
      <c r="H79" s="137"/>
      <c r="I79" s="137"/>
      <c r="J79" s="151">
        <f>'Pasqyra e Pozicionit Financiar'!B11</f>
        <v>4867458</v>
      </c>
    </row>
    <row r="81" spans="2:10">
      <c r="B81" s="135" t="s">
        <v>373</v>
      </c>
      <c r="J81" s="152">
        <f>SUM(J82:J82)</f>
        <v>280090</v>
      </c>
    </row>
    <row r="82" spans="2:10">
      <c r="C82" s="135" t="s">
        <v>211</v>
      </c>
      <c r="J82" s="153">
        <f>'Pasqyra e Pozicionit Financiar'!B17</f>
        <v>280090</v>
      </c>
    </row>
    <row r="84" spans="2:10">
      <c r="B84" s="135" t="s">
        <v>374</v>
      </c>
      <c r="J84" s="198">
        <v>0</v>
      </c>
    </row>
    <row r="86" spans="2:10">
      <c r="B86" s="139">
        <v>3.2</v>
      </c>
      <c r="C86" s="137" t="s">
        <v>375</v>
      </c>
      <c r="J86" s="140">
        <f>J88+J90+J97+J99+J101</f>
        <v>0</v>
      </c>
    </row>
    <row r="88" spans="2:10">
      <c r="B88" s="135" t="s">
        <v>376</v>
      </c>
      <c r="J88" s="154">
        <v>0</v>
      </c>
    </row>
    <row r="90" spans="2:10">
      <c r="B90" s="135" t="s">
        <v>377</v>
      </c>
      <c r="J90" s="149">
        <f>J91+J92+J93+J94+J95</f>
        <v>0</v>
      </c>
    </row>
    <row r="91" spans="2:10">
      <c r="C91" s="135" t="s">
        <v>282</v>
      </c>
    </row>
    <row r="92" spans="2:10">
      <c r="C92" s="135" t="s">
        <v>213</v>
      </c>
      <c r="J92" s="157">
        <f>'Pasqyra e Pozicionit Financiar'!B34</f>
        <v>0</v>
      </c>
    </row>
    <row r="93" spans="2:10">
      <c r="C93" s="135" t="s">
        <v>283</v>
      </c>
      <c r="J93" s="158">
        <f>'Pasqyra e Pozicionit Financiar'!B35</f>
        <v>0</v>
      </c>
    </row>
    <row r="94" spans="2:10">
      <c r="C94" s="135" t="s">
        <v>284</v>
      </c>
    </row>
    <row r="95" spans="2:10">
      <c r="C95" s="135" t="s">
        <v>285</v>
      </c>
    </row>
    <row r="97" spans="2:12">
      <c r="B97" s="135" t="s">
        <v>378</v>
      </c>
      <c r="J97" s="154">
        <v>0</v>
      </c>
    </row>
    <row r="99" spans="2:12">
      <c r="B99" s="135" t="s">
        <v>379</v>
      </c>
      <c r="J99" s="154">
        <v>0</v>
      </c>
    </row>
    <row r="101" spans="2:12">
      <c r="B101" s="135" t="s">
        <v>380</v>
      </c>
      <c r="J101" s="154">
        <v>0</v>
      </c>
    </row>
    <row r="104" spans="2:12">
      <c r="B104" s="139">
        <v>3.3</v>
      </c>
      <c r="C104" s="137" t="s">
        <v>381</v>
      </c>
      <c r="J104" s="140">
        <f>J106+J138+J148</f>
        <v>8305730.4199999999</v>
      </c>
      <c r="L104" s="141">
        <f>J104-'Pasqyra e Pozicionit Financiar'!B70</f>
        <v>0</v>
      </c>
    </row>
    <row r="105" spans="2:12">
      <c r="B105" s="139"/>
      <c r="C105" s="137"/>
    </row>
    <row r="106" spans="2:12">
      <c r="B106" s="135" t="s">
        <v>382</v>
      </c>
      <c r="C106" s="137"/>
      <c r="J106" s="159">
        <f>J110+J114+J120+J129</f>
        <v>690451</v>
      </c>
    </row>
    <row r="107" spans="2:12">
      <c r="C107" s="135" t="s">
        <v>214</v>
      </c>
      <c r="J107" s="160">
        <v>0</v>
      </c>
    </row>
    <row r="108" spans="2:12">
      <c r="C108" s="135" t="s">
        <v>288</v>
      </c>
      <c r="J108" s="160">
        <v>0</v>
      </c>
    </row>
    <row r="109" spans="2:12">
      <c r="C109" s="135" t="s">
        <v>289</v>
      </c>
      <c r="J109" s="160">
        <v>0</v>
      </c>
    </row>
    <row r="110" spans="2:12">
      <c r="C110" s="135" t="s">
        <v>424</v>
      </c>
      <c r="J110" s="161">
        <f>'Pasqyra e Pozicionit Financiar'!B48</f>
        <v>0</v>
      </c>
    </row>
    <row r="111" spans="2:12">
      <c r="C111" s="135" t="s">
        <v>291</v>
      </c>
      <c r="J111" s="160">
        <v>0</v>
      </c>
    </row>
    <row r="112" spans="2:12">
      <c r="C112" s="135" t="s">
        <v>292</v>
      </c>
      <c r="J112" s="160">
        <v>0</v>
      </c>
    </row>
    <row r="113" spans="3:10">
      <c r="C113" s="135" t="s">
        <v>293</v>
      </c>
      <c r="J113" s="160">
        <v>0</v>
      </c>
    </row>
    <row r="114" spans="3:10">
      <c r="C114" s="135" t="s">
        <v>238</v>
      </c>
      <c r="J114" s="162">
        <f>J115+J116+J117+J118+J119</f>
        <v>486855</v>
      </c>
    </row>
    <row r="115" spans="3:10">
      <c r="D115" s="135" t="s">
        <v>239</v>
      </c>
      <c r="J115" s="163">
        <v>362663</v>
      </c>
    </row>
    <row r="116" spans="3:10">
      <c r="D116" s="135" t="s">
        <v>240</v>
      </c>
      <c r="J116" s="163">
        <v>0</v>
      </c>
    </row>
    <row r="117" spans="3:10">
      <c r="D117" s="135" t="s">
        <v>241</v>
      </c>
      <c r="J117" s="163">
        <v>124192</v>
      </c>
    </row>
    <row r="118" spans="3:10">
      <c r="D118" s="135" t="s">
        <v>242</v>
      </c>
      <c r="J118" s="163">
        <v>0</v>
      </c>
    </row>
    <row r="119" spans="3:10">
      <c r="D119" s="135" t="s">
        <v>243</v>
      </c>
      <c r="J119" s="163">
        <v>0</v>
      </c>
    </row>
    <row r="120" spans="3:10">
      <c r="C120" s="135" t="s">
        <v>294</v>
      </c>
      <c r="J120" s="162">
        <f>J121+J122+J123+J124+J125+J126+J127+J128</f>
        <v>203596</v>
      </c>
    </row>
    <row r="121" spans="3:10">
      <c r="D121" s="135" t="s">
        <v>244</v>
      </c>
      <c r="J121" s="160">
        <v>0</v>
      </c>
    </row>
    <row r="122" spans="3:10">
      <c r="D122" s="135" t="s">
        <v>245</v>
      </c>
      <c r="J122" s="160">
        <v>4160</v>
      </c>
    </row>
    <row r="123" spans="3:10">
      <c r="D123" s="135" t="s">
        <v>246</v>
      </c>
      <c r="J123" s="160">
        <v>0</v>
      </c>
    </row>
    <row r="124" spans="3:10">
      <c r="D124" s="135" t="s">
        <v>247</v>
      </c>
      <c r="J124" s="160">
        <v>0</v>
      </c>
    </row>
    <row r="125" spans="3:10">
      <c r="D125" s="135" t="s">
        <v>248</v>
      </c>
      <c r="J125" s="136">
        <v>199436</v>
      </c>
    </row>
    <row r="126" spans="3:10">
      <c r="D126" s="135" t="s">
        <v>249</v>
      </c>
      <c r="J126" s="136">
        <v>0</v>
      </c>
    </row>
    <row r="127" spans="3:10">
      <c r="D127" s="135" t="s">
        <v>250</v>
      </c>
      <c r="J127" s="136">
        <v>0</v>
      </c>
    </row>
    <row r="128" spans="3:10">
      <c r="D128" s="135" t="s">
        <v>251</v>
      </c>
      <c r="J128" s="136">
        <v>0</v>
      </c>
    </row>
    <row r="129" spans="2:10">
      <c r="C129" s="135" t="s">
        <v>210</v>
      </c>
      <c r="J129" s="154">
        <f>J130+J131</f>
        <v>0</v>
      </c>
    </row>
    <row r="130" spans="2:10">
      <c r="J130" s="199"/>
    </row>
    <row r="132" spans="2:10">
      <c r="B132" s="135" t="s">
        <v>383</v>
      </c>
      <c r="J132" s="154">
        <v>0</v>
      </c>
    </row>
    <row r="134" spans="2:10">
      <c r="B134" s="135" t="s">
        <v>384</v>
      </c>
      <c r="J134" s="154">
        <v>0</v>
      </c>
    </row>
    <row r="136" spans="2:10">
      <c r="B136" s="135" t="s">
        <v>385</v>
      </c>
      <c r="J136" s="154">
        <v>0</v>
      </c>
    </row>
    <row r="138" spans="2:10">
      <c r="B138" s="135" t="s">
        <v>386</v>
      </c>
      <c r="J138" s="152">
        <v>0</v>
      </c>
    </row>
    <row r="140" spans="2:10">
      <c r="B140" s="135" t="s">
        <v>383</v>
      </c>
      <c r="J140" s="154">
        <v>0</v>
      </c>
    </row>
    <row r="141" spans="2:10">
      <c r="J141" s="154"/>
    </row>
    <row r="142" spans="2:10">
      <c r="B142" s="135" t="s">
        <v>384</v>
      </c>
      <c r="J142" s="154">
        <v>0</v>
      </c>
    </row>
    <row r="143" spans="2:10">
      <c r="J143" s="154"/>
    </row>
    <row r="144" spans="2:10">
      <c r="B144" s="135" t="s">
        <v>385</v>
      </c>
      <c r="J144" s="154">
        <v>0</v>
      </c>
    </row>
    <row r="145" spans="2:10">
      <c r="J145" s="154"/>
    </row>
    <row r="146" spans="2:10">
      <c r="B146" s="135" t="s">
        <v>387</v>
      </c>
      <c r="J146" s="154">
        <v>0</v>
      </c>
    </row>
    <row r="148" spans="2:10">
      <c r="B148" s="135" t="s">
        <v>388</v>
      </c>
      <c r="J148" s="148">
        <f>J149++J150+J151+J152+J157+J158</f>
        <v>7615279.4199999999</v>
      </c>
    </row>
    <row r="149" spans="2:10">
      <c r="C149" s="135" t="s">
        <v>540</v>
      </c>
      <c r="J149" s="164">
        <v>0</v>
      </c>
    </row>
    <row r="150" spans="2:10">
      <c r="C150" s="135" t="s">
        <v>209</v>
      </c>
      <c r="J150" s="136">
        <v>0</v>
      </c>
    </row>
    <row r="151" spans="2:10">
      <c r="C151" s="135" t="s">
        <v>296</v>
      </c>
      <c r="J151" s="136">
        <v>0</v>
      </c>
    </row>
    <row r="152" spans="2:10">
      <c r="C152" s="135" t="s">
        <v>297</v>
      </c>
      <c r="J152" s="165">
        <f>J153+J154+J155+J156</f>
        <v>0</v>
      </c>
    </row>
    <row r="153" spans="2:10">
      <c r="D153" s="135" t="s">
        <v>298</v>
      </c>
      <c r="J153" s="136">
        <v>0</v>
      </c>
    </row>
    <row r="154" spans="2:10">
      <c r="D154" s="135" t="s">
        <v>212</v>
      </c>
      <c r="J154" s="136">
        <v>0</v>
      </c>
    </row>
    <row r="155" spans="2:10">
      <c r="D155" s="135" t="s">
        <v>297</v>
      </c>
      <c r="J155" s="164">
        <f>'Pasqyra e Pozicionit Financiar'!B64</f>
        <v>0</v>
      </c>
    </row>
    <row r="156" spans="2:10">
      <c r="D156" s="135" t="s">
        <v>299</v>
      </c>
      <c r="J156" s="136">
        <v>0</v>
      </c>
    </row>
    <row r="157" spans="2:10">
      <c r="B157" s="135" t="s">
        <v>389</v>
      </c>
      <c r="J157" s="164">
        <f>'Pasqyra e Pozicionit Financiar'!B66</f>
        <v>0</v>
      </c>
    </row>
    <row r="158" spans="2:10">
      <c r="B158" s="135" t="s">
        <v>390</v>
      </c>
      <c r="J158" s="164">
        <f>'Pasqyra e Pozicionit Financiar'!B65</f>
        <v>7615279.4199999999</v>
      </c>
    </row>
    <row r="161" spans="2:10">
      <c r="B161" s="139">
        <v>3.4</v>
      </c>
      <c r="C161" s="137" t="s">
        <v>391</v>
      </c>
      <c r="J161" s="140">
        <f>J163</f>
        <v>10871158</v>
      </c>
    </row>
    <row r="163" spans="2:10">
      <c r="B163" s="135" t="s">
        <v>541</v>
      </c>
      <c r="J163" s="166">
        <v>10871158</v>
      </c>
    </row>
    <row r="164" spans="2:10">
      <c r="J164" s="166"/>
    </row>
    <row r="165" spans="2:10">
      <c r="B165" s="135" t="s">
        <v>392</v>
      </c>
      <c r="J165" s="167">
        <v>10871158.1</v>
      </c>
    </row>
    <row r="167" spans="2:10">
      <c r="B167" s="135" t="s">
        <v>393</v>
      </c>
      <c r="J167" s="166">
        <f>J161-J165</f>
        <v>-9.999999962747097E-2</v>
      </c>
    </row>
    <row r="168" spans="2:10">
      <c r="J168" s="166"/>
    </row>
    <row r="170" spans="2:10">
      <c r="B170" s="139">
        <v>3.5</v>
      </c>
      <c r="C170" s="137" t="s">
        <v>394</v>
      </c>
      <c r="J170" s="140">
        <f>J172+J177+J186-J188</f>
        <v>3255879.2528674765</v>
      </c>
    </row>
    <row r="172" spans="2:10">
      <c r="B172" s="135" t="s">
        <v>395</v>
      </c>
      <c r="J172" s="168">
        <f>J173+J174+J175</f>
        <v>1504711</v>
      </c>
    </row>
    <row r="173" spans="2:10">
      <c r="C173" s="135" t="s">
        <v>253</v>
      </c>
      <c r="J173" s="166">
        <v>1240316</v>
      </c>
    </row>
    <row r="174" spans="2:10">
      <c r="C174" s="135" t="s">
        <v>254</v>
      </c>
      <c r="J174" s="166">
        <v>264395</v>
      </c>
    </row>
    <row r="175" spans="2:10">
      <c r="J175" s="166"/>
    </row>
    <row r="176" spans="2:10">
      <c r="J176" s="166"/>
    </row>
    <row r="177" spans="1:11">
      <c r="B177" s="137" t="s">
        <v>396</v>
      </c>
      <c r="C177" s="137"/>
      <c r="D177" s="137"/>
      <c r="E177" s="137"/>
      <c r="F177" s="137"/>
      <c r="G177" s="137"/>
      <c r="H177" s="137"/>
      <c r="I177" s="137"/>
      <c r="J177" s="168">
        <f>SUM(J178:J185)</f>
        <v>1751168.2528674765</v>
      </c>
    </row>
    <row r="178" spans="1:11">
      <c r="A178" s="169"/>
      <c r="B178" s="170"/>
      <c r="C178" s="169"/>
      <c r="D178" s="170"/>
      <c r="E178" s="170"/>
      <c r="F178" s="170"/>
      <c r="G178" s="170"/>
      <c r="H178" s="170"/>
      <c r="I178" s="170"/>
      <c r="J178" s="171"/>
      <c r="K178" s="299"/>
    </row>
    <row r="179" spans="1:11">
      <c r="A179" s="169"/>
      <c r="B179" s="170"/>
      <c r="C179" s="169" t="s">
        <v>561</v>
      </c>
      <c r="D179" s="170"/>
      <c r="E179" s="170"/>
      <c r="F179" s="170"/>
      <c r="G179" s="170"/>
      <c r="H179" s="170"/>
      <c r="I179" s="170"/>
      <c r="J179" s="171">
        <v>1620600.5828674766</v>
      </c>
      <c r="K179" s="169"/>
    </row>
    <row r="180" spans="1:11">
      <c r="A180" s="169"/>
      <c r="B180" s="170"/>
      <c r="C180" s="169" t="s">
        <v>188</v>
      </c>
      <c r="D180" s="170"/>
      <c r="E180" s="170"/>
      <c r="F180" s="170"/>
      <c r="G180" s="170"/>
      <c r="H180" s="170"/>
      <c r="I180" s="170"/>
      <c r="J180" s="266">
        <v>18361.669999999998</v>
      </c>
      <c r="K180" s="169"/>
    </row>
    <row r="181" spans="1:11">
      <c r="A181" s="169"/>
      <c r="B181" s="170"/>
      <c r="C181" s="169" t="s">
        <v>562</v>
      </c>
      <c r="D181" s="170"/>
      <c r="E181" s="170"/>
      <c r="F181" s="170"/>
      <c r="G181" s="170"/>
      <c r="H181" s="170"/>
      <c r="I181" s="170"/>
      <c r="J181" s="266">
        <v>60000</v>
      </c>
      <c r="K181" s="169"/>
    </row>
    <row r="182" spans="1:11">
      <c r="A182" s="169"/>
      <c r="B182" s="170"/>
      <c r="C182" s="169" t="s">
        <v>397</v>
      </c>
      <c r="D182" s="170"/>
      <c r="E182" s="170"/>
      <c r="F182" s="170"/>
      <c r="G182" s="170" t="s">
        <v>252</v>
      </c>
      <c r="H182" s="170"/>
      <c r="I182" s="170"/>
      <c r="J182" s="266">
        <v>5600</v>
      </c>
      <c r="K182" s="169"/>
    </row>
    <row r="183" spans="1:11">
      <c r="A183" s="169"/>
      <c r="B183" s="170"/>
      <c r="C183" s="169" t="s">
        <v>14</v>
      </c>
      <c r="D183" s="170"/>
      <c r="E183" s="170"/>
      <c r="F183" s="170"/>
      <c r="G183" s="170" t="s">
        <v>252</v>
      </c>
      <c r="H183" s="170"/>
      <c r="I183" s="170"/>
      <c r="J183" s="266">
        <v>43798</v>
      </c>
      <c r="K183" s="169"/>
    </row>
    <row r="184" spans="1:11">
      <c r="A184" s="169"/>
      <c r="B184" s="170"/>
      <c r="C184" s="169" t="s">
        <v>398</v>
      </c>
      <c r="D184" s="170"/>
      <c r="E184" s="170"/>
      <c r="F184" s="170"/>
      <c r="G184" s="170" t="s">
        <v>252</v>
      </c>
      <c r="H184" s="170"/>
      <c r="I184" s="170"/>
      <c r="J184" s="266">
        <v>2808</v>
      </c>
      <c r="K184" s="169"/>
    </row>
    <row r="186" spans="1:11">
      <c r="B186" s="137" t="s">
        <v>399</v>
      </c>
      <c r="J186" s="168">
        <v>0</v>
      </c>
    </row>
    <row r="188" spans="1:11">
      <c r="B188" s="137" t="s">
        <v>400</v>
      </c>
      <c r="J188" s="173">
        <f>J189+J190+J191</f>
        <v>0</v>
      </c>
    </row>
    <row r="189" spans="1:11">
      <c r="C189" s="135" t="s">
        <v>255</v>
      </c>
      <c r="J189" s="171"/>
    </row>
    <row r="190" spans="1:11">
      <c r="C190" s="135" t="s">
        <v>256</v>
      </c>
      <c r="J190" s="171">
        <v>0</v>
      </c>
    </row>
    <row r="191" spans="1:11">
      <c r="C191" s="135" t="s">
        <v>257</v>
      </c>
      <c r="J191" s="171">
        <v>0</v>
      </c>
    </row>
    <row r="193" spans="2:10">
      <c r="B193" s="139">
        <v>3.6</v>
      </c>
      <c r="C193" s="137" t="s">
        <v>401</v>
      </c>
      <c r="J193" s="140">
        <f>J161-J170</f>
        <v>7615278.747132523</v>
      </c>
    </row>
    <row r="195" spans="2:10">
      <c r="B195" s="137" t="s">
        <v>402</v>
      </c>
      <c r="C195" s="150"/>
      <c r="D195" s="150"/>
      <c r="E195" s="150"/>
      <c r="F195" s="150"/>
      <c r="G195" s="150"/>
      <c r="H195" s="150"/>
      <c r="I195" s="150"/>
      <c r="J195" s="173">
        <f>+J196+J197</f>
        <v>2808</v>
      </c>
    </row>
    <row r="196" spans="2:10">
      <c r="J196" s="166"/>
    </row>
    <row r="197" spans="2:10">
      <c r="C197" s="135" t="s">
        <v>403</v>
      </c>
      <c r="J197" s="166">
        <f>J184</f>
        <v>2808</v>
      </c>
    </row>
    <row r="199" spans="2:10">
      <c r="B199" s="137" t="s">
        <v>404</v>
      </c>
      <c r="J199" s="173">
        <f>J193+J195</f>
        <v>7618086.747132523</v>
      </c>
    </row>
    <row r="200" spans="2:10">
      <c r="B200" s="137" t="s">
        <v>426</v>
      </c>
      <c r="J200" s="174">
        <v>0</v>
      </c>
    </row>
    <row r="201" spans="2:10">
      <c r="B201" s="137" t="s">
        <v>538</v>
      </c>
      <c r="J201" s="174">
        <f>SUM(J199:J200)</f>
        <v>7618086.747132523</v>
      </c>
    </row>
    <row r="202" spans="2:10">
      <c r="B202" s="137" t="s">
        <v>405</v>
      </c>
      <c r="J202" s="173">
        <v>0</v>
      </c>
    </row>
    <row r="203" spans="2:10">
      <c r="B203" s="137" t="s">
        <v>427</v>
      </c>
      <c r="J203" s="173">
        <f>J193-J202</f>
        <v>7615278.747132523</v>
      </c>
    </row>
    <row r="204" spans="2:10">
      <c r="B204" s="137"/>
      <c r="J204" s="173"/>
    </row>
    <row r="205" spans="2:10" ht="15.75">
      <c r="B205" s="98" t="s">
        <v>406</v>
      </c>
      <c r="J205" s="173"/>
    </row>
    <row r="206" spans="2:10">
      <c r="B206" s="137"/>
      <c r="J206" s="173"/>
    </row>
    <row r="208" spans="2:10">
      <c r="B208" s="139">
        <v>4.0999999999999996</v>
      </c>
      <c r="C208" s="137" t="s">
        <v>407</v>
      </c>
    </row>
    <row r="209" spans="2:9">
      <c r="B209" s="139"/>
      <c r="C209" s="137"/>
    </row>
    <row r="210" spans="2:9">
      <c r="B210" s="139" t="s">
        <v>563</v>
      </c>
      <c r="C210" s="137"/>
      <c r="H210" s="135" t="s">
        <v>564</v>
      </c>
    </row>
    <row r="211" spans="2:9" ht="24" customHeight="1"/>
    <row r="212" spans="2:9" ht="24" customHeight="1">
      <c r="B212" s="374" t="s">
        <v>408</v>
      </c>
      <c r="C212" s="374" t="s">
        <v>409</v>
      </c>
      <c r="D212" s="374" t="s">
        <v>410</v>
      </c>
      <c r="E212" s="375" t="s">
        <v>411</v>
      </c>
      <c r="F212" s="375"/>
      <c r="G212" s="375"/>
      <c r="H212" s="374" t="s">
        <v>412</v>
      </c>
      <c r="I212" s="374" t="s">
        <v>413</v>
      </c>
    </row>
    <row r="213" spans="2:9" ht="48" customHeight="1">
      <c r="B213" s="374"/>
      <c r="C213" s="374"/>
      <c r="D213" s="374"/>
      <c r="E213" s="175" t="s">
        <v>414</v>
      </c>
      <c r="F213" s="175" t="s">
        <v>415</v>
      </c>
      <c r="G213" s="176" t="s">
        <v>222</v>
      </c>
      <c r="H213" s="374"/>
      <c r="I213" s="374"/>
    </row>
    <row r="214" spans="2:9">
      <c r="B214" s="177"/>
      <c r="C214" s="178"/>
      <c r="D214" s="178"/>
      <c r="E214" s="178"/>
      <c r="F214" s="178"/>
      <c r="G214" s="178">
        <v>0</v>
      </c>
      <c r="H214" s="178"/>
      <c r="I214" s="178">
        <v>0</v>
      </c>
    </row>
    <row r="215" spans="2:9">
      <c r="B215" s="177"/>
      <c r="C215" s="178"/>
      <c r="D215" s="178"/>
      <c r="E215" s="178"/>
      <c r="F215" s="178"/>
      <c r="G215" s="178">
        <v>0</v>
      </c>
      <c r="H215" s="178"/>
      <c r="I215" s="178">
        <v>0</v>
      </c>
    </row>
    <row r="216" spans="2:9">
      <c r="B216" s="177"/>
      <c r="C216" s="178"/>
      <c r="D216" s="178"/>
      <c r="E216" s="178"/>
      <c r="F216" s="178"/>
      <c r="G216" s="178">
        <v>0</v>
      </c>
      <c r="H216" s="178"/>
      <c r="I216" s="178">
        <v>0</v>
      </c>
    </row>
    <row r="217" spans="2:9">
      <c r="B217" s="177"/>
      <c r="C217" s="178"/>
      <c r="D217" s="178"/>
      <c r="E217" s="178"/>
      <c r="F217" s="178"/>
      <c r="G217" s="178">
        <v>0</v>
      </c>
      <c r="H217" s="178"/>
      <c r="I217" s="178">
        <v>0</v>
      </c>
    </row>
    <row r="218" spans="2:9">
      <c r="B218" s="177"/>
      <c r="C218" s="178"/>
      <c r="D218" s="178"/>
      <c r="E218" s="178"/>
      <c r="F218" s="178"/>
      <c r="G218" s="178">
        <v>0</v>
      </c>
      <c r="H218" s="178"/>
      <c r="I218" s="178">
        <v>0</v>
      </c>
    </row>
    <row r="219" spans="2:9">
      <c r="B219" s="177">
        <v>6</v>
      </c>
      <c r="C219" s="178">
        <v>48999</v>
      </c>
      <c r="D219" s="178">
        <v>67999</v>
      </c>
      <c r="E219" s="178">
        <v>11720</v>
      </c>
      <c r="F219" s="178">
        <v>4655</v>
      </c>
      <c r="G219" s="178">
        <v>16375</v>
      </c>
      <c r="H219" s="178">
        <v>2959</v>
      </c>
      <c r="I219" s="178">
        <v>0</v>
      </c>
    </row>
    <row r="220" spans="2:9">
      <c r="B220" s="177">
        <v>6</v>
      </c>
      <c r="C220" s="178">
        <v>148545</v>
      </c>
      <c r="D220" s="178">
        <v>178545</v>
      </c>
      <c r="E220" s="178">
        <v>29182</v>
      </c>
      <c r="F220" s="178">
        <v>14112</v>
      </c>
      <c r="G220" s="178">
        <v>43294</v>
      </c>
      <c r="H220" s="178">
        <v>7091</v>
      </c>
      <c r="I220" s="178">
        <v>520</v>
      </c>
    </row>
    <row r="221" spans="2:9">
      <c r="B221" s="177">
        <v>6</v>
      </c>
      <c r="C221" s="178">
        <v>147182</v>
      </c>
      <c r="D221" s="178">
        <v>177182</v>
      </c>
      <c r="E221" s="178">
        <v>28977</v>
      </c>
      <c r="F221" s="178">
        <v>13982</v>
      </c>
      <c r="G221" s="178">
        <v>42959</v>
      </c>
      <c r="H221" s="178">
        <v>7044</v>
      </c>
      <c r="I221" s="178">
        <v>520</v>
      </c>
    </row>
    <row r="222" spans="2:9">
      <c r="B222" s="177">
        <v>6</v>
      </c>
      <c r="C222" s="178">
        <v>154000</v>
      </c>
      <c r="D222" s="178">
        <v>184000</v>
      </c>
      <c r="E222" s="178">
        <v>30000</v>
      </c>
      <c r="F222" s="178">
        <v>14630</v>
      </c>
      <c r="G222" s="178">
        <v>44630</v>
      </c>
      <c r="H222" s="178">
        <v>7276</v>
      </c>
      <c r="I222" s="178">
        <v>520</v>
      </c>
    </row>
    <row r="223" spans="2:9">
      <c r="B223" s="177">
        <v>6</v>
      </c>
      <c r="C223" s="178">
        <v>154000</v>
      </c>
      <c r="D223" s="178">
        <v>184000</v>
      </c>
      <c r="E223" s="178">
        <v>30000</v>
      </c>
      <c r="F223" s="178">
        <v>14630</v>
      </c>
      <c r="G223" s="178">
        <v>44630</v>
      </c>
      <c r="H223" s="178">
        <v>7276</v>
      </c>
      <c r="I223" s="178">
        <v>520</v>
      </c>
    </row>
    <row r="224" spans="2:9">
      <c r="B224" s="177">
        <v>7</v>
      </c>
      <c r="C224" s="178">
        <v>174500</v>
      </c>
      <c r="D224" s="178">
        <v>174500</v>
      </c>
      <c r="E224" s="178">
        <v>33075</v>
      </c>
      <c r="F224" s="178">
        <v>16578</v>
      </c>
      <c r="G224" s="178">
        <v>49653</v>
      </c>
      <c r="H224" s="178">
        <v>7973</v>
      </c>
      <c r="I224" s="178">
        <v>520</v>
      </c>
    </row>
    <row r="225" spans="2:11">
      <c r="B225" s="177">
        <v>16</v>
      </c>
      <c r="C225" s="178">
        <v>413090</v>
      </c>
      <c r="D225" s="178">
        <v>443090</v>
      </c>
      <c r="E225" s="178">
        <v>68863</v>
      </c>
      <c r="F225" s="178">
        <v>39243</v>
      </c>
      <c r="G225" s="178">
        <v>108106</v>
      </c>
      <c r="H225" s="178">
        <v>16086</v>
      </c>
      <c r="I225" s="178">
        <v>4160</v>
      </c>
    </row>
    <row r="226" spans="2:11">
      <c r="B226" s="179"/>
      <c r="C226" s="180">
        <f>SUM(C214:C225)</f>
        <v>1240316</v>
      </c>
      <c r="D226" s="180">
        <f t="shared" ref="D226:I226" si="0">SUM(D214:D225)</f>
        <v>1409316</v>
      </c>
      <c r="E226" s="180">
        <f t="shared" si="0"/>
        <v>231817</v>
      </c>
      <c r="F226" s="180">
        <f t="shared" si="0"/>
        <v>117830</v>
      </c>
      <c r="G226" s="180">
        <f t="shared" si="0"/>
        <v>349647</v>
      </c>
      <c r="H226" s="180">
        <f t="shared" si="0"/>
        <v>55705</v>
      </c>
      <c r="I226" s="180">
        <f t="shared" si="0"/>
        <v>6760</v>
      </c>
    </row>
    <row r="227" spans="2:11">
      <c r="B227" s="139"/>
      <c r="C227" s="137"/>
    </row>
    <row r="228" spans="2:11">
      <c r="B228" s="139"/>
      <c r="C228" s="137"/>
    </row>
    <row r="229" spans="2:11">
      <c r="B229" s="139">
        <v>4.2</v>
      </c>
      <c r="C229" s="137" t="s">
        <v>416</v>
      </c>
    </row>
    <row r="230" spans="2:11">
      <c r="B230" s="139"/>
      <c r="C230" s="137"/>
    </row>
    <row r="231" spans="2:11">
      <c r="B231" s="172" t="s">
        <v>565</v>
      </c>
      <c r="C231" s="172"/>
      <c r="D231" s="172"/>
      <c r="E231" s="172"/>
      <c r="F231" s="172"/>
      <c r="G231" s="172"/>
      <c r="H231" s="172"/>
      <c r="I231" s="172"/>
      <c r="J231" s="158">
        <v>0</v>
      </c>
      <c r="K231" s="172"/>
    </row>
    <row r="232" spans="2:11">
      <c r="B232" s="172" t="s">
        <v>417</v>
      </c>
      <c r="C232" s="172"/>
      <c r="D232" s="172"/>
      <c r="E232" s="172"/>
      <c r="F232" s="172"/>
      <c r="G232" s="172"/>
      <c r="H232" s="172"/>
      <c r="I232" s="172"/>
      <c r="J232" s="200">
        <v>-1555248.42</v>
      </c>
      <c r="K232" s="172"/>
    </row>
    <row r="233" spans="2:11">
      <c r="B233" s="172" t="s">
        <v>418</v>
      </c>
      <c r="C233" s="172"/>
      <c r="D233" s="172"/>
      <c r="E233" s="172"/>
      <c r="F233" s="172"/>
      <c r="G233" s="172"/>
      <c r="H233" s="172"/>
      <c r="I233" s="172"/>
      <c r="J233" s="200">
        <v>340526.60000000003</v>
      </c>
      <c r="K233" s="172"/>
    </row>
    <row r="234" spans="2:11">
      <c r="B234" s="201" t="s">
        <v>428</v>
      </c>
      <c r="C234" s="202"/>
      <c r="D234" s="172"/>
      <c r="E234" s="172"/>
      <c r="F234" s="172"/>
      <c r="G234" s="172"/>
      <c r="H234" s="172"/>
      <c r="I234" s="172"/>
      <c r="J234" s="200">
        <v>1015286</v>
      </c>
      <c r="K234" s="172"/>
    </row>
    <row r="235" spans="2:11">
      <c r="B235" s="203" t="s">
        <v>566</v>
      </c>
      <c r="C235" s="202"/>
      <c r="D235" s="172"/>
      <c r="E235" s="172"/>
      <c r="F235" s="172"/>
      <c r="G235" s="172"/>
      <c r="H235" s="172"/>
      <c r="I235" s="172"/>
      <c r="J235" s="204">
        <f>SUM(J231:J234)</f>
        <v>-199435.81999999983</v>
      </c>
      <c r="K235" s="172"/>
    </row>
    <row r="236" spans="2:11">
      <c r="B236" s="203"/>
      <c r="C236" s="202"/>
      <c r="D236" s="172"/>
      <c r="E236" s="172"/>
      <c r="F236" s="172"/>
      <c r="G236" s="172"/>
      <c r="H236" s="172"/>
      <c r="I236" s="172"/>
      <c r="J236" s="204"/>
      <c r="K236" s="172"/>
    </row>
    <row r="237" spans="2:11">
      <c r="B237" s="203"/>
      <c r="C237" s="202"/>
      <c r="D237" s="172"/>
      <c r="E237" s="172"/>
      <c r="F237" s="172"/>
      <c r="G237" s="172"/>
      <c r="H237" s="172"/>
      <c r="I237" s="172"/>
      <c r="J237" s="204"/>
      <c r="K237" s="172"/>
    </row>
    <row r="238" spans="2:11">
      <c r="B238" s="139">
        <v>4.3</v>
      </c>
      <c r="C238" s="202" t="s">
        <v>543</v>
      </c>
      <c r="D238" s="172"/>
      <c r="E238" s="172"/>
      <c r="F238" s="172"/>
      <c r="G238" s="172"/>
      <c r="H238" s="172"/>
      <c r="I238" s="172"/>
      <c r="J238" s="204"/>
      <c r="K238" s="172"/>
    </row>
    <row r="239" spans="2:11">
      <c r="B239" s="139"/>
      <c r="C239" s="202"/>
      <c r="D239" s="172"/>
      <c r="E239" s="172"/>
      <c r="F239" s="172"/>
      <c r="G239" s="172"/>
      <c r="H239" s="172"/>
      <c r="I239" s="172"/>
      <c r="J239" s="204"/>
      <c r="K239" s="172"/>
    </row>
    <row r="240" spans="2:11">
      <c r="B240" s="201" t="s">
        <v>567</v>
      </c>
      <c r="C240" s="172"/>
      <c r="D240" s="172"/>
      <c r="E240" s="172"/>
      <c r="F240" s="172"/>
      <c r="G240" s="172"/>
      <c r="H240" s="172"/>
      <c r="I240" s="172"/>
      <c r="J240" s="200">
        <v>0</v>
      </c>
      <c r="K240" s="172"/>
    </row>
    <row r="241" spans="2:12">
      <c r="B241" s="201" t="s">
        <v>568</v>
      </c>
      <c r="C241" s="172"/>
      <c r="D241" s="172"/>
      <c r="E241" s="172"/>
      <c r="F241" s="172"/>
      <c r="G241" s="172"/>
      <c r="H241" s="172"/>
      <c r="I241" s="172"/>
      <c r="J241" s="200">
        <v>0</v>
      </c>
      <c r="K241" s="172"/>
    </row>
    <row r="242" spans="2:12">
      <c r="B242" s="201" t="s">
        <v>542</v>
      </c>
      <c r="C242" s="172"/>
      <c r="D242" s="172"/>
      <c r="E242" s="172"/>
      <c r="F242" s="172"/>
      <c r="G242" s="172"/>
      <c r="H242" s="172"/>
      <c r="I242" s="172"/>
      <c r="J242" s="200">
        <v>0</v>
      </c>
      <c r="K242" s="172"/>
    </row>
    <row r="243" spans="2:12">
      <c r="B243" s="203" t="s">
        <v>569</v>
      </c>
      <c r="C243" s="202"/>
      <c r="D243" s="202"/>
      <c r="E243" s="202"/>
      <c r="F243" s="202"/>
      <c r="G243" s="202"/>
      <c r="H243" s="202"/>
      <c r="I243" s="202"/>
      <c r="J243" s="204">
        <f>SUM(J240:J242)</f>
        <v>0</v>
      </c>
      <c r="K243" s="172"/>
    </row>
    <row r="244" spans="2:12">
      <c r="B244" s="203"/>
      <c r="C244" s="202"/>
      <c r="D244" s="172"/>
      <c r="E244" s="172"/>
      <c r="F244" s="172"/>
      <c r="G244" s="172"/>
      <c r="H244" s="172"/>
      <c r="I244" s="172"/>
      <c r="J244" s="204"/>
      <c r="K244" s="172"/>
    </row>
    <row r="245" spans="2:12">
      <c r="B245" s="139"/>
      <c r="C245" s="137"/>
    </row>
    <row r="246" spans="2:12">
      <c r="B246" s="139"/>
      <c r="C246" s="137"/>
      <c r="L246" s="141"/>
    </row>
    <row r="247" spans="2:12">
      <c r="B247" s="139">
        <v>4.4000000000000004</v>
      </c>
      <c r="C247" s="137" t="s">
        <v>419</v>
      </c>
    </row>
    <row r="248" spans="2:12">
      <c r="B248" s="139"/>
      <c r="C248" s="137"/>
      <c r="J248" s="160"/>
    </row>
    <row r="249" spans="2:12">
      <c r="B249" s="139"/>
      <c r="C249" s="181"/>
      <c r="D249" s="362"/>
      <c r="E249" s="363"/>
      <c r="F249" s="363"/>
      <c r="G249" s="363"/>
      <c r="H249" s="363"/>
      <c r="I249" s="364"/>
      <c r="J249" s="182"/>
    </row>
    <row r="250" spans="2:12">
      <c r="B250" s="139"/>
      <c r="C250" s="181">
        <v>1</v>
      </c>
      <c r="D250" s="362" t="s">
        <v>429</v>
      </c>
      <c r="E250" s="363"/>
      <c r="F250" s="363"/>
      <c r="G250" s="363"/>
      <c r="H250" s="363"/>
      <c r="I250" s="364"/>
      <c r="J250" s="182">
        <v>0</v>
      </c>
      <c r="L250" s="141"/>
    </row>
    <row r="251" spans="2:12">
      <c r="B251" s="139"/>
      <c r="C251" s="181">
        <v>2</v>
      </c>
      <c r="D251" s="362" t="s">
        <v>430</v>
      </c>
      <c r="E251" s="363"/>
      <c r="F251" s="363"/>
      <c r="G251" s="363"/>
      <c r="H251" s="363"/>
      <c r="I251" s="364"/>
      <c r="J251" s="183">
        <v>1702633</v>
      </c>
    </row>
    <row r="252" spans="2:12">
      <c r="B252" s="139"/>
      <c r="C252" s="181">
        <v>3</v>
      </c>
      <c r="D252" s="362" t="s">
        <v>258</v>
      </c>
      <c r="E252" s="363"/>
      <c r="F252" s="363"/>
      <c r="G252" s="363"/>
      <c r="H252" s="363"/>
      <c r="I252" s="364"/>
      <c r="J252" s="183">
        <v>272420</v>
      </c>
    </row>
    <row r="253" spans="2:12">
      <c r="B253" s="139"/>
      <c r="C253" s="181"/>
      <c r="D253" s="379" t="s">
        <v>259</v>
      </c>
      <c r="E253" s="380"/>
      <c r="F253" s="380"/>
      <c r="G253" s="380"/>
      <c r="H253" s="380"/>
      <c r="I253" s="381"/>
      <c r="J253" s="184">
        <f>SUM(J249:J252)</f>
        <v>1975053</v>
      </c>
    </row>
    <row r="254" spans="2:12" ht="20.25">
      <c r="B254" s="139"/>
      <c r="C254" s="185"/>
      <c r="D254" s="376" t="s">
        <v>260</v>
      </c>
      <c r="E254" s="377"/>
      <c r="F254" s="377"/>
      <c r="G254" s="377"/>
      <c r="H254" s="378"/>
      <c r="I254" s="186"/>
      <c r="J254" s="187"/>
    </row>
    <row r="255" spans="2:12">
      <c r="B255" s="139"/>
      <c r="C255" s="181">
        <v>1</v>
      </c>
      <c r="D255" s="362" t="s">
        <v>261</v>
      </c>
      <c r="E255" s="363"/>
      <c r="F255" s="363"/>
      <c r="G255" s="363"/>
      <c r="H255" s="364"/>
      <c r="I255" s="186" t="s">
        <v>262</v>
      </c>
      <c r="J255" s="188"/>
    </row>
    <row r="256" spans="2:12">
      <c r="B256" s="139"/>
      <c r="C256" s="181">
        <v>2</v>
      </c>
      <c r="D256" s="362" t="s">
        <v>263</v>
      </c>
      <c r="E256" s="363"/>
      <c r="F256" s="363"/>
      <c r="G256" s="363"/>
      <c r="H256" s="364"/>
      <c r="I256" s="186" t="s">
        <v>262</v>
      </c>
      <c r="J256" s="187">
        <f>-'Pasqyra e Pozicionit Financiar'!B17</f>
        <v>-280090</v>
      </c>
    </row>
    <row r="257" spans="2:10">
      <c r="B257" s="139"/>
      <c r="C257" s="181">
        <v>3</v>
      </c>
      <c r="D257" s="362" t="s">
        <v>237</v>
      </c>
      <c r="E257" s="363"/>
      <c r="F257" s="363"/>
      <c r="G257" s="363"/>
      <c r="H257" s="364"/>
      <c r="I257" s="186" t="s">
        <v>262</v>
      </c>
      <c r="J257" s="187"/>
    </row>
    <row r="258" spans="2:10">
      <c r="B258" s="139"/>
      <c r="C258" s="181">
        <v>4</v>
      </c>
      <c r="D258" s="362" t="s">
        <v>264</v>
      </c>
      <c r="E258" s="363"/>
      <c r="F258" s="363"/>
      <c r="G258" s="363"/>
      <c r="H258" s="364"/>
      <c r="I258" s="186" t="s">
        <v>262</v>
      </c>
      <c r="J258" s="187"/>
    </row>
    <row r="259" spans="2:10">
      <c r="B259" s="139"/>
      <c r="C259" s="181">
        <v>5</v>
      </c>
      <c r="D259" s="362" t="s">
        <v>431</v>
      </c>
      <c r="E259" s="363"/>
      <c r="F259" s="363"/>
      <c r="G259" s="363"/>
      <c r="H259" s="364"/>
      <c r="I259" s="186" t="s">
        <v>432</v>
      </c>
      <c r="J259" s="187"/>
    </row>
    <row r="260" spans="2:10">
      <c r="B260" s="139"/>
      <c r="C260" s="181">
        <v>6</v>
      </c>
      <c r="D260" s="362" t="s">
        <v>188</v>
      </c>
      <c r="E260" s="363"/>
      <c r="F260" s="363"/>
      <c r="G260" s="363"/>
      <c r="H260" s="364"/>
      <c r="I260" s="186" t="s">
        <v>262</v>
      </c>
      <c r="J260" s="187"/>
    </row>
    <row r="261" spans="2:10">
      <c r="B261" s="139"/>
      <c r="C261" s="181"/>
      <c r="D261" s="379" t="s">
        <v>265</v>
      </c>
      <c r="E261" s="380"/>
      <c r="F261" s="380"/>
      <c r="G261" s="380"/>
      <c r="H261" s="380"/>
      <c r="I261" s="381"/>
      <c r="J261" s="184">
        <f>SUM(J253:J260)</f>
        <v>1694963</v>
      </c>
    </row>
    <row r="262" spans="2:10">
      <c r="B262" s="139"/>
      <c r="C262" s="181"/>
      <c r="D262" s="371" t="s">
        <v>266</v>
      </c>
      <c r="E262" s="372"/>
      <c r="F262" s="372"/>
      <c r="G262" s="372"/>
      <c r="H262" s="372"/>
      <c r="I262" s="373"/>
      <c r="J262" s="187"/>
    </row>
    <row r="263" spans="2:10">
      <c r="B263" s="139"/>
      <c r="C263" s="181"/>
      <c r="D263" s="382" t="s">
        <v>267</v>
      </c>
      <c r="E263" s="383"/>
      <c r="F263" s="383"/>
      <c r="G263" s="383"/>
      <c r="H263" s="383"/>
      <c r="I263" s="384"/>
      <c r="J263" s="189">
        <f>SUM(J261:J262)</f>
        <v>1694963</v>
      </c>
    </row>
    <row r="264" spans="2:10">
      <c r="B264" s="139"/>
      <c r="C264" s="181"/>
      <c r="D264" s="376"/>
      <c r="E264" s="377"/>
      <c r="F264" s="377"/>
      <c r="G264" s="377"/>
      <c r="H264" s="377"/>
      <c r="I264" s="378"/>
      <c r="J264" s="187"/>
    </row>
    <row r="265" spans="2:10">
      <c r="B265" s="139"/>
      <c r="C265" s="181">
        <v>1</v>
      </c>
      <c r="D265" s="371" t="s">
        <v>268</v>
      </c>
      <c r="E265" s="372"/>
      <c r="F265" s="372"/>
      <c r="G265" s="372"/>
      <c r="H265" s="372"/>
      <c r="I265" s="373"/>
      <c r="J265" s="187"/>
    </row>
    <row r="266" spans="2:10">
      <c r="B266" s="139"/>
      <c r="C266" s="181">
        <v>1</v>
      </c>
      <c r="D266" s="371" t="s">
        <v>269</v>
      </c>
      <c r="E266" s="372"/>
      <c r="F266" s="372"/>
      <c r="G266" s="372"/>
      <c r="H266" s="372"/>
      <c r="I266" s="373"/>
      <c r="J266" s="187">
        <f>-('PASH-sipas natyres'!B10+'PASH-sipas natyres'!B11)</f>
        <v>1620600.58</v>
      </c>
    </row>
    <row r="267" spans="2:10">
      <c r="B267" s="139"/>
      <c r="C267" s="181">
        <v>2</v>
      </c>
      <c r="D267" s="371" t="s">
        <v>270</v>
      </c>
      <c r="E267" s="372"/>
      <c r="F267" s="372"/>
      <c r="G267" s="372"/>
      <c r="H267" s="372"/>
      <c r="I267" s="373"/>
      <c r="J267" s="190">
        <f>-'PASH-sipas natyres'!B16</f>
        <v>130567</v>
      </c>
    </row>
    <row r="268" spans="2:10">
      <c r="B268" s="139"/>
      <c r="C268" s="181">
        <v>3</v>
      </c>
      <c r="D268" s="376" t="s">
        <v>420</v>
      </c>
      <c r="E268" s="377"/>
      <c r="F268" s="377"/>
      <c r="G268" s="377"/>
      <c r="H268" s="377"/>
      <c r="I268" s="378"/>
      <c r="J268" s="187">
        <f>J263-J266</f>
        <v>74362.419999999925</v>
      </c>
    </row>
    <row r="269" spans="2:10">
      <c r="B269" s="139"/>
      <c r="C269" s="181">
        <v>4</v>
      </c>
      <c r="D269" s="376" t="s">
        <v>271</v>
      </c>
      <c r="E269" s="377"/>
      <c r="F269" s="377"/>
      <c r="G269" s="377"/>
      <c r="H269" s="377"/>
      <c r="I269" s="378"/>
      <c r="J269" s="187">
        <f>J267-J268</f>
        <v>56204.580000000075</v>
      </c>
    </row>
    <row r="270" spans="2:10">
      <c r="B270" s="139"/>
      <c r="C270" s="191"/>
      <c r="D270" s="376" t="s">
        <v>421</v>
      </c>
      <c r="E270" s="377"/>
      <c r="F270" s="377"/>
      <c r="G270" s="377"/>
      <c r="H270" s="377"/>
      <c r="I270" s="378"/>
      <c r="J270" s="192">
        <f>J266+J268-J269</f>
        <v>1638758.42</v>
      </c>
    </row>
    <row r="271" spans="2:10">
      <c r="B271" s="139"/>
      <c r="C271" s="191"/>
      <c r="D271" s="376"/>
      <c r="E271" s="377"/>
      <c r="F271" s="377"/>
      <c r="G271" s="377"/>
      <c r="H271" s="378"/>
      <c r="I271" s="186"/>
      <c r="J271" s="187"/>
    </row>
    <row r="272" spans="2:10">
      <c r="B272" s="139"/>
      <c r="C272" s="191"/>
      <c r="D272" s="388" t="s">
        <v>272</v>
      </c>
      <c r="E272" s="389"/>
      <c r="F272" s="389"/>
      <c r="G272" s="389"/>
      <c r="H272" s="389"/>
      <c r="I272" s="390"/>
      <c r="J272" s="192">
        <f>J263-J270</f>
        <v>56204.580000000075</v>
      </c>
    </row>
    <row r="273" spans="2:10">
      <c r="B273" s="139"/>
      <c r="C273" s="191"/>
      <c r="D273" s="376"/>
      <c r="E273" s="377"/>
      <c r="F273" s="377"/>
      <c r="G273" s="377"/>
      <c r="H273" s="378"/>
      <c r="I273" s="186"/>
      <c r="J273" s="187"/>
    </row>
    <row r="274" spans="2:10">
      <c r="B274" s="139"/>
      <c r="C274" s="191"/>
      <c r="D274" s="388" t="s">
        <v>272</v>
      </c>
      <c r="E274" s="389"/>
      <c r="F274" s="389"/>
      <c r="G274" s="389"/>
      <c r="H274" s="389"/>
      <c r="I274" s="390"/>
      <c r="J274" s="193"/>
    </row>
    <row r="275" spans="2:10">
      <c r="B275" s="139"/>
      <c r="C275" s="191"/>
      <c r="D275" s="194"/>
      <c r="E275" s="195"/>
      <c r="F275" s="195"/>
      <c r="G275" s="195"/>
      <c r="H275" s="195"/>
      <c r="I275" s="195"/>
      <c r="J275" s="193"/>
    </row>
    <row r="276" spans="2:10">
      <c r="B276" s="139"/>
      <c r="C276" s="137"/>
    </row>
    <row r="279" spans="2:10">
      <c r="B279" s="391" t="s">
        <v>422</v>
      </c>
      <c r="C279" s="391"/>
      <c r="D279" s="391"/>
      <c r="E279" s="391"/>
      <c r="F279" s="196"/>
      <c r="G279" s="392" t="s">
        <v>273</v>
      </c>
      <c r="H279" s="392"/>
      <c r="I279" s="392"/>
      <c r="J279" s="392"/>
    </row>
    <row r="280" spans="2:10">
      <c r="B280" s="385" t="s">
        <v>423</v>
      </c>
      <c r="C280" s="385"/>
      <c r="D280" s="385"/>
      <c r="E280" s="385"/>
      <c r="F280" s="196"/>
      <c r="G280" s="386" t="s">
        <v>570</v>
      </c>
      <c r="H280" s="386"/>
      <c r="I280" s="386"/>
      <c r="J280" s="386"/>
    </row>
    <row r="281" spans="2:10" ht="21.75" customHeight="1">
      <c r="B281" s="385" t="s">
        <v>274</v>
      </c>
      <c r="C281" s="385"/>
      <c r="D281" s="385"/>
      <c r="E281" s="385"/>
      <c r="F281" s="196"/>
      <c r="G281" s="387" t="s">
        <v>571</v>
      </c>
      <c r="H281" s="387"/>
      <c r="I281" s="387"/>
      <c r="J281" s="387"/>
    </row>
  </sheetData>
  <sheetProtection sheet="1" objects="1" scenarios="1"/>
  <mergeCells count="53">
    <mergeCell ref="D268:I268"/>
    <mergeCell ref="D269:I269"/>
    <mergeCell ref="B280:E280"/>
    <mergeCell ref="G280:J280"/>
    <mergeCell ref="B281:E281"/>
    <mergeCell ref="G281:J281"/>
    <mergeCell ref="D271:H271"/>
    <mergeCell ref="D272:I272"/>
    <mergeCell ref="D273:H273"/>
    <mergeCell ref="D274:I274"/>
    <mergeCell ref="B279:E279"/>
    <mergeCell ref="G279:J279"/>
    <mergeCell ref="D270:I270"/>
    <mergeCell ref="D264:I264"/>
    <mergeCell ref="D253:I253"/>
    <mergeCell ref="D254:H254"/>
    <mergeCell ref="D255:H255"/>
    <mergeCell ref="D256:H256"/>
    <mergeCell ref="D257:H257"/>
    <mergeCell ref="D258:H258"/>
    <mergeCell ref="D259:H259"/>
    <mergeCell ref="D260:H260"/>
    <mergeCell ref="D261:I261"/>
    <mergeCell ref="D262:I262"/>
    <mergeCell ref="D263:I263"/>
    <mergeCell ref="D265:I265"/>
    <mergeCell ref="D266:I266"/>
    <mergeCell ref="D267:I267"/>
    <mergeCell ref="D252:I252"/>
    <mergeCell ref="B72:D72"/>
    <mergeCell ref="E72:F72"/>
    <mergeCell ref="B73:D73"/>
    <mergeCell ref="E73:F73"/>
    <mergeCell ref="B212:B213"/>
    <mergeCell ref="C212:C213"/>
    <mergeCell ref="D212:D213"/>
    <mergeCell ref="E212:G212"/>
    <mergeCell ref="H212:H213"/>
    <mergeCell ref="I212:I213"/>
    <mergeCell ref="D249:I249"/>
    <mergeCell ref="D250:I250"/>
    <mergeCell ref="D251:I251"/>
    <mergeCell ref="B69:D69"/>
    <mergeCell ref="E69:F69"/>
    <mergeCell ref="B71:D71"/>
    <mergeCell ref="E71:F71"/>
    <mergeCell ref="B9:J10"/>
    <mergeCell ref="B68:C68"/>
    <mergeCell ref="D68:F68"/>
    <mergeCell ref="B67:C67"/>
    <mergeCell ref="D67:F67"/>
    <mergeCell ref="B66:C66"/>
    <mergeCell ref="D66:F66"/>
  </mergeCells>
  <printOptions horizontalCentered="1"/>
  <pageMargins left="0.5" right="0.5" top="0.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I16" sqref="I16"/>
    </sheetView>
  </sheetViews>
  <sheetFormatPr defaultRowHeight="12.75"/>
  <cols>
    <col min="1" max="1" width="26" style="248" customWidth="1"/>
    <col min="2" max="2" width="6.140625" style="248" customWidth="1"/>
    <col min="3" max="3" width="10.28515625" style="248" customWidth="1"/>
    <col min="4" max="4" width="8.7109375" style="248" customWidth="1"/>
    <col min="5" max="5" width="13" style="248" customWidth="1"/>
    <col min="6" max="16384" width="9.140625" style="248"/>
  </cols>
  <sheetData>
    <row r="1" spans="1:5">
      <c r="A1" s="300" t="s">
        <v>572</v>
      </c>
      <c r="B1" s="301" t="s">
        <v>573</v>
      </c>
      <c r="C1" s="302" t="s">
        <v>226</v>
      </c>
      <c r="D1" s="302" t="s">
        <v>574</v>
      </c>
      <c r="E1" s="302" t="s">
        <v>575</v>
      </c>
    </row>
    <row r="2" spans="1:5">
      <c r="A2" s="393"/>
      <c r="B2" s="393"/>
      <c r="C2" s="393"/>
      <c r="D2" s="393"/>
      <c r="E2" s="393"/>
    </row>
    <row r="3" spans="1:5">
      <c r="A3" s="303" t="s">
        <v>576</v>
      </c>
      <c r="B3" s="304" t="s">
        <v>577</v>
      </c>
      <c r="C3" s="305">
        <v>2</v>
      </c>
      <c r="D3" s="305">
        <v>1644</v>
      </c>
      <c r="E3" s="305">
        <v>3288</v>
      </c>
    </row>
    <row r="4" spans="1:5">
      <c r="A4" s="303" t="s">
        <v>578</v>
      </c>
      <c r="B4" s="304" t="s">
        <v>577</v>
      </c>
      <c r="C4" s="305">
        <v>1</v>
      </c>
      <c r="D4" s="305">
        <v>2600</v>
      </c>
      <c r="E4" s="305">
        <v>2600</v>
      </c>
    </row>
    <row r="5" spans="1:5">
      <c r="A5" s="303" t="s">
        <v>579</v>
      </c>
      <c r="B5" s="304" t="s">
        <v>580</v>
      </c>
      <c r="C5" s="305">
        <v>19.920000000000002</v>
      </c>
      <c r="D5" s="305">
        <v>1869.9999999999998</v>
      </c>
      <c r="E5" s="305">
        <v>37250.400000000001</v>
      </c>
    </row>
    <row r="6" spans="1:5">
      <c r="A6" s="303" t="s">
        <v>581</v>
      </c>
      <c r="B6" s="304" t="s">
        <v>582</v>
      </c>
      <c r="C6" s="305">
        <v>1.2</v>
      </c>
      <c r="D6" s="305">
        <v>44353.8359929078</v>
      </c>
      <c r="E6" s="305">
        <v>53224.603191489361</v>
      </c>
    </row>
    <row r="7" spans="1:5">
      <c r="A7" s="303" t="s">
        <v>583</v>
      </c>
      <c r="B7" s="304" t="s">
        <v>577</v>
      </c>
      <c r="C7" s="305">
        <v>6</v>
      </c>
      <c r="D7" s="305">
        <v>87</v>
      </c>
      <c r="E7" s="305">
        <v>522</v>
      </c>
    </row>
    <row r="8" spans="1:5">
      <c r="A8" s="303" t="s">
        <v>584</v>
      </c>
      <c r="B8" s="304" t="s">
        <v>577</v>
      </c>
      <c r="C8" s="305">
        <v>3</v>
      </c>
      <c r="D8" s="305">
        <v>380</v>
      </c>
      <c r="E8" s="305">
        <v>1140</v>
      </c>
    </row>
    <row r="9" spans="1:5">
      <c r="A9" s="303" t="s">
        <v>585</v>
      </c>
      <c r="B9" s="304" t="s">
        <v>577</v>
      </c>
      <c r="C9" s="305">
        <v>250</v>
      </c>
      <c r="D9" s="305">
        <v>15</v>
      </c>
      <c r="E9" s="305">
        <v>3750</v>
      </c>
    </row>
    <row r="10" spans="1:5">
      <c r="A10" s="303" t="s">
        <v>586</v>
      </c>
      <c r="B10" s="304" t="s">
        <v>577</v>
      </c>
      <c r="C10" s="305">
        <v>2700</v>
      </c>
      <c r="D10" s="305">
        <v>17.663414634146346</v>
      </c>
      <c r="E10" s="305">
        <v>47691.21951219513</v>
      </c>
    </row>
    <row r="11" spans="1:5">
      <c r="A11" s="303" t="s">
        <v>587</v>
      </c>
      <c r="B11" s="304" t="s">
        <v>577</v>
      </c>
      <c r="C11" s="305">
        <v>7</v>
      </c>
      <c r="D11" s="305">
        <v>57.303370786516851</v>
      </c>
      <c r="E11" s="305">
        <v>401.12359550561797</v>
      </c>
    </row>
    <row r="12" spans="1:5">
      <c r="A12" s="303" t="s">
        <v>588</v>
      </c>
      <c r="B12" s="304" t="s">
        <v>577</v>
      </c>
      <c r="C12" s="305">
        <v>1</v>
      </c>
      <c r="D12" s="305">
        <v>12500</v>
      </c>
      <c r="E12" s="305">
        <v>12500</v>
      </c>
    </row>
    <row r="13" spans="1:5">
      <c r="A13" s="303" t="s">
        <v>589</v>
      </c>
      <c r="B13" s="304" t="s">
        <v>577</v>
      </c>
      <c r="C13" s="305">
        <v>10</v>
      </c>
      <c r="D13" s="305">
        <v>30</v>
      </c>
      <c r="E13" s="305">
        <v>300</v>
      </c>
    </row>
    <row r="14" spans="1:5">
      <c r="A14" s="303" t="s">
        <v>590</v>
      </c>
      <c r="B14" s="304" t="s">
        <v>577</v>
      </c>
      <c r="C14" s="305">
        <v>10</v>
      </c>
      <c r="D14" s="305">
        <v>70</v>
      </c>
      <c r="E14" s="305">
        <v>700</v>
      </c>
    </row>
    <row r="15" spans="1:5">
      <c r="A15" s="303" t="s">
        <v>591</v>
      </c>
      <c r="B15" s="304" t="s">
        <v>577</v>
      </c>
      <c r="C15" s="305">
        <v>3</v>
      </c>
      <c r="D15" s="305">
        <v>300</v>
      </c>
      <c r="E15" s="305">
        <v>900</v>
      </c>
    </row>
    <row r="16" spans="1:5">
      <c r="A16" s="303" t="s">
        <v>592</v>
      </c>
      <c r="B16" s="304" t="s">
        <v>577</v>
      </c>
      <c r="C16" s="305">
        <v>7</v>
      </c>
      <c r="D16" s="305">
        <v>1366.6666666666667</v>
      </c>
      <c r="E16" s="305">
        <v>9566.6666666666679</v>
      </c>
    </row>
    <row r="17" spans="1:5">
      <c r="A17" s="303" t="s">
        <v>593</v>
      </c>
      <c r="B17" s="304" t="s">
        <v>582</v>
      </c>
      <c r="C17" s="305">
        <v>1.3</v>
      </c>
      <c r="D17" s="305">
        <v>35000</v>
      </c>
      <c r="E17" s="305">
        <v>45500</v>
      </c>
    </row>
    <row r="18" spans="1:5">
      <c r="A18" s="303" t="s">
        <v>594</v>
      </c>
      <c r="B18" s="304" t="s">
        <v>580</v>
      </c>
      <c r="C18" s="305">
        <v>42</v>
      </c>
      <c r="D18" s="305">
        <v>340</v>
      </c>
      <c r="E18" s="305">
        <v>14280</v>
      </c>
    </row>
    <row r="19" spans="1:5">
      <c r="A19" s="303" t="s">
        <v>595</v>
      </c>
      <c r="B19" s="304" t="s">
        <v>577</v>
      </c>
      <c r="C19" s="305">
        <v>15</v>
      </c>
      <c r="D19" s="305">
        <v>130</v>
      </c>
      <c r="E19" s="305">
        <v>1950</v>
      </c>
    </row>
    <row r="20" spans="1:5">
      <c r="A20" s="303" t="s">
        <v>596</v>
      </c>
      <c r="B20" s="304" t="s">
        <v>577</v>
      </c>
      <c r="C20" s="305">
        <v>2</v>
      </c>
      <c r="D20" s="305">
        <v>150</v>
      </c>
      <c r="E20" s="305">
        <v>300</v>
      </c>
    </row>
    <row r="21" spans="1:5">
      <c r="A21" s="303" t="s">
        <v>597</v>
      </c>
      <c r="B21" s="304" t="s">
        <v>577</v>
      </c>
      <c r="C21" s="305">
        <v>1</v>
      </c>
      <c r="D21" s="305">
        <v>4356</v>
      </c>
      <c r="E21" s="305">
        <v>4356</v>
      </c>
    </row>
    <row r="22" spans="1:5">
      <c r="A22" s="303" t="s">
        <v>598</v>
      </c>
      <c r="B22" s="304" t="s">
        <v>577</v>
      </c>
      <c r="C22" s="305">
        <v>6</v>
      </c>
      <c r="D22" s="305">
        <v>103.22986111111111</v>
      </c>
      <c r="E22" s="305">
        <v>619.37916666666661</v>
      </c>
    </row>
    <row r="23" spans="1:5">
      <c r="A23" s="303" t="s">
        <v>599</v>
      </c>
      <c r="B23" s="304" t="s">
        <v>577</v>
      </c>
      <c r="C23" s="305">
        <v>3</v>
      </c>
      <c r="D23" s="305">
        <v>972.22222222222229</v>
      </c>
      <c r="E23" s="305">
        <v>2916.666666666667</v>
      </c>
    </row>
    <row r="24" spans="1:5">
      <c r="A24" s="303" t="s">
        <v>600</v>
      </c>
      <c r="B24" s="304" t="s">
        <v>577</v>
      </c>
      <c r="C24" s="305">
        <v>1</v>
      </c>
      <c r="D24" s="305">
        <v>5400</v>
      </c>
      <c r="E24" s="305">
        <v>5400</v>
      </c>
    </row>
    <row r="25" spans="1:5">
      <c r="A25" s="303" t="s">
        <v>601</v>
      </c>
      <c r="B25" s="304" t="s">
        <v>577</v>
      </c>
      <c r="C25" s="305">
        <v>1</v>
      </c>
      <c r="D25" s="305">
        <v>750</v>
      </c>
      <c r="E25" s="305">
        <v>750</v>
      </c>
    </row>
    <row r="26" spans="1:5">
      <c r="A26" s="303" t="s">
        <v>602</v>
      </c>
      <c r="B26" s="304" t="s">
        <v>577</v>
      </c>
      <c r="C26" s="305">
        <v>2</v>
      </c>
      <c r="D26" s="305">
        <v>3700</v>
      </c>
      <c r="E26" s="305">
        <v>7400</v>
      </c>
    </row>
    <row r="27" spans="1:5">
      <c r="A27" s="303" t="s">
        <v>603</v>
      </c>
      <c r="B27" s="304" t="s">
        <v>577</v>
      </c>
      <c r="C27" s="305">
        <v>4</v>
      </c>
      <c r="D27" s="305">
        <v>602</v>
      </c>
      <c r="E27" s="305">
        <v>2408</v>
      </c>
    </row>
    <row r="28" spans="1:5">
      <c r="A28" s="303" t="s">
        <v>604</v>
      </c>
      <c r="B28" s="304" t="s">
        <v>577</v>
      </c>
      <c r="C28" s="305">
        <v>2</v>
      </c>
      <c r="D28" s="305">
        <v>310</v>
      </c>
      <c r="E28" s="305">
        <v>620</v>
      </c>
    </row>
    <row r="29" spans="1:5">
      <c r="A29" s="303" t="s">
        <v>605</v>
      </c>
      <c r="B29" s="304" t="s">
        <v>577</v>
      </c>
      <c r="C29" s="305">
        <v>1</v>
      </c>
      <c r="D29" s="305">
        <v>7276</v>
      </c>
      <c r="E29" s="305">
        <v>7276</v>
      </c>
    </row>
    <row r="30" spans="1:5">
      <c r="A30" s="303" t="s">
        <v>606</v>
      </c>
      <c r="B30" s="304" t="s">
        <v>577</v>
      </c>
      <c r="C30" s="305">
        <v>13</v>
      </c>
      <c r="D30" s="305">
        <v>960</v>
      </c>
      <c r="E30" s="305">
        <v>12480</v>
      </c>
    </row>
    <row r="31" spans="1:5" ht="15">
      <c r="E31" s="306">
        <f>SUM(E3:E30)</f>
        <v>280090.0587991901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Kop. </vt:lpstr>
      <vt:lpstr>Shpenzime te pazbritshme 14  </vt:lpstr>
      <vt:lpstr>Pasqyra e Pozicionit Financiar</vt:lpstr>
      <vt:lpstr>PASH-sipas natyres</vt:lpstr>
      <vt:lpstr>Fluksi </vt:lpstr>
      <vt:lpstr>Kapitali 1</vt:lpstr>
      <vt:lpstr>AMM</vt:lpstr>
      <vt:lpstr>Shenime shpjeguese</vt:lpstr>
      <vt:lpstr>Inventari</vt:lpstr>
      <vt:lpstr>KL-FR</vt:lpstr>
      <vt:lpstr>AMM!Print_Area</vt:lpstr>
      <vt:lpstr>'Kop. '!Print_Area</vt:lpstr>
      <vt:lpstr>'Shenime shpjeguese'!Print_Area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ARBER KETA</cp:lastModifiedBy>
  <cp:lastPrinted>2022-02-05T10:02:58Z</cp:lastPrinted>
  <dcterms:created xsi:type="dcterms:W3CDTF">2012-01-19T09:31:29Z</dcterms:created>
  <dcterms:modified xsi:type="dcterms:W3CDTF">2022-07-31T17:03:23Z</dcterms:modified>
</cp:coreProperties>
</file>