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5195" windowHeight="8700" tabRatio="1000" activeTab="3"/>
  </bookViews>
  <sheets>
    <sheet name="Pasqyrat Financiare" sheetId="1" r:id="rId1"/>
    <sheet name="Pozicioni financiar Aktive" sheetId="4" r:id="rId2"/>
    <sheet name="Pf PASIVE " sheetId="19" r:id="rId3"/>
    <sheet name="Pasqyra e Performances " sheetId="3" r:id="rId4"/>
    <sheet name="P.P.Gjithperfshirse" sheetId="18" r:id="rId5"/>
    <sheet name="PASQYRA E FLUKSIT " sheetId="17" r:id="rId6"/>
    <sheet name="Pasqyra e Kapitalit" sheetId="7" r:id="rId7"/>
    <sheet name="Shenimet Shpjeguese" sheetId="8" r:id="rId8"/>
    <sheet name="amortizi 2017" sheetId="12" r:id="rId9"/>
    <sheet name="ANEX 1" sheetId="13" r:id="rId10"/>
    <sheet name="Anex 2" sheetId="15" r:id="rId11"/>
    <sheet name="ANEX NR 3" sheetId="14" r:id="rId12"/>
    <sheet name="Sheet1" sheetId="20" r:id="rId13"/>
    <sheet name="Sheet2" sheetId="21" r:id="rId14"/>
  </sheets>
  <externalReferences>
    <externalReference r:id="rId15"/>
  </externalReferences>
  <calcPr calcId="124519"/>
</workbook>
</file>

<file path=xl/calcChain.xml><?xml version="1.0" encoding="utf-8"?>
<calcChain xmlns="http://schemas.openxmlformats.org/spreadsheetml/2006/main">
  <c r="G31" i="12"/>
  <c r="D45"/>
  <c r="D43"/>
  <c r="G79" i="8"/>
  <c r="J47"/>
  <c r="I47"/>
  <c r="J46"/>
  <c r="I43"/>
  <c r="J43" s="1"/>
  <c r="I41"/>
  <c r="J41" s="1"/>
  <c r="G40"/>
  <c r="H40" s="1"/>
  <c r="F38"/>
  <c r="J37"/>
  <c r="I37"/>
  <c r="H37"/>
  <c r="H35"/>
  <c r="I35" s="1"/>
  <c r="J35" s="1"/>
  <c r="F35"/>
  <c r="J33"/>
  <c r="I32"/>
  <c r="J32" s="1"/>
  <c r="H32"/>
  <c r="J11"/>
  <c r="J14" s="1"/>
  <c r="I11"/>
  <c r="K28" i="7"/>
  <c r="H28"/>
  <c r="F28"/>
  <c r="M28"/>
  <c r="C69" i="19"/>
  <c r="C55"/>
  <c r="H29" i="7"/>
  <c r="F29"/>
  <c r="B41" i="17"/>
  <c r="C7" i="4"/>
  <c r="C39" i="3"/>
  <c r="C12"/>
  <c r="C16"/>
  <c r="C20"/>
  <c r="C15"/>
  <c r="J13" i="7"/>
  <c r="J18" s="1"/>
  <c r="J19" s="1"/>
  <c r="D19"/>
  <c r="E19"/>
  <c r="F19"/>
  <c r="G19"/>
  <c r="H19"/>
  <c r="I19"/>
  <c r="L19"/>
  <c r="C19"/>
  <c r="C18"/>
  <c r="L9"/>
  <c r="J9"/>
  <c r="I9"/>
  <c r="H9"/>
  <c r="G9"/>
  <c r="F9"/>
  <c r="C9"/>
  <c r="K7"/>
  <c r="K9" s="1"/>
  <c r="C7" i="18"/>
  <c r="C16" s="1"/>
  <c r="C18" s="1"/>
  <c r="E46" i="12"/>
  <c r="E43"/>
  <c r="I44" i="8"/>
  <c r="J44" s="1"/>
  <c r="I42"/>
  <c r="J42" s="1"/>
  <c r="I39"/>
  <c r="J39" s="1"/>
  <c r="I38"/>
  <c r="J38" s="1"/>
  <c r="I20"/>
  <c r="J20" s="1"/>
  <c r="I12"/>
  <c r="D29" i="7"/>
  <c r="E29"/>
  <c r="G29"/>
  <c r="I29"/>
  <c r="L29"/>
  <c r="C28"/>
  <c r="C29" s="1"/>
  <c r="A3" i="14"/>
  <c r="A2"/>
  <c r="A1"/>
  <c r="D46" i="12"/>
  <c r="B36" i="17"/>
  <c r="B11"/>
  <c r="B24"/>
  <c r="B12"/>
  <c r="C21" i="4"/>
  <c r="B39" i="17"/>
  <c r="C12" i="4"/>
  <c r="G13" i="12"/>
  <c r="C33" i="3" l="1"/>
  <c r="C36" s="1"/>
  <c r="K18" i="7"/>
  <c r="M7"/>
  <c r="M9" s="1"/>
  <c r="B14" i="17"/>
  <c r="B38" s="1"/>
  <c r="M18" i="7" l="1"/>
  <c r="M19" s="1"/>
  <c r="K19"/>
  <c r="F46" i="12"/>
  <c r="F45"/>
  <c r="E45"/>
  <c r="E44"/>
  <c r="E34"/>
  <c r="G33"/>
  <c r="G29"/>
  <c r="G45" s="1"/>
  <c r="F28"/>
  <c r="F34" s="1"/>
  <c r="D28"/>
  <c r="D44" s="1"/>
  <c r="E22"/>
  <c r="F18"/>
  <c r="E18"/>
  <c r="G15"/>
  <c r="G14"/>
  <c r="G46" s="1"/>
  <c r="G12"/>
  <c r="G11"/>
  <c r="G44" l="1"/>
  <c r="G18"/>
  <c r="E50"/>
  <c r="D50"/>
  <c r="G27"/>
  <c r="G43" s="1"/>
  <c r="G30"/>
  <c r="D34"/>
  <c r="G28"/>
  <c r="G34" l="1"/>
  <c r="G50"/>
  <c r="I24" i="8"/>
  <c r="C62" i="19"/>
  <c r="C20" l="1"/>
  <c r="C34"/>
  <c r="C40" i="4"/>
  <c r="A3" i="18" l="1"/>
  <c r="A2"/>
  <c r="A1"/>
  <c r="A3" i="15"/>
  <c r="A2"/>
  <c r="A1"/>
  <c r="I11" i="13"/>
  <c r="I10"/>
  <c r="A3"/>
  <c r="A2"/>
  <c r="A1"/>
  <c r="D3" i="8"/>
  <c r="D2"/>
  <c r="D1"/>
  <c r="B3" i="7" l="1"/>
  <c r="B2"/>
  <c r="B1"/>
  <c r="A3" i="17"/>
  <c r="A2"/>
  <c r="A1"/>
  <c r="B3" i="3"/>
  <c r="B2"/>
  <c r="B1"/>
  <c r="C57" i="19"/>
  <c r="J33" i="15" l="1"/>
  <c r="J21"/>
  <c r="J25"/>
  <c r="J15"/>
  <c r="J16"/>
  <c r="J17"/>
  <c r="J9"/>
  <c r="I9"/>
  <c r="J11" i="13"/>
  <c r="C23" i="19"/>
  <c r="J14" i="15" l="1"/>
  <c r="J18"/>
  <c r="I15" l="1"/>
  <c r="A4" i="19"/>
  <c r="I33" i="15"/>
  <c r="I25"/>
  <c r="I21"/>
  <c r="I17"/>
  <c r="I16"/>
  <c r="A6" i="19"/>
  <c r="A5"/>
  <c r="C14"/>
  <c r="C10" l="1"/>
  <c r="C32" s="1"/>
  <c r="I18" i="15"/>
  <c r="C67" i="19" l="1"/>
  <c r="J23" i="7" l="1"/>
  <c r="J28" s="1"/>
  <c r="J29" s="1"/>
  <c r="C46" i="19"/>
  <c r="C51" s="1"/>
  <c r="C53" s="1"/>
  <c r="C46" i="4"/>
  <c r="C51" s="1"/>
  <c r="C33"/>
  <c r="C31"/>
  <c r="M29" i="7" l="1"/>
  <c r="C71" i="19"/>
  <c r="C52" i="4"/>
  <c r="B7" i="18"/>
  <c r="J39" i="15"/>
  <c r="I14"/>
  <c r="I39" s="1"/>
  <c r="D14" i="14"/>
  <c r="D45" s="1"/>
  <c r="J16" i="13"/>
  <c r="I16"/>
  <c r="J12"/>
  <c r="I12"/>
  <c r="J8"/>
  <c r="J24" s="1"/>
  <c r="I8"/>
  <c r="I24" s="1"/>
  <c r="K29" i="7" l="1"/>
  <c r="B16" i="18"/>
  <c r="B18" s="1"/>
</calcChain>
</file>

<file path=xl/sharedStrings.xml><?xml version="1.0" encoding="utf-8"?>
<sst xmlns="http://schemas.openxmlformats.org/spreadsheetml/2006/main" count="639" uniqueCount="496">
  <si>
    <t>Toka</t>
  </si>
  <si>
    <t>Totali</t>
  </si>
  <si>
    <t>•</t>
  </si>
  <si>
    <t>Emertimi</t>
  </si>
  <si>
    <t>Nr</t>
  </si>
  <si>
    <r>
      <t xml:space="preserve">  </t>
    </r>
    <r>
      <rPr>
        <u/>
        <sz val="10"/>
        <rFont val="Arial"/>
        <family val="2"/>
      </rPr>
      <t xml:space="preserve">                                                 </t>
    </r>
    <r>
      <rPr>
        <sz val="10"/>
        <rFont val="Arial"/>
        <family val="2"/>
      </rPr>
      <t xml:space="preserve">    </t>
    </r>
  </si>
  <si>
    <t xml:space="preserve">Te dhena identifikuese                                                                            </t>
  </si>
  <si>
    <t xml:space="preserve">   Te dhena te tjera  Individuale</t>
  </si>
  <si>
    <t xml:space="preserve">                                                                                                 </t>
  </si>
  <si>
    <t xml:space="preserve">                                                                                                                      </t>
  </si>
  <si>
    <t xml:space="preserve">          </t>
  </si>
  <si>
    <t xml:space="preserve">• Pasqyrat Financiare </t>
  </si>
  <si>
    <t xml:space="preserve">Individuale  </t>
  </si>
  <si>
    <t xml:space="preserve">• Monedha :            Lek      </t>
  </si>
  <si>
    <t xml:space="preserve">              PASQYRAT FINANCIARE</t>
  </si>
  <si>
    <t>Sasia</t>
  </si>
  <si>
    <t>Gjendje</t>
  </si>
  <si>
    <t>Shtesa</t>
  </si>
  <si>
    <t>Pakesime</t>
  </si>
  <si>
    <t>Ndertime</t>
  </si>
  <si>
    <t>Makineri,paisje</t>
  </si>
  <si>
    <t>Mjete transporti</t>
  </si>
  <si>
    <t>Zyre</t>
  </si>
  <si>
    <t xml:space="preserve">             TOTALI</t>
  </si>
  <si>
    <t>Makineri,paisje,vegla</t>
  </si>
  <si>
    <t>Administratori</t>
  </si>
  <si>
    <t>Pasqyre Nr.1</t>
  </si>
  <si>
    <t>ANEKS STATISTIKOR</t>
  </si>
  <si>
    <t>TE ARDHURAT</t>
  </si>
  <si>
    <t>Numri i Llogarise</t>
  </si>
  <si>
    <t>Kodi Statistikor</t>
  </si>
  <si>
    <t>Shitjet gjithsej (a + b +c )</t>
  </si>
  <si>
    <t>a)</t>
  </si>
  <si>
    <t xml:space="preserve">   Te ardhura nga shitja e Produktit te vet </t>
  </si>
  <si>
    <t>701/702/703</t>
  </si>
  <si>
    <t xml:space="preserve"> b)</t>
  </si>
  <si>
    <t xml:space="preserve">   Te ardhura nga shitja e Shërbimeve </t>
  </si>
  <si>
    <t xml:space="preserve"> c)</t>
  </si>
  <si>
    <t xml:space="preserve">    te ardhura nga shitja e Mallrave </t>
  </si>
  <si>
    <t>Të ardhura nga shitje të tjera (a+b+c)</t>
  </si>
  <si>
    <t>Qeraja</t>
  </si>
  <si>
    <t>b)</t>
  </si>
  <si>
    <t>Komisione</t>
  </si>
  <si>
    <t>c)</t>
  </si>
  <si>
    <t>Transport per te tjeret</t>
  </si>
  <si>
    <t xml:space="preserve">Ndryshimet në inventarin e produkteve të gatshëm e prodhimeve në proçes :                                   </t>
  </si>
  <si>
    <t>Shtesat    (+)</t>
  </si>
  <si>
    <t>Pakesimet (-)</t>
  </si>
  <si>
    <t xml:space="preserve">   Prodhimi per qellimet e vet ndermarrjes dhe per kapital :</t>
  </si>
  <si>
    <t xml:space="preserve">    nga i cili: Prodhim i aktiveve afatgjata</t>
  </si>
  <si>
    <t xml:space="preserve">  Të ardhura nga grantet (Subvencione)</t>
  </si>
  <si>
    <t xml:space="preserve">  Të tjera</t>
  </si>
  <si>
    <t xml:space="preserve">  Të ardhura nga shitja e aktiveve afatgjata</t>
  </si>
  <si>
    <t>I)</t>
  </si>
  <si>
    <t>Totali i te ardhurave I= (1+2+/-3+4+5+6+7+8)</t>
  </si>
  <si>
    <t>Në ------ Lekë</t>
  </si>
  <si>
    <t>Pasqyre Nr.3</t>
  </si>
  <si>
    <t>Aktiviteti</t>
  </si>
  <si>
    <t>Te ardhurat nga aktiviteti</t>
  </si>
  <si>
    <t>Tregti</t>
  </si>
  <si>
    <t>Tregti karburanti</t>
  </si>
  <si>
    <t>Tregti ushqimore,pije</t>
  </si>
  <si>
    <t>Tregti materiale ndertimi</t>
  </si>
  <si>
    <t>Tregti cigaresh</t>
  </si>
  <si>
    <t>Tregti artikuj industrial</t>
  </si>
  <si>
    <t>Farmaci</t>
  </si>
  <si>
    <t>Eksport mallrash</t>
  </si>
  <si>
    <t>Tregti te tjera</t>
  </si>
  <si>
    <t>I</t>
  </si>
  <si>
    <t>Totali i te ardhurave nga   tregtia</t>
  </si>
  <si>
    <t>Ndertim</t>
  </si>
  <si>
    <t xml:space="preserve">Ndertim banese </t>
  </si>
  <si>
    <t>Ndertim pune publike</t>
  </si>
  <si>
    <t>Ndertime te tjera</t>
  </si>
  <si>
    <t>II</t>
  </si>
  <si>
    <t>Totali i te ardhurave nga ndertimi</t>
  </si>
  <si>
    <t>Prodhim</t>
  </si>
  <si>
    <t>Eksport, prodhime te ndryshme</t>
  </si>
  <si>
    <t>Fason te cdo lloji</t>
  </si>
  <si>
    <t>Prodhim materiale ndertimi</t>
  </si>
  <si>
    <t xml:space="preserve">Prodhim ushqimore </t>
  </si>
  <si>
    <t>Prodhim pije alkolike, etj</t>
  </si>
  <si>
    <t>Prodhime energji</t>
  </si>
  <si>
    <t>Prodhim hidrokarbure,</t>
  </si>
  <si>
    <t>Prodhime te tjera</t>
  </si>
  <si>
    <t>III</t>
  </si>
  <si>
    <t>Totali i te ardhurave nga prodhimi</t>
  </si>
  <si>
    <t>Transport</t>
  </si>
  <si>
    <t>Transport mallrash</t>
  </si>
  <si>
    <t>Transport malli nderkombetare</t>
  </si>
  <si>
    <t>Transport udhetaresh</t>
  </si>
  <si>
    <t>Transport udhetaresh nderkombetare</t>
  </si>
  <si>
    <t>IV</t>
  </si>
  <si>
    <t>Totali i te ardhurave nga transporti</t>
  </si>
  <si>
    <t xml:space="preserve">Sherbimi </t>
  </si>
  <si>
    <t xml:space="preserve">Sherbime financiare </t>
  </si>
  <si>
    <t>Siguracione</t>
  </si>
  <si>
    <t>Sherbime mjekesore</t>
  </si>
  <si>
    <t xml:space="preserve">Bar restorante 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</si>
  <si>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</si>
  <si>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</si>
  <si>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</si>
  <si>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</si>
  <si>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</si>
  <si>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</si>
  <si>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Sherbime te tjera</t>
  </si>
  <si>
    <t>V</t>
  </si>
  <si>
    <t>Totali i te ardhurave nga sherbimet</t>
  </si>
  <si>
    <t>TOALI (I+II+III+IV+V)</t>
  </si>
  <si>
    <t>Nr. I te punesuarve</t>
  </si>
  <si>
    <t>Me page deri ne 19.000 leke</t>
  </si>
  <si>
    <t>Me page nga 19.001 deri ne 30.000 leke</t>
  </si>
  <si>
    <t>Me page nga 30.001 deri  ne 66.500 leke</t>
  </si>
  <si>
    <t>Me page nga 66.501 deri ne 84.100 leke</t>
  </si>
  <si>
    <t>Me page me te larte se 84.100 leke</t>
  </si>
  <si>
    <t>Pasqyre Nr.2</t>
  </si>
  <si>
    <t>SHPENZIMET</t>
  </si>
  <si>
    <t>Blerje, shpenzime (a+/-b+c+/-d+e)</t>
  </si>
  <si>
    <t xml:space="preserve"> a) </t>
  </si>
  <si>
    <t>Blerje/shpenzime materiale dhe materiale të tjera</t>
  </si>
  <si>
    <t>Mallra te blera</t>
  </si>
  <si>
    <t>601+602</t>
  </si>
  <si>
    <t xml:space="preserve"> Ndryshimet e gjëndjeve të Materialeve (+/-)</t>
  </si>
  <si>
    <t xml:space="preserve"> Mallra të blera</t>
  </si>
  <si>
    <t>605/1</t>
  </si>
  <si>
    <t xml:space="preserve"> d) </t>
  </si>
  <si>
    <r>
      <t xml:space="preserve"> </t>
    </r>
    <r>
      <rPr>
        <sz val="8"/>
        <rFont val="Arial"/>
        <family val="2"/>
      </rPr>
      <t>Ndryshimet e gjëndjeve të Mallrave (+/-)</t>
    </r>
  </si>
  <si>
    <t xml:space="preserve"> e) </t>
  </si>
  <si>
    <t xml:space="preserve"> Shpenzime per sherbime</t>
  </si>
  <si>
    <t>605/2</t>
  </si>
  <si>
    <t>Shpenzime per personelin (a+b)</t>
  </si>
  <si>
    <t>a-</t>
  </si>
  <si>
    <r>
      <t xml:space="preserve"> </t>
    </r>
    <r>
      <rPr>
        <sz val="8"/>
        <rFont val="Arial"/>
        <family val="2"/>
      </rPr>
      <t>Pagat e personelit</t>
    </r>
  </si>
  <si>
    <t xml:space="preserve"> b-</t>
  </si>
  <si>
    <t xml:space="preserve"> Shpenzimet për sig.shoqërore dhe shëndetsore</t>
  </si>
  <si>
    <t>Amortizimet dhe zhvlerësimet</t>
  </si>
  <si>
    <t>Shërbime nga të tretë (a+b+c+d+e+f+g+h+i+j+k+l+m)</t>
  </si>
  <si>
    <t>Sherbimet nga nen-kontraktoret</t>
  </si>
  <si>
    <t>Trajtime te pergjithshme</t>
  </si>
  <si>
    <t>Qera</t>
  </si>
  <si>
    <t>d)</t>
  </si>
  <si>
    <t>Mirembajtje dhe riparime</t>
  </si>
  <si>
    <t>e)</t>
  </si>
  <si>
    <t>Shpenzime për Siguracione</t>
  </si>
  <si>
    <t>f)</t>
  </si>
  <si>
    <t>Kerkim studime</t>
  </si>
  <si>
    <t>g)</t>
  </si>
  <si>
    <t>Sherbime të tjera</t>
  </si>
  <si>
    <t>h)</t>
  </si>
  <si>
    <t>Shpenzime per koncesione, patenta dhe licensa</t>
  </si>
  <si>
    <t>i)</t>
  </si>
  <si>
    <t>Shpenzime per publicitet, reklama</t>
  </si>
  <si>
    <t>j)</t>
  </si>
  <si>
    <t>Transferime, udhetime, dieta</t>
  </si>
  <si>
    <t>k)</t>
  </si>
  <si>
    <t xml:space="preserve">Shpenzime postare dhe telekomunikacioni </t>
  </si>
  <si>
    <t>l)</t>
  </si>
  <si>
    <t>Shpenzime transporti</t>
  </si>
  <si>
    <t xml:space="preserve">   per Blerje </t>
  </si>
  <si>
    <t xml:space="preserve">   per shitje</t>
  </si>
  <si>
    <t>m)</t>
  </si>
  <si>
    <t>Shpenzime per sherbime bankare</t>
  </si>
  <si>
    <t>Tatime dhe taksa (a+b+c+d)</t>
  </si>
  <si>
    <t>Taksa dhe tarifa doganore</t>
  </si>
  <si>
    <t>Akciza</t>
  </si>
  <si>
    <t>Taksa dhe tarifa vendore</t>
  </si>
  <si>
    <t>Taksa e regjistrimit dhe tatime te tjera</t>
  </si>
  <si>
    <t>635+638</t>
  </si>
  <si>
    <t>II)</t>
  </si>
  <si>
    <t>Totali i shpenzimeve II=(1+2+3+4+5)</t>
  </si>
  <si>
    <t>Informatë:</t>
  </si>
  <si>
    <t xml:space="preserve">Numri mesatar i te punesuarve </t>
  </si>
  <si>
    <t>Investimet</t>
  </si>
  <si>
    <t xml:space="preserve">    Shtimi i aseteve fikse</t>
  </si>
  <si>
    <t xml:space="preserve">       nga te cilat: asete te reja</t>
  </si>
  <si>
    <t xml:space="preserve">   Pakesimi i aseteve fikse</t>
  </si>
  <si>
    <t xml:space="preserve">       nga te cilat shitja e aseteve ekzistuese</t>
  </si>
  <si>
    <t xml:space="preserve">lek </t>
  </si>
  <si>
    <t>.</t>
  </si>
  <si>
    <t xml:space="preserve">             </t>
  </si>
  <si>
    <t>Formati 1 – Shpenzimet e shfrytëzimit të klasifikuara sipas natyrës</t>
  </si>
  <si>
    <t>Efekti i ndryshimeve në politikat kontabël</t>
  </si>
  <si>
    <t>Shpenzime të tjera shfrytëzimi</t>
  </si>
  <si>
    <t xml:space="preserve">Qera ( 613) </t>
  </si>
  <si>
    <t>Shpen Per Sherbime  Bankare ( 628)</t>
  </si>
  <si>
    <t xml:space="preserve">Shpen. Te tjera  ( 61-63) </t>
  </si>
  <si>
    <t xml:space="preserve">    1.  Kliente  </t>
  </si>
  <si>
    <t xml:space="preserve">    2.  TVSH  </t>
  </si>
  <si>
    <t xml:space="preserve">    3.  TF ( tatim mbi fitimin) </t>
  </si>
  <si>
    <t>8. Të pagueshme ndaj punonjësve dhe sigurimeve shoqërore/shëndetsore</t>
  </si>
  <si>
    <t xml:space="preserve">    1. Ndaj  Furnitore</t>
  </si>
  <si>
    <t xml:space="preserve">    2. Ndaj te tretve</t>
  </si>
  <si>
    <t xml:space="preserve">   1)  Paga  421</t>
  </si>
  <si>
    <t xml:space="preserve">  2) Sig Shoq/ shend 431</t>
  </si>
  <si>
    <t xml:space="preserve">   1. Tatim ne burim  449</t>
  </si>
  <si>
    <t>Kapitali i Nënshkruar</t>
  </si>
  <si>
    <t xml:space="preserve"> 1. Kapitai I nenshkruar  I paguar </t>
  </si>
  <si>
    <t xml:space="preserve"> 2. Kapital I nenshkruar I papaguar </t>
  </si>
  <si>
    <t>Fitimi/Humbja e vitit</t>
  </si>
  <si>
    <t>Mjete monetare dhe ekuivalentë të mjeteve monetare më 1 janar</t>
  </si>
  <si>
    <t xml:space="preserve">ADMINISTRATORI </t>
  </si>
  <si>
    <t>PASQYRA E FLUKSIT MJETEVE MONETARE  ( METODA DIREKTE)</t>
  </si>
  <si>
    <t xml:space="preserve">    3. TF ( Tatim Fitim )</t>
  </si>
  <si>
    <t xml:space="preserve">   2. TVSH (Tatim mbi vleren e shtuar)</t>
  </si>
  <si>
    <t>Pasqyra e Ndryshimeve në Kapitalin Neto</t>
  </si>
  <si>
    <t xml:space="preserve">    4.Detyrime te tjera tatimore dhe gjoba </t>
  </si>
  <si>
    <t>Transaksionet me pronarët e njësisë ekonomike të njohura direkt në kapital:</t>
  </si>
  <si>
    <t xml:space="preserve"> </t>
  </si>
  <si>
    <t>Aktivet monetare</t>
  </si>
  <si>
    <t>Nr.Llog</t>
  </si>
  <si>
    <t>Përshkrimi</t>
  </si>
  <si>
    <t>Gjendje ne Fillim</t>
  </si>
  <si>
    <t>Veprime gjate periudhes</t>
  </si>
  <si>
    <t>Gjendje ne Fund</t>
  </si>
  <si>
    <t>Debi</t>
  </si>
  <si>
    <t>Kredi</t>
  </si>
  <si>
    <t>Teprica</t>
  </si>
  <si>
    <t>TOTALI</t>
  </si>
  <si>
    <t xml:space="preserve">ARKA </t>
  </si>
  <si>
    <t xml:space="preserve">Shenimet per llogarite e tjera te subjektit </t>
  </si>
  <si>
    <t>109</t>
  </si>
  <si>
    <t>Rezultati i ushtrimit</t>
  </si>
  <si>
    <t>431</t>
  </si>
  <si>
    <t>Sigurime Shoqerore dhe shendetesore</t>
  </si>
  <si>
    <t>444</t>
  </si>
  <si>
    <t>Tatim mbi fitimin</t>
  </si>
  <si>
    <t>449</t>
  </si>
  <si>
    <t>Tatim ne burim</t>
  </si>
  <si>
    <t xml:space="preserve">Shenime : Kompania per amortizimin e Aseteve ka perdorur metoden lineare te amortizmit, normat ne fuqi sipas ligjit  Ligjit "Per Tatimin mbi Te Ardhurat"  Nr. 8438 dt 28.12.1998 I ndryshuar , respektivisht 25 % . Norma E tatimit Fitimit e Aplikuar eshte 15 %. Per llogariten e Tatimit  ne Burim eshte perdorur norma 15 %. </t>
  </si>
  <si>
    <t>Vlera</t>
  </si>
  <si>
    <t>613</t>
  </si>
  <si>
    <t>Qira</t>
  </si>
  <si>
    <t>628</t>
  </si>
  <si>
    <t>634</t>
  </si>
  <si>
    <t>641</t>
  </si>
  <si>
    <t>Pagat dhe shperblimet e personelit</t>
  </si>
  <si>
    <t>644</t>
  </si>
  <si>
    <t>Sigurimet shoqerore dhe shendetesore</t>
  </si>
  <si>
    <t>AKTIVET</t>
  </si>
  <si>
    <t>Aktivet afatshkurtra</t>
  </si>
  <si>
    <t>Mjetet monetare</t>
  </si>
  <si>
    <t>Investime :</t>
  </si>
  <si>
    <t>1. Në tituj pronësie të njësive ekonomike brenda grupit</t>
  </si>
  <si>
    <t>2. Aksionet e veta</t>
  </si>
  <si>
    <t>3. Të tjera financiare</t>
  </si>
  <si>
    <t>Të drejta të arkëtueshme :</t>
  </si>
  <si>
    <t>1. Nga aktiviteti i shfrytëzimit</t>
  </si>
  <si>
    <t>2. Nga njësitë ekonomike brenda grupit</t>
  </si>
  <si>
    <t>3. Nga njësitë ekonomike ku ka interesa pjesëmarrëse</t>
  </si>
  <si>
    <t>5. Kapital i nënshkruar i papaguar</t>
  </si>
  <si>
    <t>Inventarët:</t>
  </si>
  <si>
    <t>1. Lëndë e parë dhe materiale të konsumueshme</t>
  </si>
  <si>
    <t>2. Prodhime në proces dhe gjysëmprodukte</t>
  </si>
  <si>
    <t>3. Produkte të gatshme</t>
  </si>
  <si>
    <t>4. Mallra</t>
  </si>
  <si>
    <t>5. Aktive Biologjike (Gjë e gjallë në rritje e majmëri)</t>
  </si>
  <si>
    <t>6. AAGJM të mbajtura për shitje</t>
  </si>
  <si>
    <t>7.Parapagime për inventar</t>
  </si>
  <si>
    <t>Shpenzime të shtyra</t>
  </si>
  <si>
    <t>Të arkëtueshme nga të ardhurat e konstatuara</t>
  </si>
  <si>
    <t>Aktive totale afatshkurtra</t>
  </si>
  <si>
    <t>Aktive afatgjata</t>
  </si>
  <si>
    <t>Aktive financiare:</t>
  </si>
  <si>
    <t>1. Tituj pronësie në njësitë ekonomike brenda grupit</t>
  </si>
  <si>
    <t>2. Tituj të huadhënies në njësitë ekonomike brenda grupit</t>
  </si>
  <si>
    <t>3. Tituj pronësie në njësitë ekonomike ku ka interesa pjesëmarrëse</t>
  </si>
  <si>
    <t>4. Tituj të huadhënies në njësitë ekonomike ku ka interesa pjesëmarrëse</t>
  </si>
  <si>
    <t>5. Tituj të tjerë të mbajtur si aktive afatgjata</t>
  </si>
  <si>
    <t>Aktivet materiale:</t>
  </si>
  <si>
    <t>2. Impiante dhe makineri</t>
  </si>
  <si>
    <t>3. Të tjera Instalime dhe pajisje</t>
  </si>
  <si>
    <t>4. Parapagime për aktive materiale dhe në proces</t>
  </si>
  <si>
    <t>Aktive Biologjike</t>
  </si>
  <si>
    <t>Aktive jo materiale:</t>
  </si>
  <si>
    <t>1. Koncesione, patenta, liçenca, marka tregtare, të drejta dhe aktive të ngjashme</t>
  </si>
  <si>
    <t>2. Emri i Mirë</t>
  </si>
  <si>
    <t>3. Parapagime për AAJM</t>
  </si>
  <si>
    <t>Aktive tatimore të shtyra</t>
  </si>
  <si>
    <t>Aktive totale afatgjata</t>
  </si>
  <si>
    <t>AKTIVE TOTALE</t>
  </si>
  <si>
    <t>DETYRIME DHE KAPITALI</t>
  </si>
  <si>
    <t>Detyrime afatshkurtra:</t>
  </si>
  <si>
    <t>1. Titujt e huamarrjes</t>
  </si>
  <si>
    <t>2. Detyrime ndaj institucioneve të kredisë</t>
  </si>
  <si>
    <t>3. Arkëtime në avancë për porosi</t>
  </si>
  <si>
    <t>4. Të pagueshme për aktivitetin e shfrytëzimit</t>
  </si>
  <si>
    <t>5. Dëftesa të pagueshme</t>
  </si>
  <si>
    <t>6. Të pagueshme ndaj njësive ekonomike brenda grupit</t>
  </si>
  <si>
    <t>7. Të pagueshme ndaj njësive ekonomike ku ka interesa pjesëmarrëse</t>
  </si>
  <si>
    <t>9.Të pagueshme për detyrimet tatimore</t>
  </si>
  <si>
    <t>Të pagueshme për shpenzime të konstatuara</t>
  </si>
  <si>
    <t>Të ardhura të shtyra</t>
  </si>
  <si>
    <t>Provizione</t>
  </si>
  <si>
    <t>Totali i Detyrimeve afatshkurtra</t>
  </si>
  <si>
    <t>Detyrime afatgjata:</t>
  </si>
  <si>
    <t>3. Arkëtimet në avancë për porosi</t>
  </si>
  <si>
    <t>8. Të tjera të pagueshme</t>
  </si>
  <si>
    <t>Provizione:</t>
  </si>
  <si>
    <t>1. Provizione për pensionet</t>
  </si>
  <si>
    <t>Detyrime tatimore të shtyra</t>
  </si>
  <si>
    <t>Totali i Detyrimeve afatgjata</t>
  </si>
  <si>
    <t>Detyrime totale</t>
  </si>
  <si>
    <t>Kapitali dhe Rezervat</t>
  </si>
  <si>
    <t>Primi i lidhur me kapitalin</t>
  </si>
  <si>
    <t>Rezerva rivlerësimi</t>
  </si>
  <si>
    <t>Rezerva të tjera</t>
  </si>
  <si>
    <t>1. Rezerva ligjore</t>
  </si>
  <si>
    <t>2. Rezerva statutore</t>
  </si>
  <si>
    <t>3. Rezerva të tjera</t>
  </si>
  <si>
    <t>Fitimi i pashpërndarë</t>
  </si>
  <si>
    <t>Fitim / Humbja e Vitit</t>
  </si>
  <si>
    <t>Totali i Kapitalit</t>
  </si>
  <si>
    <t>TOTALI I DETYRIMEVE DHE KAPITALIT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</si>
  <si>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</si>
  <si>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</si>
  <si>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</si>
  <si>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</si>
  <si>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>Lënda e parë dhe materiale të konsumueshme</t>
  </si>
  <si>
    <t>1. Lënda e parë dhe materiale të konsumueshme</t>
  </si>
  <si>
    <t>Shpenzime të personelit</t>
  </si>
  <si>
    <t>1. Paga dhe shpërblime</t>
  </si>
  <si>
    <t>Zhvlerësimi i aktiveve afatgjata materiale</t>
  </si>
  <si>
    <t>Shpenzime konsumi dhe amortizimi</t>
  </si>
  <si>
    <t>Të ardhura të tjera</t>
  </si>
  <si>
    <t>Shpenzime financiare</t>
  </si>
  <si>
    <t>2. Shpenzime t ë tjera financiare</t>
  </si>
  <si>
    <t>Pjesa e fitimit/humbjes nga pjesëmarrjet</t>
  </si>
  <si>
    <t>Fitimi/Humbja para tatimit</t>
  </si>
  <si>
    <t>Shpenzimi i tatimit mbi fitimin</t>
  </si>
  <si>
    <t>1. Shpenzimi aktual i tatimit mbi fitimin</t>
  </si>
  <si>
    <t>2. Shpenzimi i tatim fitimit të shtyrë</t>
  </si>
  <si>
    <t>3. Pjesa e tatim fitimit të pjesëmarrjeve</t>
  </si>
  <si>
    <t>Fitimi/Humbja për:</t>
  </si>
  <si>
    <t>Pronarët e njësisë ekonomike mëmë</t>
  </si>
  <si>
    <t>Interesat jo-kontrolluese</t>
  </si>
  <si>
    <t>107</t>
  </si>
  <si>
    <t>Rezerva te tjera</t>
  </si>
  <si>
    <t>213</t>
  </si>
  <si>
    <t>Instalime teknike; makineri; pajisje</t>
  </si>
  <si>
    <t>401</t>
  </si>
  <si>
    <t>Furnitore</t>
  </si>
  <si>
    <t>411</t>
  </si>
  <si>
    <t>Kliente per mallra produkte e sherbime</t>
  </si>
  <si>
    <t>421</t>
  </si>
  <si>
    <t>445</t>
  </si>
  <si>
    <t>TVSH</t>
  </si>
  <si>
    <t>705</t>
  </si>
  <si>
    <t>Shitje Mallrash</t>
  </si>
  <si>
    <t>605</t>
  </si>
  <si>
    <t>Blerje/shpenzime mallrash/sherbimesh</t>
  </si>
  <si>
    <t>681</t>
  </si>
  <si>
    <t>Amortizimet e aktiveve afatgjata</t>
  </si>
  <si>
    <t xml:space="preserve">Nr serial  : </t>
  </si>
  <si>
    <t xml:space="preserve">4. Të tjera Intrumenta borxhi </t>
  </si>
  <si>
    <t xml:space="preserve">Shpenzime te pa zbritshme </t>
  </si>
  <si>
    <t xml:space="preserve">1. Toka dhe ndërtesa/ Rikonstruksioe </t>
  </si>
  <si>
    <t>101</t>
  </si>
  <si>
    <t>Kapitali i paguar</t>
  </si>
  <si>
    <t>448</t>
  </si>
  <si>
    <t>Tatimi te shtyra</t>
  </si>
  <si>
    <t>5311001</t>
  </si>
  <si>
    <t>ARKA NE LEKE</t>
  </si>
  <si>
    <t>108</t>
  </si>
  <si>
    <t>Fitimi/Humbja e pashperndare</t>
  </si>
  <si>
    <t>281</t>
  </si>
  <si>
    <t>Amortizimi i AA materiale</t>
  </si>
  <si>
    <t>351</t>
  </si>
  <si>
    <t>Mallra</t>
  </si>
  <si>
    <t>Paga dhe shperblime</t>
  </si>
  <si>
    <t>Subjekti :  "BIARDI "SHPK</t>
  </si>
  <si>
    <t>Nipt:   K96402002A</t>
  </si>
  <si>
    <t xml:space="preserve">Adresa:  SHKODER </t>
  </si>
  <si>
    <t>Pozicioni financiar më 31 dhjetor 2016</t>
  </si>
  <si>
    <t>Hua ndaj te Treteteve- te tjera instrumenta borxhi</t>
  </si>
  <si>
    <t xml:space="preserve">Kompjuterike  te tjera eskpresa , etje </t>
  </si>
  <si>
    <t>01.01.2017</t>
  </si>
  <si>
    <t>Viti 2017</t>
  </si>
  <si>
    <t>467</t>
  </si>
  <si>
    <t>Debitore te tjere dhe kreditore te tjere</t>
  </si>
  <si>
    <t xml:space="preserve">Fitim = </t>
  </si>
  <si>
    <t>Shenime ne lidhje me Pasqyren e Perfomances se Njesise Ekonomike</t>
  </si>
  <si>
    <t xml:space="preserve">Emer:  "MLUX "   sh.p.k                                                      </t>
  </si>
  <si>
    <t xml:space="preserve">NIPT  L77008002T                         </t>
  </si>
  <si>
    <t>LEK</t>
  </si>
  <si>
    <t xml:space="preserve">Data e krijimit  :  : 08/08/2017                   </t>
  </si>
  <si>
    <t>Fusha e veprimtarise :Tregtim Parfumeri, Kozmetike</t>
  </si>
  <si>
    <t xml:space="preserve">Subjekti :  "MLUX "   sh.p.k    </t>
  </si>
  <si>
    <t xml:space="preserve">Adresa: Rruga Kolë Idromeno, përballë Muzeut Kombëtar Marubi,SHKODER, SHQIPERI  </t>
  </si>
  <si>
    <t xml:space="preserve">• Rrumbullakimi :   </t>
  </si>
  <si>
    <t xml:space="preserve">Nipt:    L77008002R  </t>
  </si>
  <si>
    <t xml:space="preserve">Adresa: Rr. Kolë Idromeno SHKODER, SHQIPERI   </t>
  </si>
  <si>
    <t>Pasqyra e Pozicionit Financiar (Bilanci)</t>
  </si>
  <si>
    <r>
      <rPr>
        <sz val="8"/>
        <rFont val="Calibri"/>
        <family val="2"/>
      </rPr>
      <t xml:space="preserve">6. </t>
    </r>
    <r>
      <rPr>
        <i/>
        <sz val="8"/>
        <rFont val="Calibri"/>
        <family val="2"/>
      </rPr>
      <t>Tituj të tjerë të huadhënies</t>
    </r>
  </si>
  <si>
    <r>
      <rPr>
        <sz val="8"/>
        <rFont val="Calibri"/>
        <family val="2"/>
      </rPr>
      <t xml:space="preserve">2. </t>
    </r>
    <r>
      <rPr>
        <i/>
        <sz val="8"/>
        <rFont val="Calibri"/>
        <family val="2"/>
      </rPr>
      <t>Provizione të tjera</t>
    </r>
  </si>
  <si>
    <t>Pasqyra e Performancës</t>
  </si>
  <si>
    <t>(Pasqyra e të ardhurave dhe shpenzimeve)</t>
  </si>
  <si>
    <r>
      <rPr>
        <sz val="8"/>
        <rFont val="Calibri"/>
        <family val="2"/>
      </rPr>
      <t xml:space="preserve">2. </t>
    </r>
    <r>
      <rPr>
        <i/>
        <sz val="8"/>
        <rFont val="Calibri"/>
        <family val="2"/>
      </rPr>
      <t>Të tjera shpenzime</t>
    </r>
  </si>
  <si>
    <r>
      <rPr>
        <i/>
        <sz val="8"/>
        <rFont val="Calibri"/>
        <family val="2"/>
      </rPr>
      <t>2. Shpenzime të sigurimeve shoqërore/shëndetsore (paraqitur veçmas nga shpenzimet
për pensionet)</t>
    </r>
  </si>
  <si>
    <r>
      <rPr>
        <i/>
        <sz val="8"/>
        <rFont val="Calibri"/>
        <family val="2"/>
      </rPr>
      <t>1. Të ardhura nga njësitë ekonomike ku ka interesa pjesëmarrëse (paraqitur veçmas të
ardhurat  nga njësitë ekonomike brenda grupit)</t>
    </r>
  </si>
  <si>
    <r>
      <rPr>
        <i/>
        <sz val="8"/>
        <rFont val="Calibri"/>
        <family val="2"/>
      </rPr>
      <t>2. Të ardhura nga investimet dhe huatë e tjera pjesë e aktiveve afatgjata (paraqitur
veçmas të ardhurat nga njësitë ekonomike brenda grupit)</t>
    </r>
  </si>
  <si>
    <r>
      <rPr>
        <i/>
        <sz val="8"/>
        <rFont val="Calibri"/>
        <family val="2"/>
      </rPr>
      <t>3. Interesa të arkëtueshëm dhe të ardhura të tjera të ngjashme (paraqitur veçmas të
ardhurat nga njësitë ekonomike brenda grupit)</t>
    </r>
  </si>
  <si>
    <r>
      <rPr>
        <b/>
        <sz val="8"/>
        <rFont val="Calibri"/>
        <family val="2"/>
      </rPr>
      <t>Zhvlerësimi i aktiveve financiare dhe investimeve financiare të mbajtura si aktive
afatshkurtra</t>
    </r>
  </si>
  <si>
    <r>
      <rPr>
        <i/>
        <sz val="8"/>
        <rFont val="Calibri"/>
        <family val="2"/>
      </rPr>
      <t>1. Shpenzime interesi dhe shpenzime të ngjashme (paraqitur veçmas shpenzimet për
t'u paguar tek njësitë ekonomike brenda grupit)</t>
    </r>
  </si>
  <si>
    <t>Pasqyra e të Ardhurave Gjithëpërfshirëse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</si>
  <si>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</si>
  <si>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</si>
  <si>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</si>
  <si>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</si>
  <si>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</si>
  <si>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</si>
  <si>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</si>
  <si>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</si>
  <si>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Fluksi i Mjeteve Monetare nga/(përdorur në) aktivitetin e shfrytëzimit</t>
  </si>
  <si>
    <t>Të arkëtuara nga të drejtat e arkëtueshme</t>
  </si>
  <si>
    <t>Të paguara për detyrimet e pagueshme dhe detyrimet ndaj punonjësve</t>
  </si>
  <si>
    <t>Pagesa të tjera</t>
  </si>
  <si>
    <t>Mjete monetare të gjeneruara nga aktiviteti i shfrytëzimit</t>
  </si>
  <si>
    <t>Interes i paguar</t>
  </si>
  <si>
    <t>Tatim fitimi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</si>
  <si>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</si>
  <si>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</si>
  <si>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</si>
  <si>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</si>
  <si>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</si>
  <si>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</si>
  <si>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</si>
  <si>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</si>
  <si>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</si>
  <si>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</si>
  <si>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</si>
  <si>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</si>
  <si>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</si>
  <si>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</si>
  <si>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</si>
  <si>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</si>
  <si>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</si>
  <si>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</si>
  <si>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</si>
  <si>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</si>
  <si>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</si>
  <si>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Rritje/(rënie) neto në mjete monetare dhe ekuivalentë të mjeteve monetare</t>
  </si>
  <si>
    <t>Efekti i luhatjeve të kursit të këmbimit të mjeteve monetare</t>
  </si>
  <si>
    <t>Mjete monetare dhe ekuivalentë të mjeteve monetare më 31 dhjetor</t>
  </si>
  <si>
    <t xml:space="preserve">Administratori </t>
  </si>
  <si>
    <t>Kapitali i nënshkruar</t>
  </si>
  <si>
    <t>Rezerva Rivlerësimi</t>
  </si>
  <si>
    <t>Rezerva Ligjore</t>
  </si>
  <si>
    <t>Rezerva Statutore</t>
  </si>
  <si>
    <t>Fitimet e Pashpërndara</t>
  </si>
  <si>
    <t>Fitim / Humbja e vitit</t>
  </si>
  <si>
    <t>Interesa Jo-Kontrollues</t>
  </si>
  <si>
    <t>Të ardhura totale gjithëpërfshirëse për vitin:</t>
  </si>
  <si>
    <t>Fitimi / Humbja e vitit</t>
  </si>
  <si>
    <t>Të ardhura të tjera gjithëpërfshirëse:</t>
  </si>
  <si>
    <t>Emetimi i kapitalit të nënshkruar</t>
  </si>
  <si>
    <t>Totali i transaksioneve me pronarët e njësisë ekonomike</t>
  </si>
  <si>
    <t>Pozicioni financiar i rideklaruar më 1 janar 2017</t>
  </si>
  <si>
    <t>Pozicioni financiar i rideklaruar më 31 dhjetor 2017</t>
  </si>
  <si>
    <t>Totali i të ardhura gjithëpërfshirëse për vitin: 2017</t>
  </si>
  <si>
    <t xml:space="preserve">BKT BANK LEK </t>
  </si>
  <si>
    <t>BKT BANK  EURO</t>
  </si>
  <si>
    <t>704</t>
  </si>
  <si>
    <t>Shitje e punimeve dhe sherbimeve</t>
  </si>
  <si>
    <t>615</t>
  </si>
  <si>
    <t>616</t>
  </si>
  <si>
    <t>Sigurime</t>
  </si>
  <si>
    <t>629</t>
  </si>
  <si>
    <t>KOM POS</t>
  </si>
  <si>
    <t>669</t>
  </si>
  <si>
    <t>Humbje nga kembimet dhe perkthimet valutore</t>
  </si>
  <si>
    <t xml:space="preserve">Kompjuterike  te tjera </t>
  </si>
  <si>
    <t>(Mbeshtetur ne ligjin nr.  25/2018 date 10.05.2018 "Per Kontabilitetin dhe Pasqyrat Financiare,  ndryshuar dhe Standartet Kombetare te Kontabilitetit-SNK 2)</t>
  </si>
  <si>
    <t>• Periudha kontabel : 01.01.2018  deri    31.12.2018</t>
  </si>
  <si>
    <t>• Data e plotesimit te PF :     24/02/2018</t>
  </si>
  <si>
    <t>Totali i të ardhura gjithëpërfshirëse për vitin: 2018</t>
  </si>
  <si>
    <t>Pozicioni financiar i rideklaruar më 31 dhjetor 2018</t>
  </si>
  <si>
    <t>Pozicioni financiar më 31 dhjetor 2018</t>
  </si>
  <si>
    <t>LEVIZJET E ARKAVE DHE  BANKAVE GJATE VITIT 2018</t>
  </si>
  <si>
    <t>TOTALI I LIKUJDITEVE GJENDJE ME DATEN 31.12.2018</t>
  </si>
  <si>
    <t xml:space="preserve">Rezerva ligjore </t>
  </si>
  <si>
    <t>Të ardhura = 18,012,360</t>
  </si>
  <si>
    <t>769</t>
  </si>
  <si>
    <t>Fitim nga kembimet valutore</t>
  </si>
  <si>
    <t>Total  18,012,360</t>
  </si>
  <si>
    <t>Shpenzime = 16,021,416.76</t>
  </si>
  <si>
    <t>625</t>
  </si>
  <si>
    <t>Transferime; udhetim e dieta</t>
  </si>
  <si>
    <t>658</t>
  </si>
  <si>
    <t>Shpenzime te tjera</t>
  </si>
  <si>
    <t>Aktivet Afatgjata Materiale  me vlere fillestare   2018</t>
  </si>
  <si>
    <t>01.01.2018</t>
  </si>
  <si>
    <t>Amortizimi A.A.Materiale   2018</t>
  </si>
  <si>
    <t>Vlera Kontabel Neto e A.A.Materiale  2018</t>
  </si>
  <si>
    <t>viti 2018</t>
  </si>
  <si>
    <t>Viti 2018</t>
  </si>
  <si>
    <t>Te punesuar mesatarisht per vitin 2018</t>
  </si>
</sst>
</file>

<file path=xl/styles.xml><?xml version="1.0" encoding="utf-8"?>
<styleSheet xmlns="http://schemas.openxmlformats.org/spreadsheetml/2006/main">
  <numFmts count="1">
    <numFmt numFmtId="164" formatCode="#,##0.0"/>
  </numFmts>
  <fonts count="55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Arial CE"/>
    </font>
    <font>
      <b/>
      <i/>
      <sz val="8"/>
      <name val="Arial"/>
      <family val="2"/>
    </font>
    <font>
      <b/>
      <sz val="14"/>
      <name val="Arial"/>
      <family val="2"/>
    </font>
    <font>
      <b/>
      <sz val="12"/>
      <name val="Calibri"/>
      <family val="2"/>
    </font>
    <font>
      <b/>
      <sz val="11"/>
      <name val="Arial"/>
      <family val="2"/>
    </font>
    <font>
      <b/>
      <u/>
      <sz val="10"/>
      <name val="Arial"/>
      <family val="2"/>
    </font>
    <font>
      <b/>
      <sz val="8"/>
      <color rgb="FFFF0000"/>
      <name val="Arial"/>
      <family val="2"/>
    </font>
    <font>
      <b/>
      <u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indexed="8"/>
      <name val="Times New Roman"/>
      <family val="1"/>
    </font>
    <font>
      <b/>
      <sz val="8"/>
      <name val="Calibri"/>
      <family val="2"/>
    </font>
    <font>
      <i/>
      <sz val="8"/>
      <name val="Calibri"/>
      <family val="2"/>
    </font>
    <font>
      <sz val="8"/>
      <name val="Calibri"/>
      <family val="2"/>
    </font>
    <font>
      <i/>
      <sz val="12"/>
      <name val="Calibri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i/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u/>
      <sz val="8"/>
      <color rgb="FFFF0000"/>
      <name val="Arial"/>
      <family val="2"/>
    </font>
    <font>
      <sz val="8"/>
      <color rgb="FFFF0000"/>
      <name val="Arial"/>
      <family val="2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b/>
      <u/>
      <sz val="8"/>
      <color indexed="8"/>
      <name val="Times New Roman"/>
      <family val="1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rgb="FF000000"/>
      <name val="Arial"/>
      <family val="2"/>
    </font>
    <font>
      <b/>
      <u/>
      <sz val="9"/>
      <color rgb="FF000000"/>
      <name val="Arial"/>
      <family val="2"/>
    </font>
    <font>
      <sz val="9"/>
      <color rgb="FF000000"/>
      <name val="Arial"/>
      <family val="2"/>
    </font>
    <font>
      <b/>
      <sz val="13"/>
      <color rgb="FF009966"/>
      <name val="Arial"/>
      <family val="2"/>
    </font>
    <font>
      <b/>
      <sz val="13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4">
    <xf numFmtId="0" fontId="0" fillId="0" borderId="0"/>
    <xf numFmtId="0" fontId="23" fillId="0" borderId="0" applyFont="0" applyFill="0" applyBorder="0" applyAlignment="0" applyProtection="0"/>
    <xf numFmtId="0" fontId="24" fillId="0" borderId="0"/>
    <xf numFmtId="0" fontId="24" fillId="0" borderId="0"/>
  </cellStyleXfs>
  <cellXfs count="374">
    <xf numFmtId="0" fontId="0" fillId="0" borderId="0" xfId="0"/>
    <xf numFmtId="0" fontId="2" fillId="0" borderId="0" xfId="0" applyFont="1" applyAlignment="1">
      <alignment horizontal="center"/>
    </xf>
    <xf numFmtId="4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 applyProtection="1">
      <alignment horizontal="center" vertical="center"/>
      <protection locked="0"/>
    </xf>
    <xf numFmtId="4" fontId="0" fillId="0" borderId="0" xfId="0" applyNumberFormat="1"/>
    <xf numFmtId="0" fontId="9" fillId="0" borderId="1" xfId="0" applyFont="1" applyBorder="1"/>
    <xf numFmtId="0" fontId="8" fillId="0" borderId="0" xfId="0" applyFont="1"/>
    <xf numFmtId="0" fontId="9" fillId="0" borderId="1" xfId="0" applyFont="1" applyBorder="1" applyAlignment="1">
      <alignment horizontal="left"/>
    </xf>
    <xf numFmtId="0" fontId="9" fillId="0" borderId="0" xfId="0" applyFont="1"/>
    <xf numFmtId="0" fontId="8" fillId="0" borderId="1" xfId="0" applyFont="1" applyBorder="1"/>
    <xf numFmtId="0" fontId="0" fillId="0" borderId="0" xfId="0" applyAlignment="1">
      <alignment horizontal="center"/>
    </xf>
    <xf numFmtId="3" fontId="0" fillId="0" borderId="1" xfId="0" applyNumberFormat="1" applyBorder="1"/>
    <xf numFmtId="0" fontId="0" fillId="0" borderId="1" xfId="0" applyBorder="1"/>
    <xf numFmtId="0" fontId="9" fillId="0" borderId="0" xfId="0" applyFont="1" applyFill="1" applyBorder="1"/>
    <xf numFmtId="4" fontId="4" fillId="0" borderId="0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/>
    <xf numFmtId="3" fontId="21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3" fontId="21" fillId="0" borderId="0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4" fontId="0" fillId="0" borderId="0" xfId="0" applyNumberFormat="1" applyBorder="1"/>
    <xf numFmtId="0" fontId="0" fillId="0" borderId="0" xfId="0" applyBorder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4" fontId="8" fillId="0" borderId="0" xfId="0" applyNumberFormat="1" applyFont="1" applyBorder="1" applyAlignment="1">
      <alignment horizontal="left" vertical="center"/>
    </xf>
    <xf numFmtId="3" fontId="8" fillId="0" borderId="0" xfId="0" applyNumberFormat="1" applyFont="1" applyBorder="1" applyAlignment="1">
      <alignment horizontal="right" vertical="center"/>
    </xf>
    <xf numFmtId="3" fontId="19" fillId="0" borderId="0" xfId="0" applyNumberFormat="1" applyFont="1" applyBorder="1" applyAlignment="1">
      <alignment horizontal="center" vertical="center"/>
    </xf>
    <xf numFmtId="3" fontId="0" fillId="0" borderId="0" xfId="0" applyNumberFormat="1" applyBorder="1" applyAlignment="1">
      <alignment horizontal="right"/>
    </xf>
    <xf numFmtId="0" fontId="9" fillId="0" borderId="0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3" fontId="20" fillId="0" borderId="0" xfId="0" applyNumberFormat="1" applyFont="1" applyBorder="1" applyAlignment="1">
      <alignment horizontal="center" vertical="center"/>
    </xf>
    <xf numFmtId="3" fontId="9" fillId="0" borderId="0" xfId="0" applyNumberFormat="1" applyFont="1" applyBorder="1" applyAlignment="1" applyProtection="1">
      <alignment horizontal="right" vertical="center"/>
      <protection locked="0"/>
    </xf>
    <xf numFmtId="4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4" fontId="9" fillId="0" borderId="0" xfId="0" applyNumberFormat="1" applyFont="1" applyBorder="1" applyAlignment="1">
      <alignment horizontal="center" vertical="center"/>
    </xf>
    <xf numFmtId="4" fontId="9" fillId="0" borderId="0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Border="1"/>
    <xf numFmtId="3" fontId="0" fillId="0" borderId="0" xfId="0" applyNumberFormat="1" applyBorder="1"/>
    <xf numFmtId="49" fontId="9" fillId="0" borderId="0" xfId="0" applyNumberFormat="1" applyFont="1" applyBorder="1" applyAlignment="1">
      <alignment horizontal="center"/>
    </xf>
    <xf numFmtId="3" fontId="9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/>
    </xf>
    <xf numFmtId="3" fontId="12" fillId="0" borderId="0" xfId="0" applyNumberFormat="1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center" vertical="center"/>
    </xf>
    <xf numFmtId="3" fontId="11" fillId="0" borderId="0" xfId="0" applyNumberFormat="1" applyFont="1" applyBorder="1" applyAlignment="1" applyProtection="1">
      <alignment horizontal="center" vertical="center"/>
      <protection locked="0"/>
    </xf>
    <xf numFmtId="4" fontId="7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4" fontId="7" fillId="0" borderId="0" xfId="0" applyNumberFormat="1" applyFont="1" applyBorder="1" applyAlignment="1" applyProtection="1">
      <alignment horizontal="center" vertical="center"/>
      <protection locked="0"/>
    </xf>
    <xf numFmtId="4" fontId="9" fillId="0" borderId="0" xfId="0" applyNumberFormat="1" applyFont="1" applyBorder="1"/>
    <xf numFmtId="0" fontId="8" fillId="0" borderId="0" xfId="0" applyFont="1" applyBorder="1" applyAlignment="1">
      <alignment horizontal="right"/>
    </xf>
    <xf numFmtId="3" fontId="19" fillId="0" borderId="0" xfId="0" applyNumberFormat="1" applyFont="1" applyBorder="1"/>
    <xf numFmtId="0" fontId="16" fillId="0" borderId="0" xfId="0" applyFont="1" applyBorder="1"/>
    <xf numFmtId="0" fontId="16" fillId="0" borderId="0" xfId="0" applyFont="1" applyBorder="1" applyAlignment="1">
      <alignment horizontal="center"/>
    </xf>
    <xf numFmtId="4" fontId="21" fillId="0" borderId="0" xfId="0" applyNumberFormat="1" applyFont="1" applyBorder="1" applyAlignment="1">
      <alignment horizontal="left" vertical="center"/>
    </xf>
    <xf numFmtId="3" fontId="4" fillId="0" borderId="0" xfId="0" applyNumberFormat="1" applyFont="1" applyBorder="1" applyAlignment="1">
      <alignment horizontal="center" vertical="center"/>
    </xf>
    <xf numFmtId="3" fontId="9" fillId="0" borderId="0" xfId="0" applyNumberFormat="1" applyFont="1" applyBorder="1"/>
    <xf numFmtId="4" fontId="0" fillId="0" borderId="0" xfId="0" applyNumberFormat="1" applyBorder="1" applyAlignment="1">
      <alignment horizontal="center"/>
    </xf>
    <xf numFmtId="0" fontId="9" fillId="0" borderId="2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0" xfId="0" applyNumberFormat="1" applyFont="1" applyBorder="1" applyAlignment="1">
      <alignment horizontal="center" vertical="center"/>
    </xf>
    <xf numFmtId="3" fontId="21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9" fillId="0" borderId="0" xfId="0" applyFont="1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7" xfId="0" applyBorder="1"/>
    <xf numFmtId="3" fontId="21" fillId="0" borderId="7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center" vertical="center"/>
      <protection locked="0"/>
    </xf>
    <xf numFmtId="4" fontId="4" fillId="0" borderId="8" xfId="0" applyNumberFormat="1" applyFont="1" applyBorder="1" applyAlignment="1" applyProtection="1">
      <alignment horizontal="center" vertical="center"/>
      <protection locked="0"/>
    </xf>
    <xf numFmtId="4" fontId="4" fillId="0" borderId="9" xfId="0" applyNumberFormat="1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/>
    </xf>
    <xf numFmtId="0" fontId="0" fillId="0" borderId="8" xfId="0" applyBorder="1"/>
    <xf numFmtId="0" fontId="2" fillId="0" borderId="10" xfId="0" applyFont="1" applyBorder="1" applyAlignment="1">
      <alignment horizontal="center"/>
    </xf>
    <xf numFmtId="0" fontId="14" fillId="0" borderId="0" xfId="0" applyFont="1"/>
    <xf numFmtId="4" fontId="7" fillId="0" borderId="8" xfId="0" applyNumberFormat="1" applyFont="1" applyBorder="1" applyAlignment="1" applyProtection="1">
      <alignment horizontal="center" vertical="center"/>
      <protection locked="0"/>
    </xf>
    <xf numFmtId="14" fontId="9" fillId="0" borderId="4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9" fillId="0" borderId="13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14" xfId="0" applyFont="1" applyBorder="1" applyAlignment="1">
      <alignment horizontal="center" vertical="center"/>
    </xf>
    <xf numFmtId="3" fontId="13" fillId="0" borderId="14" xfId="1" applyNumberFormat="1" applyFont="1" applyBorder="1" applyAlignment="1">
      <alignment vertical="center"/>
    </xf>
    <xf numFmtId="1" fontId="0" fillId="0" borderId="0" xfId="0" applyNumberFormat="1"/>
    <xf numFmtId="0" fontId="14" fillId="0" borderId="0" xfId="0" applyFont="1" applyBorder="1"/>
    <xf numFmtId="0" fontId="14" fillId="0" borderId="0" xfId="0" applyFont="1" applyBorder="1" applyAlignment="1">
      <alignment horizontal="right"/>
    </xf>
    <xf numFmtId="0" fontId="8" fillId="0" borderId="2" xfId="2" applyFont="1" applyBorder="1" applyAlignment="1">
      <alignment horizontal="center"/>
    </xf>
    <xf numFmtId="2" fontId="25" fillId="0" borderId="15" xfId="2" applyNumberFormat="1" applyFont="1" applyBorder="1" applyAlignment="1">
      <alignment horizontal="center" wrapText="1"/>
    </xf>
    <xf numFmtId="0" fontId="2" fillId="0" borderId="5" xfId="2" applyFont="1" applyBorder="1" applyAlignment="1">
      <alignment horizontal="center" vertical="center" wrapText="1"/>
    </xf>
    <xf numFmtId="0" fontId="8" fillId="0" borderId="16" xfId="2" applyFont="1" applyBorder="1" applyAlignment="1">
      <alignment horizontal="center"/>
    </xf>
    <xf numFmtId="0" fontId="8" fillId="0" borderId="18" xfId="2" applyFont="1" applyBorder="1" applyAlignment="1">
      <alignment horizontal="left" wrapText="1"/>
    </xf>
    <xf numFmtId="0" fontId="9" fillId="0" borderId="19" xfId="2" applyFont="1" applyBorder="1" applyAlignment="1">
      <alignment horizontal="center"/>
    </xf>
    <xf numFmtId="0" fontId="9" fillId="0" borderId="3" xfId="2" applyFont="1" applyBorder="1" applyAlignment="1">
      <alignment horizontal="left" wrapText="1"/>
    </xf>
    <xf numFmtId="0" fontId="8" fillId="0" borderId="1" xfId="2" applyFont="1" applyBorder="1" applyAlignment="1">
      <alignment horizontal="left"/>
    </xf>
    <xf numFmtId="0" fontId="8" fillId="0" borderId="20" xfId="2" applyFont="1" applyBorder="1" applyAlignment="1">
      <alignment horizontal="left"/>
    </xf>
    <xf numFmtId="0" fontId="9" fillId="0" borderId="21" xfId="2" applyFont="1" applyBorder="1" applyAlignment="1">
      <alignment horizontal="center"/>
    </xf>
    <xf numFmtId="0" fontId="13" fillId="0" borderId="3" xfId="2" applyFont="1" applyBorder="1" applyAlignment="1">
      <alignment horizontal="left" wrapText="1"/>
    </xf>
    <xf numFmtId="0" fontId="8" fillId="0" borderId="22" xfId="2" applyFont="1" applyBorder="1" applyAlignment="1">
      <alignment horizontal="center"/>
    </xf>
    <xf numFmtId="0" fontId="8" fillId="0" borderId="3" xfId="2" applyFont="1" applyBorder="1" applyAlignment="1">
      <alignment horizontal="left" wrapText="1"/>
    </xf>
    <xf numFmtId="0" fontId="9" fillId="0" borderId="4" xfId="2" applyFont="1" applyBorder="1" applyAlignment="1">
      <alignment horizontal="left" wrapText="1"/>
    </xf>
    <xf numFmtId="0" fontId="9" fillId="0" borderId="23" xfId="2" applyFont="1" applyBorder="1" applyAlignment="1">
      <alignment horizontal="center"/>
    </xf>
    <xf numFmtId="0" fontId="9" fillId="0" borderId="24" xfId="2" applyFont="1" applyBorder="1" applyAlignment="1">
      <alignment horizontal="left" wrapText="1"/>
    </xf>
    <xf numFmtId="0" fontId="8" fillId="0" borderId="22" xfId="2" applyFont="1" applyBorder="1" applyAlignment="1">
      <alignment horizontal="center" vertical="center"/>
    </xf>
    <xf numFmtId="0" fontId="8" fillId="0" borderId="21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wrapText="1"/>
    </xf>
    <xf numFmtId="0" fontId="8" fillId="0" borderId="19" xfId="2" applyFont="1" applyBorder="1" applyAlignment="1">
      <alignment horizontal="center"/>
    </xf>
    <xf numFmtId="0" fontId="14" fillId="0" borderId="1" xfId="2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8" fillId="0" borderId="21" xfId="2" applyFont="1" applyBorder="1" applyAlignment="1">
      <alignment horizontal="center"/>
    </xf>
    <xf numFmtId="0" fontId="8" fillId="0" borderId="1" xfId="2" applyFont="1" applyBorder="1" applyAlignment="1">
      <alignment horizontal="left" wrapText="1"/>
    </xf>
    <xf numFmtId="0" fontId="8" fillId="0" borderId="23" xfId="2" applyFont="1" applyBorder="1" applyAlignment="1">
      <alignment horizontal="center"/>
    </xf>
    <xf numFmtId="0" fontId="8" fillId="0" borderId="4" xfId="2" applyFont="1" applyBorder="1" applyAlignment="1">
      <alignment horizontal="left" wrapText="1"/>
    </xf>
    <xf numFmtId="0" fontId="8" fillId="0" borderId="25" xfId="2" applyFont="1" applyBorder="1" applyAlignment="1">
      <alignment horizontal="center"/>
    </xf>
    <xf numFmtId="0" fontId="8" fillId="0" borderId="26" xfId="2" applyFont="1" applyBorder="1" applyAlignment="1">
      <alignment horizontal="left" wrapText="1"/>
    </xf>
    <xf numFmtId="0" fontId="8" fillId="0" borderId="0" xfId="2" applyFont="1" applyBorder="1" applyAlignment="1">
      <alignment horizontal="center"/>
    </xf>
    <xf numFmtId="0" fontId="8" fillId="0" borderId="0" xfId="2" applyFont="1" applyBorder="1" applyAlignment="1">
      <alignment horizontal="left" wrapText="1"/>
    </xf>
    <xf numFmtId="0" fontId="8" fillId="0" borderId="0" xfId="2" applyFont="1" applyBorder="1" applyAlignment="1">
      <alignment horizontal="left"/>
    </xf>
    <xf numFmtId="3" fontId="8" fillId="0" borderId="1" xfId="2" applyNumberFormat="1" applyFont="1" applyBorder="1" applyAlignment="1">
      <alignment horizontal="left"/>
    </xf>
    <xf numFmtId="3" fontId="8" fillId="0" borderId="20" xfId="2" applyNumberFormat="1" applyFont="1" applyBorder="1" applyAlignment="1">
      <alignment horizontal="left"/>
    </xf>
    <xf numFmtId="3" fontId="8" fillId="0" borderId="18" xfId="2" applyNumberFormat="1" applyFont="1" applyBorder="1" applyAlignment="1">
      <alignment horizontal="left"/>
    </xf>
    <xf numFmtId="3" fontId="8" fillId="0" borderId="26" xfId="2" applyNumberFormat="1" applyFont="1" applyBorder="1" applyAlignment="1">
      <alignment horizontal="left"/>
    </xf>
    <xf numFmtId="0" fontId="9" fillId="0" borderId="5" xfId="0" applyFont="1" applyFill="1" applyBorder="1"/>
    <xf numFmtId="0" fontId="0" fillId="0" borderId="1" xfId="0" applyFill="1" applyBorder="1"/>
    <xf numFmtId="0" fontId="8" fillId="0" borderId="2" xfId="0" applyFont="1" applyBorder="1"/>
    <xf numFmtId="0" fontId="0" fillId="0" borderId="6" xfId="0" applyBorder="1"/>
    <xf numFmtId="0" fontId="0" fillId="0" borderId="3" xfId="0" applyBorder="1"/>
    <xf numFmtId="0" fontId="0" fillId="0" borderId="4" xfId="0" applyBorder="1"/>
    <xf numFmtId="0" fontId="9" fillId="0" borderId="2" xfId="0" applyFont="1" applyBorder="1"/>
    <xf numFmtId="0" fontId="8" fillId="0" borderId="6" xfId="0" applyFont="1" applyBorder="1"/>
    <xf numFmtId="0" fontId="8" fillId="0" borderId="3" xfId="0" applyFont="1" applyBorder="1"/>
    <xf numFmtId="0" fontId="8" fillId="0" borderId="1" xfId="0" applyFont="1" applyBorder="1" applyAlignment="1">
      <alignment horizontal="center" wrapText="1"/>
    </xf>
    <xf numFmtId="0" fontId="1" fillId="0" borderId="2" xfId="2" applyFont="1" applyBorder="1"/>
    <xf numFmtId="2" fontId="25" fillId="0" borderId="2" xfId="2" applyNumberFormat="1" applyFont="1" applyBorder="1" applyAlignment="1">
      <alignment horizont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0" xfId="2" applyFont="1" applyBorder="1" applyAlignment="1">
      <alignment horizontal="center"/>
    </xf>
    <xf numFmtId="0" fontId="2" fillId="0" borderId="18" xfId="2" applyFont="1" applyBorder="1" applyAlignment="1">
      <alignment horizontal="left" wrapText="1"/>
    </xf>
    <xf numFmtId="0" fontId="2" fillId="0" borderId="18" xfId="2" applyFont="1" applyBorder="1" applyAlignment="1">
      <alignment horizontal="left"/>
    </xf>
    <xf numFmtId="0" fontId="1" fillId="0" borderId="22" xfId="2" applyFont="1" applyBorder="1" applyAlignment="1">
      <alignment horizontal="left"/>
    </xf>
    <xf numFmtId="0" fontId="1" fillId="0" borderId="1" xfId="3" applyFont="1" applyFill="1" applyBorder="1" applyAlignment="1">
      <alignment horizontal="left" wrapText="1"/>
    </xf>
    <xf numFmtId="0" fontId="2" fillId="0" borderId="1" xfId="2" applyFont="1" applyBorder="1" applyAlignment="1">
      <alignment horizontal="left"/>
    </xf>
    <xf numFmtId="0" fontId="2" fillId="0" borderId="20" xfId="2" applyFont="1" applyBorder="1" applyAlignment="1">
      <alignment horizontal="left"/>
    </xf>
    <xf numFmtId="0" fontId="1" fillId="0" borderId="1" xfId="2" applyFont="1" applyBorder="1" applyAlignment="1">
      <alignment horizontal="left" wrapText="1"/>
    </xf>
    <xf numFmtId="3" fontId="2" fillId="0" borderId="1" xfId="2" applyNumberFormat="1" applyFont="1" applyBorder="1" applyAlignment="1">
      <alignment horizontal="left"/>
    </xf>
    <xf numFmtId="3" fontId="2" fillId="0" borderId="20" xfId="2" applyNumberFormat="1" applyFont="1" applyBorder="1" applyAlignment="1">
      <alignment horizontal="left"/>
    </xf>
    <xf numFmtId="0" fontId="2" fillId="0" borderId="22" xfId="2" applyFont="1" applyBorder="1" applyAlignment="1">
      <alignment horizontal="center"/>
    </xf>
    <xf numFmtId="0" fontId="2" fillId="0" borderId="1" xfId="2" applyFont="1" applyBorder="1" applyAlignment="1">
      <alignment horizontal="left" wrapText="1"/>
    </xf>
    <xf numFmtId="0" fontId="1" fillId="0" borderId="22" xfId="2" applyFont="1" applyBorder="1" applyAlignment="1">
      <alignment horizontal="center"/>
    </xf>
    <xf numFmtId="0" fontId="1" fillId="0" borderId="1" xfId="2" applyFont="1" applyBorder="1" applyAlignment="1">
      <alignment horizontal="left"/>
    </xf>
    <xf numFmtId="0" fontId="2" fillId="0" borderId="20" xfId="2" applyFont="1" applyBorder="1" applyAlignment="1">
      <alignment horizontal="left" wrapText="1"/>
    </xf>
    <xf numFmtId="0" fontId="1" fillId="0" borderId="22" xfId="2" applyFont="1" applyFill="1" applyBorder="1" applyAlignment="1">
      <alignment horizontal="center"/>
    </xf>
    <xf numFmtId="0" fontId="1" fillId="0" borderId="31" xfId="0" applyFont="1" applyBorder="1"/>
    <xf numFmtId="0" fontId="2" fillId="0" borderId="0" xfId="0" applyFont="1" applyBorder="1"/>
    <xf numFmtId="0" fontId="1" fillId="0" borderId="0" xfId="0" applyFont="1" applyBorder="1"/>
    <xf numFmtId="0" fontId="2" fillId="0" borderId="22" xfId="2" applyFont="1" applyBorder="1"/>
    <xf numFmtId="0" fontId="1" fillId="0" borderId="22" xfId="0" applyFont="1" applyBorder="1"/>
    <xf numFmtId="0" fontId="1" fillId="0" borderId="22" xfId="2" applyFont="1" applyBorder="1"/>
    <xf numFmtId="0" fontId="1" fillId="0" borderId="25" xfId="2" applyFont="1" applyBorder="1"/>
    <xf numFmtId="0" fontId="2" fillId="0" borderId="26" xfId="2" applyFont="1" applyBorder="1" applyAlignment="1">
      <alignment horizontal="left"/>
    </xf>
    <xf numFmtId="0" fontId="1" fillId="0" borderId="26" xfId="2" applyFont="1" applyBorder="1" applyAlignment="1">
      <alignment horizontal="left"/>
    </xf>
    <xf numFmtId="0" fontId="2" fillId="0" borderId="32" xfId="2" applyFont="1" applyBorder="1" applyAlignment="1">
      <alignment horizontal="left"/>
    </xf>
    <xf numFmtId="0" fontId="1" fillId="0" borderId="0" xfId="0" applyFont="1"/>
    <xf numFmtId="0" fontId="2" fillId="0" borderId="0" xfId="2" applyFont="1" applyBorder="1" applyAlignment="1">
      <alignment horizontal="left"/>
    </xf>
    <xf numFmtId="3" fontId="2" fillId="0" borderId="1" xfId="2" applyNumberFormat="1" applyFont="1" applyBorder="1" applyAlignment="1">
      <alignment horizontal="left" vertical="center"/>
    </xf>
    <xf numFmtId="4" fontId="3" fillId="0" borderId="12" xfId="0" applyNumberFormat="1" applyFont="1" applyBorder="1" applyAlignment="1" applyProtection="1">
      <alignment horizontal="center" vertical="center"/>
      <protection locked="0"/>
    </xf>
    <xf numFmtId="4" fontId="0" fillId="0" borderId="33" xfId="0" applyNumberFormat="1" applyBorder="1"/>
    <xf numFmtId="3" fontId="0" fillId="0" borderId="0" xfId="0" applyNumberFormat="1"/>
    <xf numFmtId="0" fontId="0" fillId="0" borderId="0" xfId="0" applyFill="1" applyBorder="1" applyAlignment="1">
      <alignment horizontal="left" vertical="top"/>
    </xf>
    <xf numFmtId="0" fontId="8" fillId="2" borderId="0" xfId="0" applyFont="1" applyFill="1" applyBorder="1" applyAlignment="1">
      <alignment horizontal="center" vertical="center"/>
    </xf>
    <xf numFmtId="3" fontId="20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/>
    </xf>
    <xf numFmtId="0" fontId="1" fillId="0" borderId="1" xfId="0" applyFont="1" applyBorder="1"/>
    <xf numFmtId="3" fontId="9" fillId="0" borderId="1" xfId="1" applyNumberFormat="1" applyFont="1" applyBorder="1"/>
    <xf numFmtId="3" fontId="9" fillId="0" borderId="2" xfId="1" applyNumberFormat="1" applyFont="1" applyBorder="1"/>
    <xf numFmtId="3" fontId="9" fillId="0" borderId="0" xfId="1" applyNumberFormat="1" applyFont="1" applyFill="1" applyBorder="1"/>
    <xf numFmtId="0" fontId="9" fillId="0" borderId="0" xfId="0" applyFont="1" applyAlignment="1">
      <alignment horizontal="left" vertical="center" wrapText="1"/>
    </xf>
    <xf numFmtId="0" fontId="28" fillId="0" borderId="0" xfId="0" applyFont="1" applyBorder="1"/>
    <xf numFmtId="0" fontId="17" fillId="0" borderId="0" xfId="0" applyFont="1" applyBorder="1"/>
    <xf numFmtId="0" fontId="29" fillId="0" borderId="0" xfId="0" applyFont="1" applyFill="1"/>
    <xf numFmtId="0" fontId="0" fillId="0" borderId="0" xfId="0" applyFill="1"/>
    <xf numFmtId="0" fontId="30" fillId="0" borderId="0" xfId="0" applyFont="1" applyFill="1" applyBorder="1" applyAlignment="1">
      <alignment horizontal="center"/>
    </xf>
    <xf numFmtId="0" fontId="31" fillId="0" borderId="0" xfId="0" applyFont="1" applyFill="1"/>
    <xf numFmtId="0" fontId="32" fillId="0" borderId="0" xfId="0" applyFont="1" applyFill="1"/>
    <xf numFmtId="4" fontId="32" fillId="0" borderId="0" xfId="0" applyNumberFormat="1" applyFont="1" applyFill="1"/>
    <xf numFmtId="0" fontId="2" fillId="0" borderId="0" xfId="0" applyFont="1" applyFill="1" applyBorder="1" applyAlignment="1">
      <alignment horizontal="center"/>
    </xf>
    <xf numFmtId="4" fontId="0" fillId="0" borderId="0" xfId="0" applyNumberFormat="1" applyFill="1"/>
    <xf numFmtId="0" fontId="33" fillId="0" borderId="6" xfId="0" applyFont="1" applyBorder="1" applyAlignment="1" applyProtection="1">
      <alignment horizontal="left" vertical="top" wrapText="1"/>
    </xf>
    <xf numFmtId="0" fontId="33" fillId="0" borderId="0" xfId="0" applyFont="1" applyBorder="1" applyAlignment="1" applyProtection="1">
      <alignment horizontal="left" vertical="top" wrapText="1"/>
    </xf>
    <xf numFmtId="3" fontId="9" fillId="0" borderId="1" xfId="1" quotePrefix="1" applyNumberFormat="1" applyFont="1" applyBorder="1"/>
    <xf numFmtId="0" fontId="1" fillId="0" borderId="1" xfId="0" applyFont="1" applyBorder="1" applyAlignment="1">
      <alignment horizontal="left" wrapText="1"/>
    </xf>
    <xf numFmtId="0" fontId="25" fillId="0" borderId="0" xfId="0" applyFont="1"/>
    <xf numFmtId="0" fontId="1" fillId="0" borderId="0" xfId="0" applyFont="1" applyFill="1" applyBorder="1" applyAlignment="1">
      <alignment horizontal="left" vertical="top"/>
    </xf>
    <xf numFmtId="0" fontId="34" fillId="0" borderId="34" xfId="0" applyFont="1" applyFill="1" applyBorder="1" applyAlignment="1">
      <alignment horizontal="left" vertical="top" wrapText="1"/>
    </xf>
    <xf numFmtId="0" fontId="34" fillId="0" borderId="35" xfId="0" applyFont="1" applyFill="1" applyBorder="1" applyAlignment="1">
      <alignment horizontal="left" vertical="top" wrapText="1"/>
    </xf>
    <xf numFmtId="0" fontId="34" fillId="0" borderId="35" xfId="0" applyFont="1" applyFill="1" applyBorder="1" applyAlignment="1">
      <alignment horizontal="center" vertical="top" wrapText="1"/>
    </xf>
    <xf numFmtId="0" fontId="34" fillId="0" borderId="1" xfId="0" applyFont="1" applyFill="1" applyBorder="1" applyAlignment="1">
      <alignment horizontal="center" vertical="top" wrapText="1"/>
    </xf>
    <xf numFmtId="3" fontId="34" fillId="0" borderId="35" xfId="0" applyNumberFormat="1" applyFont="1" applyFill="1" applyBorder="1" applyAlignment="1">
      <alignment horizontal="center" vertical="top" wrapText="1"/>
    </xf>
    <xf numFmtId="3" fontId="34" fillId="0" borderId="1" xfId="0" applyNumberFormat="1" applyFont="1" applyFill="1" applyBorder="1" applyAlignment="1">
      <alignment horizontal="center" vertical="top" wrapText="1"/>
    </xf>
    <xf numFmtId="0" fontId="1" fillId="0" borderId="34" xfId="0" applyFont="1" applyFill="1" applyBorder="1" applyAlignment="1">
      <alignment horizontal="left" vertical="top" wrapText="1"/>
    </xf>
    <xf numFmtId="0" fontId="1" fillId="0" borderId="35" xfId="0" applyFont="1" applyFill="1" applyBorder="1" applyAlignment="1">
      <alignment horizontal="left" vertical="top" wrapText="1"/>
    </xf>
    <xf numFmtId="3" fontId="1" fillId="0" borderId="35" xfId="0" applyNumberFormat="1" applyFont="1" applyFill="1" applyBorder="1" applyAlignment="1">
      <alignment horizontal="left" vertical="top" wrapText="1"/>
    </xf>
    <xf numFmtId="3" fontId="1" fillId="0" borderId="1" xfId="0" applyNumberFormat="1" applyFont="1" applyFill="1" applyBorder="1" applyAlignment="1">
      <alignment horizontal="left" vertical="top" wrapText="1"/>
    </xf>
    <xf numFmtId="0" fontId="35" fillId="0" borderId="34" xfId="0" applyFont="1" applyFill="1" applyBorder="1" applyAlignment="1">
      <alignment horizontal="left" vertical="top" wrapText="1"/>
    </xf>
    <xf numFmtId="0" fontId="35" fillId="0" borderId="35" xfId="0" applyFont="1" applyFill="1" applyBorder="1" applyAlignment="1">
      <alignment horizontal="left" vertical="top" wrapText="1"/>
    </xf>
    <xf numFmtId="3" fontId="1" fillId="0" borderId="6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36" fillId="0" borderId="35" xfId="0" applyNumberFormat="1" applyFont="1" applyFill="1" applyBorder="1" applyAlignment="1">
      <alignment horizontal="center" vertical="top" wrapText="1"/>
    </xf>
    <xf numFmtId="3" fontId="36" fillId="0" borderId="1" xfId="0" applyNumberFormat="1" applyFont="1" applyFill="1" applyBorder="1" applyAlignment="1">
      <alignment horizontal="center" vertical="top" wrapText="1"/>
    </xf>
    <xf numFmtId="3" fontId="2" fillId="0" borderId="35" xfId="0" applyNumberFormat="1" applyFont="1" applyFill="1" applyBorder="1" applyAlignment="1">
      <alignment horizontal="center" vertical="top" wrapText="1"/>
    </xf>
    <xf numFmtId="3" fontId="2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3" fontId="1" fillId="0" borderId="1" xfId="0" applyNumberFormat="1" applyFont="1" applyFill="1" applyBorder="1" applyAlignment="1">
      <alignment horizontal="center" vertical="top" wrapText="1"/>
    </xf>
    <xf numFmtId="0" fontId="34" fillId="0" borderId="34" xfId="0" applyFont="1" applyFill="1" applyBorder="1" applyAlignment="1">
      <alignment horizontal="center" vertical="top" wrapText="1"/>
    </xf>
    <xf numFmtId="0" fontId="34" fillId="0" borderId="37" xfId="0" applyFont="1" applyFill="1" applyBorder="1" applyAlignment="1">
      <alignment horizontal="center" vertical="top" wrapText="1"/>
    </xf>
    <xf numFmtId="3" fontId="36" fillId="0" borderId="6" xfId="0" applyNumberFormat="1" applyFont="1" applyFill="1" applyBorder="1" applyAlignment="1">
      <alignment horizontal="center" vertical="top" wrapText="1"/>
    </xf>
    <xf numFmtId="0" fontId="36" fillId="0" borderId="34" xfId="0" applyFont="1" applyFill="1" applyBorder="1" applyAlignment="1">
      <alignment horizontal="left" vertical="top" wrapText="1"/>
    </xf>
    <xf numFmtId="3" fontId="34" fillId="0" borderId="6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3" fontId="1" fillId="0" borderId="35" xfId="0" applyNumberFormat="1" applyFont="1" applyFill="1" applyBorder="1" applyAlignment="1">
      <alignment horizontal="center" vertical="top" wrapText="1"/>
    </xf>
    <xf numFmtId="3" fontId="1" fillId="0" borderId="40" xfId="0" applyNumberFormat="1" applyFont="1" applyFill="1" applyBorder="1" applyAlignment="1">
      <alignment horizontal="center" vertical="top" wrapText="1"/>
    </xf>
    <xf numFmtId="3" fontId="6" fillId="0" borderId="35" xfId="0" applyNumberFormat="1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34" fillId="0" borderId="34" xfId="0" applyFont="1" applyFill="1" applyBorder="1" applyAlignment="1">
      <alignment horizontal="center" vertical="center" wrapText="1"/>
    </xf>
    <xf numFmtId="3" fontId="36" fillId="0" borderId="34" xfId="0" applyNumberFormat="1" applyFont="1" applyFill="1" applyBorder="1" applyAlignment="1">
      <alignment horizontal="center" vertical="top" wrapText="1"/>
    </xf>
    <xf numFmtId="0" fontId="36" fillId="0" borderId="34" xfId="0" applyFont="1" applyFill="1" applyBorder="1" applyAlignment="1">
      <alignment horizontal="center" vertical="top" wrapText="1"/>
    </xf>
    <xf numFmtId="3" fontId="34" fillId="0" borderId="34" xfId="0" applyNumberFormat="1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left" vertical="top"/>
    </xf>
    <xf numFmtId="0" fontId="38" fillId="0" borderId="34" xfId="0" applyFont="1" applyFill="1" applyBorder="1" applyAlignment="1">
      <alignment horizontal="left" vertical="top" textRotation="90" wrapText="1"/>
    </xf>
    <xf numFmtId="0" fontId="38" fillId="0" borderId="34" xfId="0" applyFont="1" applyFill="1" applyBorder="1" applyAlignment="1">
      <alignment horizontal="center" vertical="top" textRotation="90" wrapText="1"/>
    </xf>
    <xf numFmtId="0" fontId="38" fillId="0" borderId="35" xfId="0" applyFont="1" applyFill="1" applyBorder="1" applyAlignment="1">
      <alignment horizontal="left" vertical="top" textRotation="90" wrapText="1"/>
    </xf>
    <xf numFmtId="0" fontId="38" fillId="0" borderId="1" xfId="0" applyFont="1" applyFill="1" applyBorder="1" applyAlignment="1">
      <alignment horizontal="center" vertical="top" textRotation="90" wrapText="1"/>
    </xf>
    <xf numFmtId="0" fontId="38" fillId="0" borderId="34" xfId="0" applyFont="1" applyFill="1" applyBorder="1" applyAlignment="1">
      <alignment horizontal="left" vertical="top" wrapText="1"/>
    </xf>
    <xf numFmtId="3" fontId="38" fillId="0" borderId="34" xfId="0" applyNumberFormat="1" applyFont="1" applyFill="1" applyBorder="1" applyAlignment="1">
      <alignment horizontal="center" vertical="top" wrapText="1"/>
    </xf>
    <xf numFmtId="0" fontId="38" fillId="0" borderId="34" xfId="0" applyFont="1" applyFill="1" applyBorder="1" applyAlignment="1">
      <alignment horizontal="center" vertical="top" wrapText="1"/>
    </xf>
    <xf numFmtId="0" fontId="38" fillId="0" borderId="35" xfId="0" applyFont="1" applyFill="1" applyBorder="1" applyAlignment="1">
      <alignment horizontal="center" vertical="top" wrapText="1"/>
    </xf>
    <xf numFmtId="3" fontId="38" fillId="0" borderId="1" xfId="0" applyNumberFormat="1" applyFont="1" applyFill="1" applyBorder="1" applyAlignment="1">
      <alignment horizontal="center" vertical="top" wrapText="1"/>
    </xf>
    <xf numFmtId="0" fontId="39" fillId="0" borderId="34" xfId="0" applyFont="1" applyFill="1" applyBorder="1" applyAlignment="1">
      <alignment horizontal="left" vertical="top" wrapText="1"/>
    </xf>
    <xf numFmtId="3" fontId="40" fillId="0" borderId="1" xfId="0" applyNumberFormat="1" applyFont="1" applyFill="1" applyBorder="1" applyAlignment="1">
      <alignment horizontal="center"/>
    </xf>
    <xf numFmtId="3" fontId="1" fillId="0" borderId="34" xfId="0" applyNumberFormat="1" applyFont="1" applyFill="1" applyBorder="1" applyAlignment="1">
      <alignment horizontal="left" vertical="top" wrapText="1"/>
    </xf>
    <xf numFmtId="3" fontId="2" fillId="0" borderId="34" xfId="0" applyNumberFormat="1" applyFont="1" applyFill="1" applyBorder="1" applyAlignment="1">
      <alignment horizontal="center" vertical="top" wrapText="1"/>
    </xf>
    <xf numFmtId="0" fontId="41" fillId="0" borderId="1" xfId="0" applyFont="1" applyBorder="1" applyAlignment="1" applyProtection="1">
      <alignment horizontal="right" vertical="center" wrapText="1"/>
    </xf>
    <xf numFmtId="0" fontId="42" fillId="0" borderId="1" xfId="0" applyFont="1" applyBorder="1" applyAlignment="1" applyProtection="1">
      <alignment horizontal="center" vertical="top" wrapText="1"/>
    </xf>
    <xf numFmtId="0" fontId="42" fillId="0" borderId="1" xfId="0" applyFont="1" applyBorder="1" applyAlignment="1" applyProtection="1">
      <alignment horizontal="right" vertical="top" wrapText="1"/>
    </xf>
    <xf numFmtId="164" fontId="42" fillId="0" borderId="1" xfId="0" applyNumberFormat="1" applyFont="1" applyBorder="1" applyAlignment="1" applyProtection="1">
      <alignment horizontal="right" vertical="top" wrapText="1"/>
    </xf>
    <xf numFmtId="4" fontId="1" fillId="0" borderId="1" xfId="0" applyNumberFormat="1" applyFont="1" applyBorder="1"/>
    <xf numFmtId="0" fontId="1" fillId="0" borderId="0" xfId="0" applyFont="1" applyBorder="1" applyAlignment="1">
      <alignment horizontal="center" wrapText="1"/>
    </xf>
    <xf numFmtId="0" fontId="43" fillId="0" borderId="0" xfId="0" applyFont="1" applyFill="1"/>
    <xf numFmtId="0" fontId="44" fillId="0" borderId="0" xfId="0" applyFont="1" applyFill="1"/>
    <xf numFmtId="0" fontId="2" fillId="3" borderId="0" xfId="0" applyFont="1" applyFill="1"/>
    <xf numFmtId="4" fontId="2" fillId="3" borderId="1" xfId="0" applyNumberFormat="1" applyFont="1" applyFill="1" applyBorder="1"/>
    <xf numFmtId="0" fontId="1" fillId="0" borderId="0" xfId="0" applyFont="1" applyFill="1"/>
    <xf numFmtId="0" fontId="45" fillId="3" borderId="0" xfId="0" applyFont="1" applyFill="1" applyBorder="1" applyAlignment="1" applyProtection="1">
      <alignment horizontal="left" vertical="center" wrapText="1"/>
    </xf>
    <xf numFmtId="0" fontId="45" fillId="0" borderId="0" xfId="0" applyFont="1" applyBorder="1" applyAlignment="1" applyProtection="1">
      <alignment horizontal="center" vertical="center" wrapText="1"/>
    </xf>
    <xf numFmtId="0" fontId="45" fillId="0" borderId="0" xfId="0" applyFont="1" applyBorder="1" applyAlignment="1" applyProtection="1">
      <alignment horizontal="right" vertical="center" wrapText="1"/>
    </xf>
    <xf numFmtId="0" fontId="45" fillId="0" borderId="28" xfId="0" applyFont="1" applyBorder="1" applyAlignment="1" applyProtection="1">
      <alignment horizontal="right" vertical="center" wrapText="1"/>
    </xf>
    <xf numFmtId="0" fontId="45" fillId="0" borderId="0" xfId="0" applyFont="1" applyFill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46" fillId="0" borderId="0" xfId="0" applyFont="1" applyBorder="1" applyAlignment="1" applyProtection="1">
      <alignment horizontal="left" vertical="top" wrapText="1"/>
    </xf>
    <xf numFmtId="0" fontId="45" fillId="3" borderId="0" xfId="0" applyFont="1" applyFill="1" applyBorder="1" applyAlignment="1" applyProtection="1">
      <alignment horizontal="center" vertical="top"/>
    </xf>
    <xf numFmtId="4" fontId="45" fillId="3" borderId="0" xfId="0" applyNumberFormat="1" applyFont="1" applyFill="1" applyBorder="1" applyAlignment="1" applyProtection="1">
      <alignment horizontal="right" vertical="top" wrapText="1"/>
    </xf>
    <xf numFmtId="0" fontId="45" fillId="0" borderId="0" xfId="0" applyFont="1" applyFill="1" applyBorder="1" applyAlignment="1" applyProtection="1">
      <alignment horizontal="center" vertical="top"/>
    </xf>
    <xf numFmtId="4" fontId="45" fillId="0" borderId="0" xfId="0" applyNumberFormat="1" applyFont="1" applyFill="1" applyBorder="1" applyAlignment="1" applyProtection="1">
      <alignment horizontal="right" vertical="top" wrapText="1"/>
    </xf>
    <xf numFmtId="0" fontId="41" fillId="2" borderId="1" xfId="0" applyFont="1" applyFill="1" applyBorder="1" applyAlignment="1" applyProtection="1">
      <alignment horizontal="right" vertical="center" wrapText="1"/>
    </xf>
    <xf numFmtId="3" fontId="1" fillId="0" borderId="1" xfId="0" applyNumberFormat="1" applyFont="1" applyBorder="1" applyAlignment="1">
      <alignment horizontal="center" wrapText="1"/>
    </xf>
    <xf numFmtId="0" fontId="45" fillId="0" borderId="0" xfId="0" applyFont="1" applyBorder="1" applyAlignment="1" applyProtection="1">
      <alignment horizontal="left" vertical="top" wrapText="1"/>
    </xf>
    <xf numFmtId="3" fontId="48" fillId="0" borderId="0" xfId="0" applyNumberFormat="1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" fontId="1" fillId="0" borderId="0" xfId="0" applyNumberFormat="1" applyFont="1" applyBorder="1" applyAlignment="1" applyProtection="1">
      <alignment horizontal="center" vertical="center"/>
      <protection locked="0"/>
    </xf>
    <xf numFmtId="3" fontId="1" fillId="0" borderId="0" xfId="0" applyNumberFormat="1" applyFont="1" applyBorder="1"/>
    <xf numFmtId="0" fontId="2" fillId="0" borderId="38" xfId="0" applyFont="1" applyFill="1" applyBorder="1"/>
    <xf numFmtId="3" fontId="49" fillId="0" borderId="38" xfId="0" applyNumberFormat="1" applyFont="1" applyFill="1" applyBorder="1" applyAlignment="1">
      <alignment horizontal="center" vertical="center"/>
    </xf>
    <xf numFmtId="4" fontId="2" fillId="0" borderId="38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/>
    <xf numFmtId="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 applyProtection="1">
      <alignment horizontal="center" vertical="center"/>
      <protection locked="0"/>
    </xf>
    <xf numFmtId="4" fontId="1" fillId="0" borderId="0" xfId="0" applyNumberFormat="1" applyFont="1" applyBorder="1"/>
    <xf numFmtId="4" fontId="1" fillId="0" borderId="0" xfId="0" applyNumberFormat="1" applyFont="1" applyAlignment="1" applyProtection="1">
      <alignment horizontal="center" vertical="center"/>
      <protection locked="0"/>
    </xf>
    <xf numFmtId="3" fontId="6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0" fillId="0" borderId="0" xfId="0" applyNumberFormat="1" applyFont="1" applyFill="1" applyBorder="1" applyAlignment="1" applyProtection="1">
      <alignment wrapText="1"/>
      <protection locked="0"/>
    </xf>
    <xf numFmtId="0" fontId="51" fillId="0" borderId="0" xfId="0" applyNumberFormat="1" applyFont="1" applyFill="1" applyBorder="1" applyAlignment="1" applyProtection="1">
      <alignment horizontal="left" vertical="center" wrapText="1"/>
    </xf>
    <xf numFmtId="0" fontId="51" fillId="0" borderId="0" xfId="0" applyNumberFormat="1" applyFont="1" applyFill="1" applyBorder="1" applyAlignment="1" applyProtection="1">
      <alignment horizontal="right" vertical="center" wrapText="1"/>
    </xf>
    <xf numFmtId="0" fontId="52" fillId="0" borderId="0" xfId="0" applyNumberFormat="1" applyFont="1" applyFill="1" applyBorder="1" applyAlignment="1" applyProtection="1">
      <alignment horizontal="left" vertical="top" wrapText="1"/>
    </xf>
    <xf numFmtId="4" fontId="52" fillId="0" borderId="0" xfId="0" applyNumberFormat="1" applyFont="1" applyFill="1" applyBorder="1" applyAlignment="1" applyProtection="1">
      <alignment horizontal="right" vertical="top" wrapText="1"/>
    </xf>
    <xf numFmtId="0" fontId="15" fillId="0" borderId="0" xfId="0" applyFont="1" applyAlignment="1">
      <alignment horizont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3" fontId="21" fillId="0" borderId="0" xfId="0" applyNumberFormat="1" applyFont="1" applyAlignment="1">
      <alignment horizontal="left" vertical="center" wrapText="1"/>
    </xf>
    <xf numFmtId="3" fontId="22" fillId="0" borderId="0" xfId="0" applyNumberFormat="1" applyFont="1" applyBorder="1" applyAlignment="1">
      <alignment horizontal="left" vertical="center" wrapText="1"/>
    </xf>
    <xf numFmtId="3" fontId="22" fillId="0" borderId="8" xfId="0" applyNumberFormat="1" applyFont="1" applyBorder="1" applyAlignment="1">
      <alignment horizontal="left" vertical="center" wrapText="1"/>
    </xf>
    <xf numFmtId="3" fontId="21" fillId="0" borderId="0" xfId="0" applyNumberFormat="1" applyFont="1" applyBorder="1" applyAlignment="1">
      <alignment horizontal="left" vertical="center" wrapText="1"/>
    </xf>
    <xf numFmtId="3" fontId="21" fillId="0" borderId="8" xfId="0" applyNumberFormat="1" applyFont="1" applyBorder="1" applyAlignment="1">
      <alignment horizontal="left" vertical="center" wrapText="1"/>
    </xf>
    <xf numFmtId="3" fontId="21" fillId="0" borderId="0" xfId="0" applyNumberFormat="1" applyFont="1" applyBorder="1" applyAlignment="1">
      <alignment horizontal="left" vertical="top"/>
    </xf>
    <xf numFmtId="3" fontId="21" fillId="0" borderId="8" xfId="0" applyNumberFormat="1" applyFont="1" applyBorder="1" applyAlignment="1">
      <alignment horizontal="left" vertical="top"/>
    </xf>
    <xf numFmtId="3" fontId="21" fillId="0" borderId="0" xfId="0" applyNumberFormat="1" applyFont="1" applyAlignment="1">
      <alignment wrapText="1"/>
    </xf>
    <xf numFmtId="3" fontId="21" fillId="0" borderId="0" xfId="0" applyNumberFormat="1" applyFont="1" applyAlignment="1">
      <alignment horizontal="left" wrapText="1"/>
    </xf>
    <xf numFmtId="0" fontId="27" fillId="0" borderId="0" xfId="0" applyFont="1" applyFill="1" applyBorder="1" applyAlignment="1">
      <alignment horizontal="center" vertical="top" wrapText="1"/>
    </xf>
    <xf numFmtId="0" fontId="27" fillId="0" borderId="36" xfId="0" applyFont="1" applyFill="1" applyBorder="1" applyAlignment="1">
      <alignment horizontal="center" vertical="top" wrapText="1"/>
    </xf>
    <xf numFmtId="0" fontId="37" fillId="0" borderId="36" xfId="0" applyFont="1" applyFill="1" applyBorder="1" applyAlignment="1">
      <alignment horizontal="left" vertical="top" wrapText="1"/>
    </xf>
    <xf numFmtId="0" fontId="37" fillId="0" borderId="0" xfId="0" applyFont="1" applyFill="1" applyBorder="1" applyAlignment="1">
      <alignment horizontal="left" vertical="top" wrapText="1"/>
    </xf>
    <xf numFmtId="0" fontId="17" fillId="0" borderId="38" xfId="0" applyFont="1" applyFill="1" applyBorder="1" applyAlignment="1">
      <alignment horizontal="center" vertical="top" wrapText="1"/>
    </xf>
    <xf numFmtId="0" fontId="50" fillId="3" borderId="41" xfId="0" applyNumberFormat="1" applyFont="1" applyFill="1" applyBorder="1" applyAlignment="1" applyProtection="1">
      <alignment horizontal="center" vertical="center" wrapText="1"/>
    </xf>
    <xf numFmtId="0" fontId="50" fillId="3" borderId="41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0" xfId="0" applyNumberFormat="1" applyFont="1" applyFill="1" applyBorder="1" applyAlignment="1" applyProtection="1">
      <alignment horizontal="left" vertical="top" wrapText="1"/>
    </xf>
    <xf numFmtId="0" fontId="52" fillId="0" borderId="0" xfId="0" applyNumberFormat="1" applyFont="1" applyFill="1" applyBorder="1" applyAlignment="1" applyProtection="1">
      <alignment horizontal="left" vertical="top" wrapText="1"/>
      <protection locked="0"/>
    </xf>
    <xf numFmtId="0" fontId="53" fillId="0" borderId="0" xfId="0" applyNumberFormat="1" applyFont="1" applyFill="1" applyBorder="1" applyAlignment="1" applyProtection="1">
      <alignment horizontal="right" vertical="center" wrapText="1"/>
    </xf>
    <xf numFmtId="0" fontId="53" fillId="0" borderId="0" xfId="0" applyNumberFormat="1" applyFont="1" applyFill="1" applyBorder="1" applyAlignment="1" applyProtection="1">
      <alignment horizontal="right" vertical="center" wrapText="1"/>
      <protection locked="0"/>
    </xf>
    <xf numFmtId="3" fontId="54" fillId="3" borderId="0" xfId="0" applyNumberFormat="1" applyFont="1" applyFill="1" applyBorder="1" applyAlignment="1" applyProtection="1">
      <alignment horizontal="left" vertical="center" wrapText="1"/>
    </xf>
    <xf numFmtId="0" fontId="54" fillId="3" borderId="0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>
      <alignment horizontal="left" wrapText="1"/>
    </xf>
    <xf numFmtId="0" fontId="41" fillId="0" borderId="1" xfId="0" applyFont="1" applyBorder="1" applyAlignment="1" applyProtection="1">
      <alignment horizontal="left" vertical="center" wrapText="1"/>
    </xf>
    <xf numFmtId="0" fontId="41" fillId="0" borderId="1" xfId="0" applyFont="1" applyBorder="1" applyAlignment="1" applyProtection="1">
      <alignment horizontal="right" vertical="center" wrapText="1"/>
    </xf>
    <xf numFmtId="0" fontId="41" fillId="0" borderId="1" xfId="0" applyFont="1" applyBorder="1" applyAlignment="1" applyProtection="1">
      <alignment horizontal="center" vertical="center" wrapText="1"/>
    </xf>
    <xf numFmtId="0" fontId="46" fillId="0" borderId="39" xfId="0" applyFont="1" applyBorder="1" applyAlignment="1" applyProtection="1">
      <alignment horizontal="left" vertical="top" wrapText="1"/>
    </xf>
    <xf numFmtId="0" fontId="41" fillId="2" borderId="2" xfId="0" applyFont="1" applyFill="1" applyBorder="1" applyAlignment="1" applyProtection="1">
      <alignment horizontal="left" vertical="center" wrapText="1"/>
    </xf>
    <xf numFmtId="0" fontId="41" fillId="2" borderId="4" xfId="0" applyFont="1" applyFill="1" applyBorder="1" applyAlignment="1" applyProtection="1">
      <alignment horizontal="left" vertical="center" wrapText="1"/>
    </xf>
    <xf numFmtId="0" fontId="41" fillId="2" borderId="2" xfId="0" applyFont="1" applyFill="1" applyBorder="1" applyAlignment="1" applyProtection="1">
      <alignment horizontal="right" vertical="center" wrapText="1"/>
    </xf>
    <xf numFmtId="0" fontId="41" fillId="2" borderId="4" xfId="0" applyFont="1" applyFill="1" applyBorder="1" applyAlignment="1" applyProtection="1">
      <alignment horizontal="right" vertical="center" wrapText="1"/>
    </xf>
    <xf numFmtId="0" fontId="41" fillId="2" borderId="6" xfId="0" applyFont="1" applyFill="1" applyBorder="1" applyAlignment="1" applyProtection="1">
      <alignment horizontal="center" vertical="center" wrapText="1"/>
    </xf>
    <xf numFmtId="0" fontId="41" fillId="2" borderId="11" xfId="0" applyFont="1" applyFill="1" applyBorder="1" applyAlignment="1" applyProtection="1">
      <alignment horizontal="center" vertical="center" wrapText="1"/>
    </xf>
    <xf numFmtId="0" fontId="41" fillId="2" borderId="3" xfId="0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horizontal="center" vertical="center"/>
    </xf>
    <xf numFmtId="0" fontId="46" fillId="0" borderId="6" xfId="0" applyFont="1" applyBorder="1" applyAlignment="1" applyProtection="1">
      <alignment horizontal="left" vertical="top" wrapText="1"/>
    </xf>
    <xf numFmtId="0" fontId="46" fillId="0" borderId="11" xfId="0" applyFont="1" applyBorder="1" applyAlignment="1" applyProtection="1">
      <alignment horizontal="left" vertical="top" wrapText="1"/>
    </xf>
    <xf numFmtId="0" fontId="46" fillId="0" borderId="3" xfId="0" applyFont="1" applyBorder="1" applyAlignment="1" applyProtection="1">
      <alignment horizontal="left" vertical="top" wrapText="1"/>
    </xf>
    <xf numFmtId="0" fontId="51" fillId="0" borderId="0" xfId="0" applyNumberFormat="1" applyFont="1" applyFill="1" applyBorder="1" applyAlignment="1" applyProtection="1">
      <alignment horizontal="left" vertical="center" wrapText="1"/>
    </xf>
    <xf numFmtId="0" fontId="5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4" borderId="42" xfId="0" applyNumberFormat="1" applyFont="1" applyFill="1" applyBorder="1" applyAlignment="1" applyProtection="1">
      <alignment wrapText="1"/>
      <protection locked="0"/>
    </xf>
    <xf numFmtId="0" fontId="50" fillId="0" borderId="0" xfId="0" applyNumberFormat="1" applyFont="1" applyFill="1" applyBorder="1" applyAlignment="1" applyProtection="1">
      <alignment horizontal="right" vertical="top" wrapText="1"/>
    </xf>
    <xf numFmtId="0" fontId="50" fillId="0" borderId="0" xfId="0" applyNumberFormat="1" applyFont="1" applyFill="1" applyBorder="1" applyAlignment="1" applyProtection="1">
      <alignment horizontal="right" vertical="top" wrapText="1"/>
      <protection locked="0"/>
    </xf>
    <xf numFmtId="0" fontId="18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8" fillId="0" borderId="26" xfId="2" applyFont="1" applyBorder="1" applyAlignment="1">
      <alignment horizontal="left" wrapText="1"/>
    </xf>
    <xf numFmtId="0" fontId="9" fillId="0" borderId="11" xfId="2" applyFont="1" applyBorder="1" applyAlignment="1">
      <alignment horizontal="center" wrapText="1"/>
    </xf>
    <xf numFmtId="0" fontId="9" fillId="0" borderId="3" xfId="2" applyFont="1" applyBorder="1" applyAlignment="1">
      <alignment horizontal="center" wrapText="1"/>
    </xf>
    <xf numFmtId="0" fontId="8" fillId="0" borderId="11" xfId="2" applyFont="1" applyBorder="1" applyAlignment="1">
      <alignment horizontal="left" wrapText="1"/>
    </xf>
    <xf numFmtId="0" fontId="8" fillId="0" borderId="3" xfId="2" applyFont="1" applyBorder="1" applyAlignment="1">
      <alignment horizontal="left" wrapText="1"/>
    </xf>
    <xf numFmtId="0" fontId="13" fillId="0" borderId="3" xfId="2" applyFont="1" applyBorder="1" applyAlignment="1">
      <alignment horizontal="left" wrapText="1"/>
    </xf>
    <xf numFmtId="0" fontId="13" fillId="0" borderId="1" xfId="2" applyFont="1" applyBorder="1" applyAlignment="1">
      <alignment horizontal="left" wrapText="1"/>
    </xf>
    <xf numFmtId="0" fontId="8" fillId="0" borderId="1" xfId="2" applyFont="1" applyBorder="1" applyAlignment="1">
      <alignment horizontal="left" wrapText="1"/>
    </xf>
    <xf numFmtId="2" fontId="8" fillId="0" borderId="6" xfId="2" applyNumberFormat="1" applyFont="1" applyBorder="1" applyAlignment="1">
      <alignment horizontal="center" wrapText="1"/>
    </xf>
    <xf numFmtId="2" fontId="8" fillId="0" borderId="11" xfId="2" applyNumberFormat="1" applyFont="1" applyBorder="1" applyAlignment="1">
      <alignment horizontal="center" wrapText="1"/>
    </xf>
    <xf numFmtId="2" fontId="8" fillId="0" borderId="3" xfId="2" applyNumberFormat="1" applyFont="1" applyBorder="1" applyAlignment="1">
      <alignment horizontal="center" wrapText="1"/>
    </xf>
    <xf numFmtId="2" fontId="25" fillId="0" borderId="0" xfId="2" applyNumberFormat="1" applyFont="1" applyBorder="1" applyAlignment="1">
      <alignment horizontal="center" wrapText="1"/>
    </xf>
    <xf numFmtId="2" fontId="25" fillId="0" borderId="15" xfId="2" applyNumberFormat="1" applyFont="1" applyBorder="1" applyAlignment="1">
      <alignment horizontal="center" wrapText="1"/>
    </xf>
    <xf numFmtId="0" fontId="8" fillId="0" borderId="17" xfId="2" applyFont="1" applyBorder="1" applyAlignment="1">
      <alignment horizontal="left" wrapText="1"/>
    </xf>
    <xf numFmtId="0" fontId="8" fillId="0" borderId="18" xfId="2" applyFont="1" applyBorder="1" applyAlignment="1">
      <alignment horizontal="left" wrapText="1"/>
    </xf>
    <xf numFmtId="0" fontId="9" fillId="0" borderId="11" xfId="2" applyFont="1" applyBorder="1" applyAlignment="1">
      <alignment horizontal="left" wrapText="1"/>
    </xf>
    <xf numFmtId="0" fontId="9" fillId="0" borderId="3" xfId="2" applyFont="1" applyBorder="1" applyAlignment="1">
      <alignment horizontal="left" wrapText="1"/>
    </xf>
    <xf numFmtId="0" fontId="1" fillId="0" borderId="1" xfId="2" applyFont="1" applyBorder="1" applyAlignment="1">
      <alignment horizontal="left"/>
    </xf>
    <xf numFmtId="0" fontId="6" fillId="0" borderId="1" xfId="2" applyFont="1" applyBorder="1" applyAlignment="1">
      <alignment horizontal="left"/>
    </xf>
    <xf numFmtId="0" fontId="6" fillId="0" borderId="26" xfId="2" applyFont="1" applyBorder="1" applyAlignment="1">
      <alignment horizontal="left"/>
    </xf>
    <xf numFmtId="0" fontId="1" fillId="0" borderId="1" xfId="3" applyFont="1" applyFill="1" applyBorder="1" applyAlignment="1">
      <alignment horizontal="left" wrapText="1"/>
    </xf>
    <xf numFmtId="0" fontId="2" fillId="0" borderId="1" xfId="2" applyFont="1" applyBorder="1" applyAlignment="1">
      <alignment horizontal="left" wrapText="1"/>
    </xf>
    <xf numFmtId="0" fontId="2" fillId="0" borderId="1" xfId="2" applyFont="1" applyBorder="1" applyAlignment="1">
      <alignment horizontal="left"/>
    </xf>
    <xf numFmtId="0" fontId="6" fillId="0" borderId="1" xfId="3" applyFont="1" applyFill="1" applyBorder="1" applyAlignment="1">
      <alignment horizontal="left" wrapText="1"/>
    </xf>
    <xf numFmtId="0" fontId="2" fillId="0" borderId="1" xfId="3" applyFont="1" applyFill="1" applyBorder="1" applyAlignment="1">
      <alignment horizontal="left" wrapText="1"/>
    </xf>
    <xf numFmtId="0" fontId="1" fillId="0" borderId="1" xfId="2" applyFont="1" applyBorder="1" applyAlignment="1">
      <alignment horizontal="left" wrapText="1"/>
    </xf>
    <xf numFmtId="0" fontId="25" fillId="0" borderId="27" xfId="2" applyFont="1" applyBorder="1" applyAlignment="1">
      <alignment horizontal="center" wrapText="1"/>
    </xf>
    <xf numFmtId="0" fontId="25" fillId="0" borderId="28" xfId="2" applyFont="1" applyBorder="1" applyAlignment="1">
      <alignment horizontal="center" wrapText="1"/>
    </xf>
    <xf numFmtId="0" fontId="25" fillId="0" borderId="29" xfId="2" applyFont="1" applyBorder="1" applyAlignment="1">
      <alignment horizontal="center" wrapText="1"/>
    </xf>
    <xf numFmtId="0" fontId="2" fillId="0" borderId="17" xfId="2" applyFont="1" applyBorder="1" applyAlignment="1">
      <alignment horizontal="left" wrapText="1"/>
    </xf>
    <xf numFmtId="0" fontId="2" fillId="0" borderId="18" xfId="2" applyFont="1" applyBorder="1" applyAlignment="1">
      <alignment horizontal="left" wrapText="1"/>
    </xf>
  </cellXfs>
  <cellStyles count="4">
    <cellStyle name="Comma_21.Aktivet Afatgjata Materiale  09" xfId="1"/>
    <cellStyle name="Normal" xfId="0" builtinId="0"/>
    <cellStyle name="Normal_asn_2009 Propozimet" xfId="2"/>
    <cellStyle name="Normal_Sheet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ARDI%20SHPK%20BILANCI%20%20viti%202015%20PER%20BANK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sqyrat Financiare"/>
      <sheetName val="Aktive"/>
      <sheetName val="Pasivet"/>
      <sheetName val="Pasqyra e TA"/>
      <sheetName val="Fluksi Monetar"/>
      <sheetName val="Pasqyra e Kapitalit"/>
      <sheetName val="Shenimet Shpjeguese"/>
      <sheetName val="amortizi 2015"/>
      <sheetName val="ANEX 1"/>
      <sheetName val="Anex 2"/>
      <sheetName val="ANEX NR 3"/>
      <sheetName val="KLiente Funitore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359"/>
  <sheetViews>
    <sheetView topLeftCell="B10" workbookViewId="0">
      <selection activeCell="D32" sqref="D32"/>
    </sheetView>
  </sheetViews>
  <sheetFormatPr defaultRowHeight="12.75"/>
  <cols>
    <col min="1" max="1" width="2" hidden="1" customWidth="1"/>
    <col min="2" max="2" width="9.42578125" customWidth="1"/>
    <col min="3" max="3" width="3.28515625" style="1" customWidth="1"/>
    <col min="4" max="4" width="43" customWidth="1"/>
    <col min="5" max="5" width="9.42578125" style="16" customWidth="1"/>
    <col min="6" max="6" width="8.140625" style="2" customWidth="1"/>
    <col min="7" max="7" width="24.42578125" style="3" customWidth="1"/>
    <col min="8" max="8" width="10.42578125" style="4" customWidth="1"/>
    <col min="9" max="9" width="10.140625" style="4" customWidth="1"/>
    <col min="10" max="10" width="12.42578125" style="4" customWidth="1"/>
    <col min="11" max="11" width="10.42578125" style="4" customWidth="1"/>
    <col min="12" max="12" width="12.7109375" style="4" customWidth="1"/>
    <col min="13" max="13" width="9.28515625" customWidth="1"/>
    <col min="14" max="14" width="17.85546875" customWidth="1"/>
    <col min="15" max="15" width="20.42578125" customWidth="1"/>
  </cols>
  <sheetData>
    <row r="2" spans="2:8" ht="13.5" thickBot="1">
      <c r="C2" s="17"/>
      <c r="D2" s="69"/>
      <c r="E2" s="70"/>
      <c r="F2" s="71"/>
      <c r="G2" s="72"/>
    </row>
    <row r="3" spans="2:8" ht="13.5" thickTop="1">
      <c r="B3" s="76"/>
      <c r="C3" s="77"/>
      <c r="D3" s="21"/>
      <c r="E3" s="18"/>
      <c r="G3" s="73"/>
      <c r="H3" s="20"/>
    </row>
    <row r="4" spans="2:8">
      <c r="B4" s="76"/>
      <c r="G4" s="73"/>
    </row>
    <row r="5" spans="2:8">
      <c r="B5" s="76"/>
      <c r="D5" s="10"/>
      <c r="G5" s="73"/>
    </row>
    <row r="6" spans="2:8">
      <c r="B6" s="76"/>
      <c r="D6" s="10"/>
      <c r="G6" s="73"/>
    </row>
    <row r="7" spans="2:8">
      <c r="B7" s="76"/>
      <c r="G7" s="73"/>
    </row>
    <row r="8" spans="2:8">
      <c r="B8" s="76"/>
      <c r="G8" s="73"/>
    </row>
    <row r="9" spans="2:8">
      <c r="B9" s="76"/>
      <c r="G9" s="73"/>
    </row>
    <row r="10" spans="2:8" ht="26.25">
      <c r="B10" s="76"/>
      <c r="D10" s="291" t="s">
        <v>14</v>
      </c>
      <c r="E10" s="291"/>
      <c r="F10" s="291"/>
      <c r="G10" s="73"/>
    </row>
    <row r="11" spans="2:8">
      <c r="B11" s="76"/>
      <c r="G11" s="73"/>
    </row>
    <row r="12" spans="2:8">
      <c r="B12" s="76"/>
      <c r="G12" s="73"/>
    </row>
    <row r="13" spans="2:8">
      <c r="B13" s="76"/>
      <c r="G13" s="73"/>
    </row>
    <row r="14" spans="2:8">
      <c r="B14" s="76"/>
      <c r="G14" s="73"/>
    </row>
    <row r="15" spans="2:8">
      <c r="B15" s="76"/>
      <c r="G15" s="73"/>
    </row>
    <row r="16" spans="2:8">
      <c r="B16" s="76"/>
      <c r="G16" s="73"/>
    </row>
    <row r="17" spans="2:8" ht="4.5" customHeight="1">
      <c r="B17" s="76"/>
      <c r="G17" s="73"/>
    </row>
    <row r="18" spans="2:8" ht="54" customHeight="1">
      <c r="B18" s="76"/>
      <c r="C18" s="65"/>
      <c r="D18" s="292" t="s">
        <v>471</v>
      </c>
      <c r="E18" s="292"/>
      <c r="F18" s="292"/>
      <c r="G18" s="293"/>
    </row>
    <row r="19" spans="2:8" ht="12.75" customHeight="1">
      <c r="B19" s="76"/>
      <c r="C19" s="65"/>
      <c r="D19" s="66" t="s">
        <v>10</v>
      </c>
      <c r="E19" s="63"/>
      <c r="F19" s="64"/>
      <c r="G19" s="73"/>
    </row>
    <row r="20" spans="2:8" ht="12.75" customHeight="1">
      <c r="B20" s="76"/>
      <c r="C20" s="65"/>
      <c r="D20" s="66"/>
      <c r="E20" s="63"/>
      <c r="F20" s="64"/>
      <c r="G20" s="73"/>
    </row>
    <row r="21" spans="2:8" ht="12.75" customHeight="1">
      <c r="B21" s="76"/>
      <c r="C21" s="65"/>
      <c r="D21" s="66"/>
      <c r="E21" s="63"/>
      <c r="F21" s="64"/>
      <c r="G21" s="73"/>
    </row>
    <row r="22" spans="2:8" ht="12.75" customHeight="1">
      <c r="B22" s="76"/>
      <c r="C22" s="65"/>
      <c r="D22" s="66"/>
      <c r="E22" s="63"/>
      <c r="F22" s="64"/>
      <c r="G22" s="73"/>
    </row>
    <row r="23" spans="2:8">
      <c r="B23" s="76"/>
      <c r="G23" s="73"/>
    </row>
    <row r="24" spans="2:8">
      <c r="B24" s="76"/>
      <c r="G24" s="73"/>
    </row>
    <row r="25" spans="2:8">
      <c r="B25" s="76"/>
      <c r="G25" s="73"/>
    </row>
    <row r="26" spans="2:8">
      <c r="B26" s="76"/>
      <c r="G26" s="73"/>
    </row>
    <row r="27" spans="2:8">
      <c r="B27" s="76"/>
      <c r="G27" s="73"/>
    </row>
    <row r="28" spans="2:8" ht="28.5" customHeight="1">
      <c r="B28" s="76"/>
      <c r="D28" s="67" t="s">
        <v>6</v>
      </c>
      <c r="E28" s="295" t="s">
        <v>7</v>
      </c>
      <c r="F28" s="295"/>
      <c r="G28" s="296"/>
    </row>
    <row r="29" spans="2:8" ht="13.5" thickBot="1">
      <c r="B29" s="76"/>
      <c r="D29" s="8" t="s">
        <v>8</v>
      </c>
      <c r="H29" s="169"/>
    </row>
    <row r="30" spans="2:8" ht="16.5" customHeight="1" thickTop="1" thickBot="1">
      <c r="B30" s="76"/>
      <c r="C30" s="68" t="s">
        <v>2</v>
      </c>
      <c r="D30" s="8" t="s">
        <v>381</v>
      </c>
      <c r="E30" s="301" t="s">
        <v>11</v>
      </c>
      <c r="F30" s="301"/>
      <c r="G30" s="168" t="s">
        <v>12</v>
      </c>
    </row>
    <row r="31" spans="2:8" ht="13.5" thickTop="1">
      <c r="B31" s="76"/>
      <c r="C31" s="68"/>
      <c r="D31" s="8" t="s">
        <v>9</v>
      </c>
      <c r="G31" s="79"/>
    </row>
    <row r="32" spans="2:8">
      <c r="B32" s="76"/>
      <c r="C32" s="68" t="s">
        <v>2</v>
      </c>
      <c r="D32" s="8" t="s">
        <v>382</v>
      </c>
      <c r="E32" s="302" t="s">
        <v>13</v>
      </c>
      <c r="F32" s="302"/>
      <c r="G32" s="73" t="s">
        <v>383</v>
      </c>
    </row>
    <row r="33" spans="2:7">
      <c r="B33" s="76"/>
      <c r="C33" s="68"/>
      <c r="G33" s="73"/>
    </row>
    <row r="34" spans="2:7" ht="25.5">
      <c r="B34" s="76"/>
      <c r="C34" s="68" t="s">
        <v>2</v>
      </c>
      <c r="D34" s="66" t="s">
        <v>387</v>
      </c>
      <c r="E34" s="294" t="s">
        <v>388</v>
      </c>
      <c r="F34" s="294"/>
      <c r="G34" s="73">
        <v>0</v>
      </c>
    </row>
    <row r="35" spans="2:7">
      <c r="B35" s="76"/>
      <c r="C35" s="68"/>
      <c r="D35" s="8" t="s">
        <v>179</v>
      </c>
      <c r="G35" s="73"/>
    </row>
    <row r="36" spans="2:7" ht="12.75" customHeight="1">
      <c r="B36" s="76"/>
      <c r="C36" s="68" t="s">
        <v>2</v>
      </c>
      <c r="D36" s="8" t="s">
        <v>384</v>
      </c>
      <c r="E36" s="299" t="s">
        <v>472</v>
      </c>
      <c r="F36" s="299"/>
      <c r="G36" s="300"/>
    </row>
    <row r="37" spans="2:7">
      <c r="B37" s="76"/>
      <c r="C37" s="68"/>
      <c r="D37" s="8"/>
      <c r="G37" s="73"/>
    </row>
    <row r="38" spans="2:7">
      <c r="B38" s="76"/>
      <c r="C38" s="68" t="s">
        <v>2</v>
      </c>
      <c r="D38" s="8" t="s">
        <v>352</v>
      </c>
      <c r="G38" s="73"/>
    </row>
    <row r="39" spans="2:7" ht="29.25" customHeight="1">
      <c r="B39" s="76"/>
      <c r="C39" s="68" t="s">
        <v>2</v>
      </c>
      <c r="D39" s="179" t="s">
        <v>385</v>
      </c>
      <c r="E39" s="297" t="s">
        <v>473</v>
      </c>
      <c r="F39" s="297"/>
      <c r="G39" s="298"/>
    </row>
    <row r="40" spans="2:7">
      <c r="B40" s="76"/>
      <c r="G40" s="73"/>
    </row>
    <row r="41" spans="2:7">
      <c r="B41" s="76"/>
      <c r="G41" s="73"/>
    </row>
    <row r="42" spans="2:7">
      <c r="B42" s="76"/>
      <c r="G42" s="73"/>
    </row>
    <row r="43" spans="2:7">
      <c r="B43" s="76"/>
      <c r="G43" s="73"/>
    </row>
    <row r="44" spans="2:7">
      <c r="B44" s="76"/>
      <c r="G44" s="73"/>
    </row>
    <row r="45" spans="2:7">
      <c r="B45" s="76"/>
      <c r="G45" s="73"/>
    </row>
    <row r="46" spans="2:7">
      <c r="B46" s="76"/>
      <c r="G46" s="73"/>
    </row>
    <row r="47" spans="2:7">
      <c r="B47" s="76"/>
      <c r="G47" s="73"/>
    </row>
    <row r="48" spans="2:7">
      <c r="B48" s="76"/>
      <c r="G48" s="73"/>
    </row>
    <row r="49" spans="2:8">
      <c r="B49" s="76"/>
      <c r="D49" s="8" t="s">
        <v>5</v>
      </c>
      <c r="G49" s="73"/>
    </row>
    <row r="50" spans="2:8">
      <c r="B50" s="76"/>
      <c r="G50" s="73"/>
    </row>
    <row r="51" spans="2:8" ht="13.5" thickBot="1">
      <c r="B51" s="76"/>
      <c r="C51" s="75"/>
      <c r="D51" s="69"/>
      <c r="E51" s="70"/>
      <c r="F51" s="71"/>
      <c r="G51" s="74"/>
    </row>
    <row r="52" spans="2:8" ht="15.75" customHeight="1" thickTop="1">
      <c r="C52" s="17"/>
    </row>
    <row r="53" spans="2:8">
      <c r="C53" s="17"/>
      <c r="D53" s="21"/>
      <c r="E53" s="18"/>
      <c r="F53" s="19"/>
      <c r="G53" s="14"/>
      <c r="H53" s="20"/>
    </row>
    <row r="54" spans="2:8">
      <c r="C54" s="17"/>
      <c r="D54" s="21"/>
      <c r="E54" s="18"/>
      <c r="F54" s="19"/>
      <c r="G54" s="14"/>
      <c r="H54" s="20"/>
    </row>
    <row r="55" spans="2:8">
      <c r="C55" s="17"/>
      <c r="D55" s="15"/>
      <c r="E55" s="18"/>
      <c r="F55" s="19"/>
      <c r="G55" s="14"/>
      <c r="H55" s="20"/>
    </row>
    <row r="56" spans="2:8">
      <c r="C56" s="30"/>
      <c r="D56" s="24"/>
      <c r="E56" s="31"/>
      <c r="F56" s="62"/>
      <c r="G56" s="25"/>
      <c r="H56" s="27"/>
    </row>
    <row r="57" spans="2:8">
      <c r="C57" s="30"/>
      <c r="D57" s="29"/>
      <c r="E57" s="26"/>
      <c r="F57" s="40"/>
      <c r="G57" s="32"/>
      <c r="H57" s="27"/>
    </row>
    <row r="58" spans="2:8">
      <c r="C58" s="28"/>
      <c r="D58" s="29"/>
      <c r="E58" s="26"/>
      <c r="F58" s="40"/>
      <c r="G58" s="32"/>
      <c r="H58" s="27"/>
    </row>
    <row r="59" spans="2:8">
      <c r="C59" s="28"/>
      <c r="D59" s="29"/>
      <c r="E59" s="26"/>
      <c r="F59" s="40"/>
      <c r="G59" s="32"/>
      <c r="H59" s="27"/>
    </row>
    <row r="60" spans="2:8">
      <c r="C60" s="28"/>
      <c r="D60" s="29"/>
      <c r="E60" s="26"/>
      <c r="F60" s="40"/>
      <c r="G60" s="32"/>
      <c r="H60" s="27"/>
    </row>
    <row r="61" spans="2:8">
      <c r="C61" s="28"/>
      <c r="D61" s="24"/>
      <c r="E61" s="26"/>
      <c r="F61" s="40"/>
      <c r="G61" s="32"/>
      <c r="H61" s="27"/>
    </row>
    <row r="62" spans="2:8">
      <c r="C62" s="30"/>
      <c r="D62" s="33"/>
      <c r="E62" s="31"/>
      <c r="F62" s="62"/>
      <c r="G62" s="25"/>
      <c r="H62" s="27"/>
    </row>
    <row r="63" spans="2:8">
      <c r="C63" s="30"/>
      <c r="D63" s="29"/>
      <c r="E63" s="26"/>
      <c r="F63" s="40"/>
      <c r="G63" s="32"/>
      <c r="H63" s="27"/>
    </row>
    <row r="64" spans="2:8">
      <c r="C64" s="28"/>
      <c r="D64" s="29"/>
      <c r="E64" s="26"/>
      <c r="F64" s="40"/>
      <c r="G64" s="32"/>
      <c r="H64" s="27"/>
    </row>
    <row r="65" spans="3:8">
      <c r="C65" s="28"/>
      <c r="D65" s="29"/>
      <c r="E65" s="26"/>
      <c r="F65" s="40"/>
      <c r="G65" s="32"/>
      <c r="H65" s="27"/>
    </row>
    <row r="66" spans="3:8">
      <c r="C66" s="28"/>
      <c r="D66" s="29"/>
      <c r="E66" s="26"/>
      <c r="F66" s="40"/>
      <c r="G66" s="32"/>
      <c r="H66" s="27"/>
    </row>
    <row r="67" spans="3:8">
      <c r="C67" s="28"/>
      <c r="D67" s="29"/>
      <c r="E67" s="26"/>
      <c r="F67" s="40"/>
      <c r="G67" s="32"/>
      <c r="H67" s="27"/>
    </row>
    <row r="68" spans="3:8">
      <c r="C68" s="39"/>
      <c r="D68" s="15"/>
      <c r="E68" s="26"/>
      <c r="F68" s="40"/>
      <c r="G68" s="40"/>
      <c r="H68" s="38"/>
    </row>
    <row r="69" spans="3:8">
      <c r="C69" s="39"/>
      <c r="D69" s="15"/>
      <c r="E69" s="26"/>
      <c r="F69" s="40"/>
      <c r="G69" s="40"/>
      <c r="H69" s="38"/>
    </row>
    <row r="70" spans="3:8">
      <c r="C70" s="39"/>
      <c r="D70" s="15"/>
      <c r="E70" s="26"/>
      <c r="F70" s="40"/>
      <c r="G70" s="40"/>
      <c r="H70" s="38"/>
    </row>
    <row r="71" spans="3:8">
      <c r="C71" s="34"/>
      <c r="D71" s="37"/>
      <c r="E71" s="26"/>
      <c r="F71" s="35"/>
      <c r="G71" s="36"/>
      <c r="H71" s="38"/>
    </row>
    <row r="72" spans="3:8">
      <c r="C72" s="41"/>
      <c r="D72" s="15"/>
      <c r="E72" s="31"/>
      <c r="F72" s="42"/>
      <c r="G72" s="42"/>
      <c r="H72" s="38"/>
    </row>
    <row r="73" spans="3:8">
      <c r="C73" s="34"/>
      <c r="D73" s="37"/>
      <c r="E73" s="26"/>
      <c r="F73" s="35"/>
      <c r="G73" s="36"/>
      <c r="H73" s="38"/>
    </row>
    <row r="74" spans="3:8">
      <c r="C74" s="41"/>
      <c r="D74" s="15"/>
      <c r="E74" s="31"/>
      <c r="F74" s="42"/>
      <c r="G74" s="42"/>
      <c r="H74" s="38"/>
    </row>
    <row r="75" spans="3:8">
      <c r="C75" s="39"/>
      <c r="D75" s="37"/>
      <c r="E75" s="26"/>
      <c r="F75" s="43"/>
      <c r="G75" s="44"/>
      <c r="H75" s="38"/>
    </row>
    <row r="76" spans="3:8">
      <c r="C76" s="41"/>
      <c r="D76" s="13"/>
      <c r="E76" s="31"/>
      <c r="F76" s="42"/>
      <c r="G76" s="42"/>
      <c r="H76" s="38"/>
    </row>
    <row r="77" spans="3:8">
      <c r="C77" s="17"/>
      <c r="D77" s="21"/>
      <c r="E77" s="18"/>
      <c r="F77" s="19"/>
      <c r="G77" s="14"/>
      <c r="H77" s="20"/>
    </row>
    <row r="78" spans="3:8">
      <c r="C78" s="17"/>
      <c r="D78" s="21"/>
      <c r="E78" s="18"/>
      <c r="F78" s="19"/>
      <c r="G78" s="14"/>
      <c r="H78" s="20"/>
    </row>
    <row r="79" spans="3:8">
      <c r="C79" s="17"/>
      <c r="D79" s="21"/>
      <c r="E79" s="18"/>
      <c r="F79" s="19"/>
      <c r="G79" s="14"/>
      <c r="H79" s="20"/>
    </row>
    <row r="80" spans="3:8">
      <c r="C80" s="17"/>
      <c r="D80" s="15"/>
      <c r="E80" s="18"/>
      <c r="F80" s="19"/>
      <c r="G80" s="14"/>
      <c r="H80" s="20"/>
    </row>
    <row r="81" spans="3:8">
      <c r="C81" s="17"/>
      <c r="D81" s="15"/>
      <c r="E81" s="18"/>
      <c r="F81" s="19"/>
      <c r="G81" s="14"/>
      <c r="H81" s="20"/>
    </row>
    <row r="82" spans="3:8">
      <c r="C82" s="17"/>
      <c r="D82" s="15"/>
      <c r="E82" s="18"/>
      <c r="F82" s="19"/>
      <c r="G82" s="14"/>
      <c r="H82" s="20"/>
    </row>
    <row r="83" spans="3:8">
      <c r="C83" s="17"/>
      <c r="D83" s="15"/>
      <c r="E83" s="18"/>
      <c r="F83" s="19"/>
      <c r="G83" s="14"/>
      <c r="H83" s="20"/>
    </row>
    <row r="84" spans="3:8">
      <c r="C84" s="17"/>
      <c r="D84" s="15"/>
      <c r="E84" s="18"/>
      <c r="F84" s="19"/>
      <c r="G84" s="14"/>
      <c r="H84" s="20"/>
    </row>
    <row r="85" spans="3:8">
      <c r="C85" s="17"/>
      <c r="D85" s="15"/>
      <c r="E85" s="18"/>
      <c r="F85" s="19"/>
      <c r="G85" s="14"/>
      <c r="H85" s="20"/>
    </row>
    <row r="86" spans="3:8">
      <c r="C86" s="17"/>
      <c r="D86" s="15"/>
      <c r="E86" s="18"/>
      <c r="F86" s="19"/>
      <c r="G86" s="14"/>
      <c r="H86" s="20"/>
    </row>
    <row r="87" spans="3:8">
      <c r="C87" s="17"/>
      <c r="D87" s="15"/>
      <c r="E87" s="18"/>
      <c r="F87" s="19"/>
      <c r="G87" s="14"/>
      <c r="H87" s="20"/>
    </row>
    <row r="88" spans="3:8">
      <c r="C88" s="17"/>
      <c r="D88" s="15"/>
      <c r="E88" s="18"/>
      <c r="F88" s="19"/>
      <c r="G88" s="14"/>
      <c r="H88" s="20"/>
    </row>
    <row r="89" spans="3:8">
      <c r="C89" s="17"/>
      <c r="D89" s="15"/>
      <c r="E89" s="18"/>
      <c r="F89" s="19"/>
      <c r="G89" s="14"/>
      <c r="H89" s="20"/>
    </row>
    <row r="90" spans="3:8">
      <c r="C90" s="17"/>
      <c r="D90" s="21"/>
      <c r="E90" s="18"/>
      <c r="F90" s="19"/>
      <c r="G90" s="14"/>
      <c r="H90" s="20"/>
    </row>
    <row r="91" spans="3:8">
      <c r="C91" s="17"/>
      <c r="D91" s="15"/>
      <c r="E91" s="18"/>
      <c r="F91" s="19"/>
      <c r="G91" s="14"/>
      <c r="H91" s="20"/>
    </row>
    <row r="92" spans="3:8">
      <c r="C92" s="17"/>
      <c r="D92" s="15"/>
      <c r="E92" s="18"/>
      <c r="F92" s="19"/>
      <c r="G92" s="14"/>
      <c r="H92" s="20"/>
    </row>
    <row r="93" spans="3:8">
      <c r="C93" s="17"/>
      <c r="D93" s="15"/>
      <c r="E93" s="18"/>
      <c r="F93" s="19"/>
      <c r="G93" s="14"/>
      <c r="H93" s="20"/>
    </row>
    <row r="94" spans="3:8">
      <c r="C94" s="17"/>
      <c r="D94" s="15"/>
      <c r="E94" s="18"/>
      <c r="F94" s="19"/>
      <c r="G94" s="14"/>
      <c r="H94" s="20"/>
    </row>
    <row r="95" spans="3:8">
      <c r="C95" s="17"/>
      <c r="D95" s="15"/>
      <c r="E95" s="18"/>
      <c r="F95" s="19"/>
      <c r="G95" s="14"/>
      <c r="H95" s="20"/>
    </row>
    <row r="96" spans="3:8">
      <c r="C96" s="17"/>
      <c r="D96" s="15"/>
      <c r="E96" s="18"/>
      <c r="F96" s="19"/>
      <c r="G96" s="14"/>
      <c r="H96" s="20"/>
    </row>
    <row r="97" spans="3:8">
      <c r="C97" s="17"/>
      <c r="D97" s="15"/>
      <c r="E97" s="18"/>
      <c r="F97" s="19"/>
      <c r="G97" s="14"/>
      <c r="H97" s="20"/>
    </row>
    <row r="98" spans="3:8">
      <c r="C98" s="17"/>
      <c r="D98" s="15"/>
      <c r="E98" s="18"/>
      <c r="F98" s="19"/>
      <c r="G98" s="14"/>
      <c r="H98" s="20"/>
    </row>
    <row r="99" spans="3:8">
      <c r="C99" s="17"/>
      <c r="D99" s="13"/>
      <c r="E99" s="18"/>
      <c r="F99" s="19"/>
      <c r="G99" s="14"/>
      <c r="H99" s="20"/>
    </row>
    <row r="100" spans="3:8">
      <c r="C100" s="17"/>
      <c r="D100" s="13"/>
      <c r="E100" s="18"/>
      <c r="F100" s="19"/>
      <c r="G100" s="14"/>
      <c r="H100" s="20"/>
    </row>
    <row r="101" spans="3:8">
      <c r="C101" s="17"/>
      <c r="D101" s="13"/>
      <c r="E101" s="18"/>
      <c r="F101" s="19"/>
      <c r="G101" s="14"/>
      <c r="H101" s="20"/>
    </row>
    <row r="102" spans="3:8">
      <c r="C102" s="17"/>
      <c r="D102" s="13"/>
      <c r="E102" s="18"/>
      <c r="F102" s="19"/>
      <c r="G102" s="14"/>
      <c r="H102" s="20"/>
    </row>
    <row r="103" spans="3:8">
      <c r="C103" s="17"/>
      <c r="D103" s="21"/>
      <c r="E103" s="18"/>
      <c r="F103" s="19"/>
      <c r="G103" s="14"/>
      <c r="H103" s="20"/>
    </row>
    <row r="104" spans="3:8" ht="20.25" customHeight="1">
      <c r="C104" s="17"/>
      <c r="D104" s="21"/>
      <c r="E104" s="18"/>
      <c r="F104" s="45"/>
      <c r="G104" s="14"/>
      <c r="H104" s="20"/>
    </row>
    <row r="105" spans="3:8">
      <c r="C105" s="17"/>
      <c r="D105" s="21"/>
      <c r="E105" s="18"/>
      <c r="F105" s="19"/>
      <c r="G105" s="14"/>
      <c r="H105" s="20"/>
    </row>
    <row r="106" spans="3:8">
      <c r="C106" s="17"/>
      <c r="D106" s="21"/>
      <c r="E106" s="18"/>
      <c r="F106" s="19"/>
      <c r="G106" s="14"/>
      <c r="H106" s="20"/>
    </row>
    <row r="107" spans="3:8">
      <c r="C107" s="17"/>
      <c r="D107" s="21"/>
      <c r="E107" s="18"/>
      <c r="F107" s="19"/>
      <c r="G107" s="14"/>
      <c r="H107" s="20"/>
    </row>
    <row r="108" spans="3:8">
      <c r="C108" s="17"/>
      <c r="D108" s="21"/>
      <c r="E108" s="18"/>
      <c r="F108" s="19"/>
      <c r="G108" s="14"/>
      <c r="H108" s="20"/>
    </row>
    <row r="109" spans="3:8">
      <c r="C109" s="17"/>
      <c r="D109" s="46"/>
      <c r="E109" s="18"/>
      <c r="F109" s="19"/>
      <c r="G109" s="14"/>
      <c r="H109" s="20"/>
    </row>
    <row r="110" spans="3:8" ht="27.75" customHeight="1">
      <c r="C110" s="17"/>
      <c r="D110" s="21"/>
      <c r="E110" s="18"/>
      <c r="F110" s="19"/>
      <c r="G110" s="14"/>
      <c r="H110" s="20"/>
    </row>
    <row r="111" spans="3:8">
      <c r="C111" s="17"/>
      <c r="D111" s="21"/>
      <c r="E111" s="18"/>
      <c r="F111" s="19"/>
      <c r="G111" s="14"/>
      <c r="H111" s="20"/>
    </row>
    <row r="112" spans="3:8">
      <c r="C112" s="17"/>
      <c r="D112" s="21"/>
      <c r="E112" s="18"/>
      <c r="F112" s="19"/>
      <c r="G112" s="14"/>
      <c r="H112" s="20"/>
    </row>
    <row r="113" spans="3:8">
      <c r="C113" s="17"/>
      <c r="D113" s="47"/>
      <c r="E113" s="18"/>
      <c r="F113" s="19"/>
      <c r="G113" s="14"/>
      <c r="H113" s="20"/>
    </row>
    <row r="114" spans="3:8">
      <c r="C114" s="17"/>
      <c r="D114" s="47"/>
      <c r="E114" s="18"/>
      <c r="F114" s="19"/>
      <c r="G114" s="14"/>
      <c r="H114" s="20"/>
    </row>
    <row r="115" spans="3:8">
      <c r="C115" s="17"/>
      <c r="D115" s="21"/>
      <c r="E115" s="18"/>
      <c r="F115" s="19"/>
      <c r="G115" s="14"/>
      <c r="H115" s="20"/>
    </row>
    <row r="116" spans="3:8">
      <c r="C116" s="17"/>
      <c r="D116" s="21"/>
      <c r="E116" s="18"/>
      <c r="F116" s="19"/>
      <c r="G116" s="14"/>
      <c r="H116" s="20"/>
    </row>
    <row r="117" spans="3:8">
      <c r="C117" s="17"/>
      <c r="D117" s="15"/>
      <c r="E117" s="18"/>
      <c r="F117" s="19"/>
      <c r="G117" s="14"/>
      <c r="H117" s="20"/>
    </row>
    <row r="118" spans="3:8">
      <c r="C118" s="17"/>
      <c r="D118" s="13"/>
      <c r="E118" s="18"/>
      <c r="F118" s="19"/>
      <c r="G118" s="14"/>
      <c r="H118" s="20"/>
    </row>
    <row r="119" spans="3:8">
      <c r="C119" s="17"/>
      <c r="D119" s="13"/>
      <c r="E119" s="18"/>
      <c r="F119" s="19"/>
      <c r="G119" s="14"/>
      <c r="H119" s="20"/>
    </row>
    <row r="120" spans="3:8">
      <c r="C120" s="17"/>
      <c r="D120" s="13"/>
      <c r="E120" s="18"/>
      <c r="F120" s="19"/>
      <c r="G120" s="14"/>
      <c r="H120" s="20"/>
    </row>
    <row r="121" spans="3:8">
      <c r="C121" s="17"/>
      <c r="D121" s="13"/>
      <c r="E121" s="18"/>
      <c r="F121" s="19"/>
      <c r="G121" s="14"/>
      <c r="H121" s="20"/>
    </row>
    <row r="122" spans="3:8">
      <c r="C122" s="17"/>
      <c r="D122" s="13"/>
      <c r="E122" s="18"/>
      <c r="F122" s="19"/>
      <c r="G122" s="14"/>
      <c r="H122" s="20"/>
    </row>
    <row r="123" spans="3:8">
      <c r="C123" s="17"/>
      <c r="D123" s="21"/>
      <c r="E123" s="18"/>
      <c r="F123" s="19"/>
      <c r="G123" s="14"/>
      <c r="H123" s="20"/>
    </row>
    <row r="124" spans="3:8">
      <c r="C124" s="17"/>
      <c r="D124" s="21"/>
      <c r="E124" s="18"/>
      <c r="F124" s="45"/>
      <c r="G124" s="45"/>
      <c r="H124" s="45"/>
    </row>
    <row r="125" spans="3:8">
      <c r="C125" s="17"/>
      <c r="D125" s="21"/>
      <c r="E125" s="18"/>
      <c r="F125" s="19"/>
      <c r="G125" s="14"/>
      <c r="H125" s="20"/>
    </row>
    <row r="126" spans="3:8">
      <c r="C126" s="17"/>
      <c r="D126" s="21"/>
      <c r="E126" s="18"/>
      <c r="F126" s="19"/>
      <c r="G126" s="14"/>
      <c r="H126" s="20"/>
    </row>
    <row r="127" spans="3:8">
      <c r="C127" s="17"/>
      <c r="D127" s="21"/>
      <c r="E127" s="18"/>
      <c r="F127" s="19"/>
      <c r="G127" s="14"/>
      <c r="H127" s="20"/>
    </row>
    <row r="128" spans="3:8">
      <c r="C128" s="17"/>
      <c r="D128" s="21"/>
      <c r="E128" s="18"/>
      <c r="F128" s="19"/>
      <c r="G128" s="14"/>
      <c r="H128" s="20"/>
    </row>
    <row r="129" spans="3:8">
      <c r="C129" s="17"/>
      <c r="D129" s="21"/>
      <c r="E129" s="18"/>
      <c r="F129" s="19"/>
      <c r="G129" s="14"/>
      <c r="H129" s="20"/>
    </row>
    <row r="130" spans="3:8">
      <c r="C130" s="17"/>
      <c r="D130" s="21"/>
      <c r="E130" s="18"/>
      <c r="F130" s="19"/>
      <c r="G130" s="14"/>
      <c r="H130" s="20"/>
    </row>
    <row r="131" spans="3:8">
      <c r="C131" s="17"/>
      <c r="D131" s="21"/>
      <c r="E131" s="18"/>
      <c r="F131" s="19"/>
      <c r="G131" s="14"/>
      <c r="H131" s="20"/>
    </row>
    <row r="132" spans="3:8">
      <c r="C132" s="17"/>
      <c r="D132" s="15"/>
      <c r="E132" s="18"/>
      <c r="F132" s="19"/>
      <c r="G132" s="14"/>
      <c r="H132" s="20"/>
    </row>
    <row r="133" spans="3:8">
      <c r="C133" s="17"/>
      <c r="D133" s="21"/>
      <c r="E133" s="18"/>
      <c r="F133" s="19"/>
      <c r="G133" s="14"/>
      <c r="H133" s="20"/>
    </row>
    <row r="134" spans="3:8">
      <c r="C134" s="17"/>
      <c r="D134" s="15"/>
      <c r="E134" s="18"/>
      <c r="F134" s="19"/>
      <c r="G134" s="14"/>
      <c r="H134" s="20"/>
    </row>
    <row r="135" spans="3:8">
      <c r="C135" s="17"/>
      <c r="D135" s="21"/>
      <c r="E135" s="18"/>
      <c r="F135" s="19"/>
      <c r="G135" s="14"/>
      <c r="H135" s="20"/>
    </row>
    <row r="136" spans="3:8">
      <c r="C136" s="17"/>
      <c r="D136" s="48"/>
      <c r="E136" s="18"/>
      <c r="F136" s="19"/>
      <c r="G136" s="14"/>
      <c r="H136" s="20"/>
    </row>
    <row r="137" spans="3:8">
      <c r="C137" s="17"/>
      <c r="D137" s="21"/>
      <c r="E137" s="18"/>
      <c r="F137" s="45"/>
      <c r="G137" s="45"/>
      <c r="H137" s="45"/>
    </row>
    <row r="138" spans="3:8">
      <c r="C138" s="17"/>
      <c r="D138" s="21"/>
      <c r="E138" s="18"/>
      <c r="F138" s="45"/>
      <c r="G138" s="45"/>
      <c r="H138" s="45"/>
    </row>
    <row r="139" spans="3:8">
      <c r="C139" s="17"/>
      <c r="D139" s="21"/>
      <c r="E139" s="18"/>
      <c r="F139" s="19"/>
      <c r="G139" s="14"/>
      <c r="H139" s="20"/>
    </row>
    <row r="140" spans="3:8">
      <c r="C140" s="17"/>
      <c r="D140" s="21"/>
      <c r="E140" s="18"/>
      <c r="F140" s="19"/>
      <c r="G140" s="14"/>
      <c r="H140" s="20"/>
    </row>
    <row r="141" spans="3:8">
      <c r="C141" s="17"/>
      <c r="D141" s="15"/>
      <c r="E141" s="18"/>
      <c r="F141" s="19"/>
      <c r="G141" s="14"/>
      <c r="H141" s="20"/>
    </row>
    <row r="142" spans="3:8">
      <c r="C142" s="17"/>
      <c r="D142" s="15"/>
      <c r="E142" s="18"/>
      <c r="F142" s="19"/>
      <c r="G142" s="14"/>
      <c r="H142" s="20"/>
    </row>
    <row r="143" spans="3:8">
      <c r="C143" s="17"/>
      <c r="D143" s="21"/>
      <c r="E143" s="18"/>
      <c r="F143" s="19"/>
      <c r="G143" s="14"/>
      <c r="H143" s="20"/>
    </row>
    <row r="144" spans="3:8">
      <c r="C144" s="17"/>
      <c r="D144" s="48"/>
      <c r="E144" s="18"/>
      <c r="F144" s="19"/>
      <c r="G144" s="14"/>
      <c r="H144" s="20"/>
    </row>
    <row r="145" spans="3:8">
      <c r="C145" s="17"/>
      <c r="D145" s="21"/>
      <c r="E145" s="18"/>
      <c r="F145" s="45"/>
      <c r="G145" s="45"/>
      <c r="H145" s="45"/>
    </row>
    <row r="146" spans="3:8">
      <c r="C146" s="17"/>
      <c r="D146" s="21"/>
      <c r="E146" s="18"/>
      <c r="F146" s="45"/>
      <c r="G146" s="45"/>
      <c r="H146" s="45"/>
    </row>
    <row r="147" spans="3:8">
      <c r="C147" s="17"/>
      <c r="D147" s="48"/>
      <c r="E147" s="18"/>
      <c r="F147" s="19"/>
      <c r="G147" s="14"/>
      <c r="H147" s="20"/>
    </row>
    <row r="148" spans="3:8">
      <c r="C148" s="17"/>
      <c r="D148" s="21"/>
      <c r="E148" s="18"/>
      <c r="F148" s="45"/>
      <c r="G148" s="45"/>
      <c r="H148" s="45"/>
    </row>
    <row r="149" spans="3:8">
      <c r="C149" s="17"/>
      <c r="D149" s="21"/>
      <c r="E149" s="18"/>
      <c r="F149" s="19"/>
      <c r="G149" s="14"/>
      <c r="H149" s="20"/>
    </row>
    <row r="150" spans="3:8">
      <c r="C150" s="17"/>
      <c r="D150" s="21"/>
      <c r="E150" s="18"/>
      <c r="F150" s="19"/>
      <c r="G150" s="14"/>
      <c r="H150" s="20"/>
    </row>
    <row r="151" spans="3:8">
      <c r="C151" s="17"/>
      <c r="D151" s="21"/>
      <c r="E151" s="18"/>
      <c r="F151" s="19"/>
      <c r="G151" s="14"/>
      <c r="H151" s="20"/>
    </row>
    <row r="152" spans="3:8">
      <c r="C152" s="17"/>
      <c r="D152" s="22"/>
      <c r="E152" s="18"/>
      <c r="F152" s="19"/>
      <c r="G152" s="14"/>
      <c r="H152" s="20"/>
    </row>
    <row r="153" spans="3:8">
      <c r="C153" s="17"/>
      <c r="D153" s="22"/>
      <c r="E153" s="18"/>
      <c r="F153" s="19"/>
      <c r="G153" s="14"/>
      <c r="H153" s="20"/>
    </row>
    <row r="154" spans="3:8">
      <c r="C154" s="17"/>
      <c r="D154" s="22"/>
      <c r="E154" s="18"/>
      <c r="F154" s="19"/>
      <c r="G154" s="14"/>
      <c r="H154" s="20"/>
    </row>
    <row r="155" spans="3:8">
      <c r="C155" s="17"/>
      <c r="D155" s="49"/>
      <c r="E155" s="18"/>
      <c r="F155" s="19"/>
      <c r="G155" s="14"/>
      <c r="H155" s="20"/>
    </row>
    <row r="156" spans="3:8">
      <c r="C156" s="17"/>
      <c r="D156" s="15"/>
      <c r="E156" s="18"/>
      <c r="F156" s="19"/>
      <c r="G156" s="14"/>
      <c r="H156" s="20"/>
    </row>
    <row r="157" spans="3:8">
      <c r="C157" s="17"/>
      <c r="D157" s="15"/>
      <c r="E157" s="18"/>
      <c r="F157" s="45"/>
      <c r="G157" s="50"/>
      <c r="H157" s="51"/>
    </row>
    <row r="158" spans="3:8">
      <c r="C158" s="17"/>
      <c r="D158" s="15"/>
      <c r="E158" s="18"/>
      <c r="F158" s="19"/>
      <c r="G158" s="14"/>
      <c r="H158" s="20"/>
    </row>
    <row r="159" spans="3:8">
      <c r="C159" s="17"/>
      <c r="D159" s="15"/>
      <c r="E159" s="18"/>
      <c r="F159" s="19"/>
      <c r="G159" s="14"/>
      <c r="H159" s="20"/>
    </row>
    <row r="160" spans="3:8">
      <c r="C160" s="17"/>
      <c r="D160" s="23"/>
      <c r="E160" s="18"/>
      <c r="F160" s="19"/>
      <c r="G160" s="14"/>
      <c r="H160" s="20"/>
    </row>
    <row r="161" spans="3:8">
      <c r="C161" s="17"/>
      <c r="D161" s="52"/>
      <c r="E161" s="18"/>
      <c r="F161" s="19"/>
      <c r="G161" s="14"/>
      <c r="H161" s="20"/>
    </row>
    <row r="162" spans="3:8">
      <c r="C162" s="17"/>
      <c r="D162" s="21"/>
      <c r="E162" s="18"/>
      <c r="F162" s="45"/>
      <c r="G162" s="45"/>
      <c r="H162" s="45"/>
    </row>
    <row r="163" spans="3:8">
      <c r="C163" s="17"/>
      <c r="D163" s="21"/>
      <c r="E163" s="18"/>
      <c r="F163" s="19"/>
      <c r="G163" s="14"/>
      <c r="H163" s="20"/>
    </row>
    <row r="164" spans="3:8">
      <c r="C164" s="17"/>
      <c r="D164" s="21"/>
      <c r="E164" s="18"/>
      <c r="F164" s="19"/>
      <c r="G164" s="14"/>
      <c r="H164" s="20"/>
    </row>
    <row r="165" spans="3:8">
      <c r="C165" s="17"/>
      <c r="D165" s="21"/>
      <c r="E165" s="18"/>
      <c r="F165" s="19"/>
      <c r="G165" s="14"/>
      <c r="H165" s="20"/>
    </row>
    <row r="166" spans="3:8">
      <c r="C166" s="17"/>
      <c r="D166" s="21"/>
      <c r="E166" s="18"/>
      <c r="F166" s="19"/>
      <c r="G166" s="14"/>
      <c r="H166" s="20"/>
    </row>
    <row r="167" spans="3:8">
      <c r="C167" s="17"/>
      <c r="D167" s="21"/>
      <c r="E167" s="18"/>
      <c r="F167" s="19"/>
      <c r="G167" s="14"/>
      <c r="H167" s="20"/>
    </row>
    <row r="168" spans="3:8">
      <c r="C168" s="17"/>
      <c r="D168" s="22"/>
      <c r="E168" s="18"/>
      <c r="F168" s="19"/>
      <c r="G168" s="14"/>
      <c r="H168" s="20"/>
    </row>
    <row r="169" spans="3:8">
      <c r="C169" s="17"/>
      <c r="D169" s="22"/>
      <c r="E169" s="18"/>
      <c r="F169" s="19"/>
      <c r="G169" s="14"/>
      <c r="H169" s="20"/>
    </row>
    <row r="170" spans="3:8">
      <c r="C170" s="17"/>
      <c r="D170" s="15"/>
      <c r="E170" s="18"/>
      <c r="F170" s="19"/>
      <c r="G170" s="14"/>
      <c r="H170" s="20"/>
    </row>
    <row r="171" spans="3:8">
      <c r="C171" s="17"/>
      <c r="D171" s="15"/>
      <c r="E171" s="18"/>
      <c r="F171" s="19"/>
      <c r="G171" s="14"/>
      <c r="H171" s="20"/>
    </row>
    <row r="172" spans="3:8">
      <c r="C172" s="17"/>
      <c r="D172" s="15"/>
      <c r="E172" s="18"/>
      <c r="F172" s="45"/>
      <c r="G172" s="14"/>
      <c r="H172" s="20"/>
    </row>
    <row r="173" spans="3:8">
      <c r="C173" s="17"/>
      <c r="D173" s="15"/>
      <c r="E173" s="18"/>
      <c r="F173" s="19"/>
      <c r="G173" s="14"/>
      <c r="H173" s="20"/>
    </row>
    <row r="174" spans="3:8">
      <c r="C174" s="17"/>
      <c r="D174" s="15"/>
      <c r="E174" s="18"/>
      <c r="F174" s="19"/>
      <c r="G174" s="14"/>
      <c r="H174" s="20"/>
    </row>
    <row r="175" spans="3:8">
      <c r="C175" s="17"/>
      <c r="D175" s="15"/>
      <c r="E175" s="18"/>
      <c r="F175" s="19"/>
      <c r="G175" s="14"/>
      <c r="H175" s="20"/>
    </row>
    <row r="176" spans="3:8">
      <c r="C176" s="17"/>
      <c r="D176" s="21"/>
      <c r="E176" s="18"/>
      <c r="F176" s="19"/>
      <c r="G176" s="14"/>
      <c r="H176" s="20"/>
    </row>
    <row r="177" spans="3:8">
      <c r="C177" s="17"/>
      <c r="D177" s="21"/>
      <c r="E177" s="18"/>
      <c r="F177" s="45"/>
      <c r="G177" s="14"/>
      <c r="H177" s="20"/>
    </row>
    <row r="178" spans="3:8">
      <c r="C178" s="17"/>
      <c r="D178" s="21"/>
      <c r="E178" s="18"/>
      <c r="F178" s="19"/>
      <c r="G178" s="14"/>
      <c r="H178" s="20"/>
    </row>
    <row r="179" spans="3:8">
      <c r="C179" s="17"/>
      <c r="D179" s="21"/>
      <c r="E179" s="18"/>
      <c r="F179" s="19"/>
      <c r="G179" s="14"/>
      <c r="H179" s="20"/>
    </row>
    <row r="180" spans="3:8">
      <c r="C180" s="17"/>
      <c r="D180" s="21"/>
      <c r="E180" s="18"/>
      <c r="F180" s="19"/>
      <c r="G180" s="14"/>
      <c r="H180" s="20"/>
    </row>
    <row r="181" spans="3:8">
      <c r="C181" s="17"/>
      <c r="D181" s="21"/>
      <c r="E181" s="18"/>
      <c r="F181" s="19"/>
      <c r="G181" s="14"/>
      <c r="H181" s="20"/>
    </row>
    <row r="182" spans="3:8">
      <c r="C182" s="17"/>
      <c r="D182" s="21"/>
      <c r="E182" s="18"/>
      <c r="F182" s="19"/>
      <c r="G182" s="14"/>
      <c r="H182" s="20"/>
    </row>
    <row r="183" spans="3:8">
      <c r="C183" s="17"/>
      <c r="D183" s="21"/>
      <c r="E183" s="18"/>
      <c r="F183" s="19"/>
      <c r="G183" s="14"/>
      <c r="H183" s="20"/>
    </row>
    <row r="184" spans="3:8">
      <c r="C184" s="17"/>
      <c r="D184" s="21"/>
      <c r="E184" s="18"/>
      <c r="F184" s="19"/>
      <c r="G184" s="14"/>
      <c r="H184" s="20"/>
    </row>
    <row r="185" spans="3:8">
      <c r="C185" s="17"/>
      <c r="D185" s="49"/>
      <c r="E185" s="18"/>
      <c r="F185" s="19"/>
      <c r="G185" s="14"/>
      <c r="H185" s="20"/>
    </row>
    <row r="186" spans="3:8">
      <c r="C186" s="17"/>
      <c r="D186" s="15"/>
      <c r="E186" s="18"/>
      <c r="F186" s="19"/>
      <c r="G186" s="14"/>
      <c r="H186" s="20"/>
    </row>
    <row r="187" spans="3:8">
      <c r="C187" s="17"/>
      <c r="D187" s="15"/>
      <c r="E187" s="18"/>
      <c r="F187" s="45"/>
      <c r="G187" s="50"/>
      <c r="H187" s="51"/>
    </row>
    <row r="188" spans="3:8">
      <c r="C188" s="17"/>
      <c r="D188" s="15"/>
      <c r="E188" s="18"/>
      <c r="F188" s="19"/>
      <c r="G188" s="14"/>
      <c r="H188" s="20"/>
    </row>
    <row r="189" spans="3:8">
      <c r="C189" s="17"/>
      <c r="D189" s="15"/>
      <c r="E189" s="18"/>
      <c r="F189" s="19"/>
      <c r="G189" s="14"/>
      <c r="H189" s="20"/>
    </row>
    <row r="190" spans="3:8">
      <c r="C190" s="17"/>
      <c r="D190" s="20"/>
      <c r="E190" s="18"/>
      <c r="F190" s="19"/>
      <c r="G190" s="14"/>
      <c r="H190" s="20"/>
    </row>
    <row r="191" spans="3:8">
      <c r="C191" s="17"/>
      <c r="D191" s="21"/>
      <c r="E191" s="53"/>
      <c r="F191" s="59"/>
      <c r="G191" s="20"/>
      <c r="H191" s="20"/>
    </row>
    <row r="192" spans="3:8">
      <c r="C192" s="17"/>
      <c r="D192" s="21"/>
      <c r="E192" s="18"/>
      <c r="F192" s="19"/>
      <c r="G192" s="14"/>
      <c r="H192" s="20"/>
    </row>
    <row r="193" spans="3:8">
      <c r="C193" s="17"/>
      <c r="D193" s="21"/>
      <c r="E193" s="18"/>
      <c r="F193" s="19"/>
      <c r="G193" s="14"/>
      <c r="H193" s="20"/>
    </row>
    <row r="194" spans="3:8">
      <c r="C194" s="17"/>
      <c r="D194" s="21"/>
      <c r="E194" s="18"/>
      <c r="F194" s="19"/>
      <c r="G194" s="14"/>
      <c r="H194" s="20"/>
    </row>
    <row r="195" spans="3:8">
      <c r="C195" s="17"/>
      <c r="D195" s="21"/>
      <c r="E195" s="18"/>
      <c r="F195" s="19"/>
      <c r="G195" s="14"/>
      <c r="H195" s="20"/>
    </row>
    <row r="196" spans="3:8">
      <c r="C196" s="17"/>
      <c r="D196" s="21"/>
      <c r="E196" s="18"/>
      <c r="F196" s="19"/>
      <c r="G196" s="14"/>
      <c r="H196" s="20"/>
    </row>
    <row r="197" spans="3:8">
      <c r="C197" s="17"/>
      <c r="D197" s="15"/>
      <c r="E197" s="18"/>
      <c r="F197" s="19"/>
      <c r="G197" s="14"/>
      <c r="H197" s="20"/>
    </row>
    <row r="198" spans="3:8">
      <c r="C198" s="17"/>
      <c r="D198" s="21"/>
      <c r="E198" s="18"/>
      <c r="F198" s="19"/>
      <c r="G198" s="14"/>
      <c r="H198" s="20"/>
    </row>
    <row r="199" spans="3:8">
      <c r="C199" s="17"/>
      <c r="D199" s="15"/>
      <c r="E199" s="18"/>
      <c r="F199" s="19"/>
      <c r="G199" s="14"/>
      <c r="H199" s="20"/>
    </row>
    <row r="200" spans="3:8">
      <c r="C200" s="17"/>
      <c r="D200" s="15"/>
      <c r="E200" s="18"/>
      <c r="F200" s="45"/>
      <c r="G200" s="14"/>
      <c r="H200" s="20"/>
    </row>
    <row r="201" spans="3:8">
      <c r="C201" s="17"/>
      <c r="D201" s="15"/>
      <c r="E201" s="18"/>
      <c r="F201" s="19"/>
      <c r="G201" s="14"/>
      <c r="H201" s="20"/>
    </row>
    <row r="202" spans="3:8">
      <c r="C202" s="17"/>
      <c r="D202" s="21"/>
      <c r="E202" s="18"/>
      <c r="F202" s="19"/>
      <c r="G202" s="14"/>
      <c r="H202" s="20"/>
    </row>
    <row r="203" spans="3:8">
      <c r="C203" s="17"/>
      <c r="D203" s="21"/>
      <c r="E203" s="18"/>
      <c r="F203" s="45"/>
      <c r="G203" s="14"/>
      <c r="H203" s="20"/>
    </row>
    <row r="204" spans="3:8">
      <c r="C204" s="17"/>
      <c r="D204" s="21"/>
      <c r="E204" s="18"/>
      <c r="F204" s="19"/>
      <c r="G204" s="14"/>
      <c r="H204" s="20"/>
    </row>
    <row r="205" spans="3:8">
      <c r="C205" s="17"/>
      <c r="D205" s="21"/>
      <c r="E205" s="18"/>
      <c r="F205" s="19"/>
      <c r="G205" s="14"/>
      <c r="H205" s="20"/>
    </row>
    <row r="206" spans="3:8">
      <c r="C206" s="17"/>
      <c r="D206" s="21"/>
      <c r="E206" s="18"/>
      <c r="F206" s="19"/>
      <c r="G206" s="14"/>
      <c r="H206" s="20"/>
    </row>
    <row r="207" spans="3:8">
      <c r="C207" s="17"/>
      <c r="D207" s="21"/>
      <c r="E207" s="18"/>
      <c r="F207" s="19"/>
      <c r="G207" s="14"/>
      <c r="H207" s="20"/>
    </row>
    <row r="208" spans="3:8">
      <c r="C208" s="17"/>
      <c r="D208" s="21"/>
      <c r="E208" s="18"/>
      <c r="F208" s="19"/>
      <c r="G208" s="14"/>
      <c r="H208" s="20"/>
    </row>
    <row r="209" spans="3:8">
      <c r="C209" s="17"/>
      <c r="D209" s="21"/>
      <c r="E209" s="18"/>
      <c r="F209" s="19"/>
      <c r="G209" s="14"/>
      <c r="H209" s="20"/>
    </row>
    <row r="210" spans="3:8">
      <c r="C210" s="17"/>
      <c r="D210" s="47"/>
      <c r="E210" s="18"/>
      <c r="F210" s="19"/>
      <c r="G210" s="14"/>
      <c r="H210" s="20"/>
    </row>
    <row r="211" spans="3:8">
      <c r="C211" s="17"/>
      <c r="D211" s="21"/>
      <c r="E211" s="18"/>
      <c r="F211" s="19"/>
      <c r="G211" s="14"/>
      <c r="H211" s="20"/>
    </row>
    <row r="212" spans="3:8">
      <c r="C212" s="17"/>
      <c r="D212" s="21"/>
      <c r="E212" s="18"/>
      <c r="F212" s="19"/>
      <c r="G212" s="14"/>
      <c r="H212" s="20"/>
    </row>
    <row r="213" spans="3:8">
      <c r="C213" s="17"/>
      <c r="D213" s="54"/>
      <c r="E213" s="18"/>
      <c r="F213" s="19"/>
      <c r="G213" s="14"/>
      <c r="H213" s="20"/>
    </row>
    <row r="214" spans="3:8">
      <c r="C214" s="17"/>
      <c r="D214" s="21"/>
      <c r="E214" s="18"/>
      <c r="F214" s="19"/>
      <c r="G214" s="14"/>
      <c r="H214" s="20"/>
    </row>
    <row r="215" spans="3:8">
      <c r="C215" s="17"/>
      <c r="D215" s="15"/>
      <c r="E215" s="18"/>
      <c r="F215" s="19"/>
      <c r="G215" s="14"/>
      <c r="H215" s="20"/>
    </row>
    <row r="216" spans="3:8">
      <c r="C216" s="17"/>
      <c r="D216" s="15"/>
      <c r="E216" s="18"/>
      <c r="F216" s="19"/>
      <c r="G216" s="14"/>
      <c r="H216" s="20"/>
    </row>
    <row r="217" spans="3:8">
      <c r="C217" s="17"/>
      <c r="D217" s="15"/>
      <c r="E217" s="18"/>
      <c r="F217" s="19"/>
      <c r="G217" s="14"/>
      <c r="H217" s="20"/>
    </row>
    <row r="218" spans="3:8">
      <c r="C218" s="17"/>
      <c r="D218" s="15"/>
      <c r="E218" s="18"/>
      <c r="F218" s="19"/>
      <c r="G218" s="14"/>
      <c r="H218" s="20"/>
    </row>
    <row r="219" spans="3:8">
      <c r="C219" s="17"/>
      <c r="D219" s="15"/>
      <c r="E219" s="18"/>
      <c r="F219" s="19"/>
      <c r="G219" s="14"/>
      <c r="H219" s="20"/>
    </row>
    <row r="220" spans="3:8">
      <c r="C220" s="17"/>
      <c r="D220" s="15"/>
      <c r="E220" s="18"/>
      <c r="F220" s="19"/>
      <c r="G220" s="14"/>
      <c r="H220" s="20"/>
    </row>
    <row r="221" spans="3:8">
      <c r="C221" s="17"/>
      <c r="D221" s="15"/>
      <c r="E221" s="18"/>
      <c r="F221" s="19"/>
      <c r="G221" s="14"/>
      <c r="H221" s="20"/>
    </row>
    <row r="222" spans="3:8">
      <c r="C222" s="17"/>
      <c r="D222" s="15"/>
      <c r="E222" s="18"/>
      <c r="F222" s="19"/>
      <c r="G222" s="14"/>
      <c r="H222" s="20"/>
    </row>
    <row r="223" spans="3:8">
      <c r="C223" s="17"/>
      <c r="D223" s="15"/>
      <c r="E223" s="18"/>
      <c r="F223" s="19"/>
      <c r="G223" s="14"/>
      <c r="H223" s="20"/>
    </row>
    <row r="224" spans="3:8">
      <c r="C224" s="17"/>
      <c r="D224" s="15"/>
      <c r="E224" s="18"/>
      <c r="F224" s="19"/>
      <c r="G224" s="14"/>
      <c r="H224" s="20"/>
    </row>
    <row r="225" spans="3:8">
      <c r="C225" s="17"/>
      <c r="D225" s="15"/>
      <c r="E225" s="18"/>
      <c r="F225" s="19"/>
      <c r="G225" s="14"/>
      <c r="H225" s="20"/>
    </row>
    <row r="226" spans="3:8">
      <c r="C226" s="17"/>
      <c r="D226" s="15"/>
      <c r="E226" s="18"/>
      <c r="F226" s="19"/>
      <c r="G226" s="14"/>
      <c r="H226" s="20"/>
    </row>
    <row r="227" spans="3:8">
      <c r="C227" s="17"/>
      <c r="D227" s="15"/>
      <c r="E227" s="18"/>
      <c r="F227" s="19"/>
      <c r="G227" s="14"/>
      <c r="H227" s="20"/>
    </row>
    <row r="228" spans="3:8">
      <c r="C228" s="17"/>
      <c r="D228" s="15"/>
      <c r="E228" s="18"/>
      <c r="F228" s="19"/>
      <c r="G228" s="14"/>
      <c r="H228" s="20"/>
    </row>
    <row r="229" spans="3:8">
      <c r="C229" s="17"/>
      <c r="D229" s="15"/>
      <c r="E229" s="18"/>
      <c r="F229" s="19"/>
      <c r="G229" s="14"/>
      <c r="H229" s="20"/>
    </row>
    <row r="230" spans="3:8">
      <c r="C230" s="17"/>
      <c r="D230" s="15"/>
      <c r="E230" s="18"/>
      <c r="F230" s="19"/>
      <c r="G230" s="14"/>
      <c r="H230" s="20"/>
    </row>
    <row r="231" spans="3:8">
      <c r="C231" s="17"/>
      <c r="D231" s="15"/>
      <c r="E231" s="18"/>
      <c r="F231" s="19"/>
      <c r="G231" s="14"/>
      <c r="H231" s="20"/>
    </row>
    <row r="232" spans="3:8">
      <c r="C232" s="17"/>
      <c r="D232" s="15"/>
      <c r="E232" s="18"/>
      <c r="F232" s="19"/>
      <c r="G232" s="14"/>
      <c r="H232" s="20"/>
    </row>
    <row r="233" spans="3:8">
      <c r="C233" s="17"/>
      <c r="D233" s="15"/>
      <c r="E233" s="18"/>
      <c r="F233" s="19"/>
      <c r="G233" s="14"/>
      <c r="H233" s="20"/>
    </row>
    <row r="234" spans="3:8">
      <c r="C234" s="17"/>
      <c r="D234" s="15"/>
      <c r="E234" s="18"/>
      <c r="F234" s="19"/>
      <c r="G234" s="14"/>
      <c r="H234" s="20"/>
    </row>
    <row r="235" spans="3:8">
      <c r="C235" s="17"/>
      <c r="D235" s="48"/>
      <c r="E235" s="18"/>
      <c r="F235" s="19"/>
      <c r="G235" s="14"/>
      <c r="H235" s="20"/>
    </row>
    <row r="236" spans="3:8">
      <c r="C236" s="17"/>
      <c r="D236" s="21"/>
      <c r="E236" s="18"/>
      <c r="F236" s="19"/>
      <c r="G236" s="14"/>
      <c r="H236" s="20"/>
    </row>
    <row r="237" spans="3:8">
      <c r="C237" s="17"/>
      <c r="D237" s="21"/>
      <c r="E237" s="18"/>
      <c r="F237" s="19"/>
      <c r="G237" s="14"/>
      <c r="H237" s="20"/>
    </row>
    <row r="238" spans="3:8">
      <c r="C238" s="17"/>
      <c r="D238" s="21"/>
      <c r="E238" s="18"/>
      <c r="F238" s="19"/>
      <c r="G238" s="14"/>
      <c r="H238" s="20"/>
    </row>
    <row r="239" spans="3:8">
      <c r="C239" s="17"/>
      <c r="D239" s="15"/>
      <c r="E239" s="18"/>
      <c r="F239" s="19"/>
      <c r="G239" s="14"/>
      <c r="H239" s="20"/>
    </row>
    <row r="240" spans="3:8">
      <c r="C240" s="17"/>
      <c r="D240" s="15"/>
      <c r="E240" s="18"/>
      <c r="F240" s="19"/>
      <c r="G240" s="14"/>
      <c r="H240" s="20"/>
    </row>
    <row r="241" spans="3:8">
      <c r="C241" s="17"/>
      <c r="D241" s="15"/>
      <c r="E241" s="18"/>
      <c r="F241" s="19"/>
      <c r="G241" s="14"/>
      <c r="H241" s="20"/>
    </row>
    <row r="242" spans="3:8">
      <c r="C242" s="17"/>
      <c r="D242" s="15"/>
      <c r="E242" s="18"/>
      <c r="F242" s="19"/>
      <c r="G242" s="14"/>
      <c r="H242" s="20"/>
    </row>
    <row r="243" spans="3:8">
      <c r="C243" s="17"/>
      <c r="D243" s="15"/>
      <c r="E243" s="18"/>
      <c r="F243" s="19"/>
      <c r="G243" s="14"/>
      <c r="H243" s="20"/>
    </row>
    <row r="244" spans="3:8">
      <c r="C244" s="17"/>
      <c r="D244" s="15"/>
      <c r="E244" s="18"/>
      <c r="F244" s="19"/>
      <c r="G244" s="14"/>
      <c r="H244" s="20"/>
    </row>
    <row r="245" spans="3:8">
      <c r="C245" s="17"/>
      <c r="D245" s="48"/>
      <c r="E245" s="18"/>
      <c r="F245" s="19"/>
      <c r="G245" s="14"/>
      <c r="H245" s="20"/>
    </row>
    <row r="246" spans="3:8">
      <c r="C246" s="17"/>
      <c r="D246" s="21"/>
      <c r="E246" s="18"/>
      <c r="F246" s="19"/>
      <c r="G246" s="14"/>
      <c r="H246" s="20"/>
    </row>
    <row r="247" spans="3:8">
      <c r="C247" s="17"/>
      <c r="D247" s="21"/>
      <c r="E247" s="18"/>
      <c r="F247" s="19"/>
      <c r="G247" s="14"/>
      <c r="H247" s="20"/>
    </row>
    <row r="248" spans="3:8">
      <c r="C248" s="17"/>
      <c r="D248" s="21"/>
      <c r="E248" s="18"/>
      <c r="F248" s="19"/>
      <c r="G248" s="14"/>
      <c r="H248" s="20"/>
    </row>
    <row r="249" spans="3:8">
      <c r="C249" s="17"/>
      <c r="D249" s="54"/>
      <c r="E249" s="18"/>
      <c r="F249" s="19"/>
      <c r="G249" s="14"/>
      <c r="H249" s="20"/>
    </row>
    <row r="250" spans="3:8">
      <c r="C250" s="17"/>
      <c r="D250" s="21"/>
      <c r="E250" s="18"/>
      <c r="F250" s="19"/>
      <c r="G250" s="14"/>
      <c r="H250" s="20"/>
    </row>
    <row r="251" spans="3:8">
      <c r="C251" s="17"/>
      <c r="D251" s="15"/>
      <c r="E251" s="18"/>
      <c r="F251" s="19"/>
      <c r="G251" s="14"/>
      <c r="H251" s="20"/>
    </row>
    <row r="252" spans="3:8">
      <c r="C252" s="17"/>
      <c r="D252" s="48"/>
      <c r="E252" s="18"/>
      <c r="F252" s="19"/>
      <c r="G252" s="14"/>
      <c r="H252" s="20"/>
    </row>
    <row r="253" spans="3:8">
      <c r="C253" s="17"/>
      <c r="D253" s="21"/>
      <c r="E253" s="18"/>
      <c r="F253" s="45"/>
      <c r="G253" s="50"/>
      <c r="H253" s="20"/>
    </row>
    <row r="254" spans="3:8">
      <c r="C254" s="17"/>
      <c r="D254" s="21"/>
      <c r="E254" s="18"/>
      <c r="F254" s="19"/>
      <c r="G254" s="14"/>
      <c r="H254" s="20"/>
    </row>
    <row r="255" spans="3:8">
      <c r="C255" s="17"/>
      <c r="D255" s="21"/>
      <c r="E255" s="18"/>
      <c r="F255" s="19"/>
      <c r="G255" s="14"/>
      <c r="H255" s="20"/>
    </row>
    <row r="256" spans="3:8">
      <c r="C256" s="17"/>
      <c r="D256" s="21"/>
      <c r="E256" s="18"/>
      <c r="F256" s="19"/>
      <c r="G256" s="14"/>
      <c r="H256" s="20"/>
    </row>
    <row r="257" spans="3:8">
      <c r="C257" s="17"/>
      <c r="D257" s="21"/>
      <c r="E257" s="18"/>
      <c r="F257" s="19"/>
      <c r="G257" s="14"/>
      <c r="H257" s="20"/>
    </row>
    <row r="258" spans="3:8">
      <c r="C258" s="17"/>
      <c r="D258" s="21"/>
      <c r="E258" s="18"/>
      <c r="F258" s="19"/>
      <c r="G258" s="14"/>
      <c r="H258" s="20"/>
    </row>
    <row r="259" spans="3:8">
      <c r="C259" s="17"/>
      <c r="D259" s="21"/>
      <c r="E259" s="18"/>
      <c r="F259" s="19"/>
      <c r="G259" s="14"/>
      <c r="H259" s="20"/>
    </row>
    <row r="260" spans="3:8">
      <c r="C260" s="17"/>
      <c r="D260" s="22"/>
      <c r="E260" s="18"/>
      <c r="F260" s="19"/>
      <c r="G260" s="14"/>
      <c r="H260" s="20"/>
    </row>
    <row r="261" spans="3:8">
      <c r="C261" s="17"/>
      <c r="D261" s="21"/>
      <c r="E261" s="18"/>
      <c r="F261" s="19"/>
      <c r="G261" s="14"/>
      <c r="H261" s="20"/>
    </row>
    <row r="262" spans="3:8">
      <c r="C262" s="17"/>
      <c r="D262" s="23"/>
      <c r="E262" s="18"/>
      <c r="F262" s="19"/>
      <c r="G262" s="14"/>
      <c r="H262" s="20"/>
    </row>
    <row r="263" spans="3:8">
      <c r="C263" s="17"/>
      <c r="D263" s="15"/>
      <c r="E263" s="18"/>
      <c r="F263" s="45"/>
      <c r="G263" s="50"/>
      <c r="H263" s="20"/>
    </row>
    <row r="264" spans="3:8">
      <c r="C264" s="17"/>
      <c r="D264" s="15"/>
      <c r="E264" s="18"/>
      <c r="F264" s="19"/>
      <c r="G264" s="14"/>
      <c r="H264" s="20"/>
    </row>
    <row r="265" spans="3:8">
      <c r="C265" s="17"/>
      <c r="D265" s="15"/>
      <c r="E265" s="18"/>
      <c r="F265" s="19"/>
      <c r="G265" s="14"/>
      <c r="H265" s="20"/>
    </row>
    <row r="266" spans="3:8">
      <c r="C266" s="17"/>
      <c r="D266" s="15"/>
      <c r="E266" s="18"/>
      <c r="F266" s="19"/>
      <c r="G266" s="14"/>
      <c r="H266" s="20"/>
    </row>
    <row r="267" spans="3:8">
      <c r="C267" s="17"/>
      <c r="D267" s="15"/>
      <c r="E267" s="18"/>
      <c r="F267" s="19"/>
      <c r="G267" s="14"/>
      <c r="H267" s="20"/>
    </row>
    <row r="268" spans="3:8">
      <c r="C268" s="17"/>
      <c r="D268" s="15"/>
      <c r="E268" s="18"/>
      <c r="F268" s="19"/>
      <c r="G268" s="14"/>
      <c r="H268" s="20"/>
    </row>
    <row r="269" spans="3:8">
      <c r="C269" s="17"/>
      <c r="D269" s="15"/>
      <c r="E269" s="18"/>
      <c r="F269" s="19"/>
      <c r="G269" s="14"/>
      <c r="H269" s="20"/>
    </row>
    <row r="270" spans="3:8">
      <c r="C270" s="17"/>
      <c r="D270" s="15"/>
      <c r="E270" s="18"/>
      <c r="F270" s="19"/>
      <c r="G270" s="14"/>
      <c r="H270" s="20"/>
    </row>
    <row r="271" spans="3:8">
      <c r="C271" s="17"/>
      <c r="D271" s="15"/>
      <c r="E271" s="18"/>
      <c r="F271" s="19"/>
      <c r="G271" s="14"/>
      <c r="H271" s="20"/>
    </row>
    <row r="272" spans="3:8">
      <c r="C272" s="17"/>
      <c r="D272" s="15"/>
      <c r="E272" s="18"/>
      <c r="F272" s="19"/>
      <c r="G272" s="14"/>
      <c r="H272" s="20"/>
    </row>
    <row r="273" spans="3:8">
      <c r="C273" s="17"/>
      <c r="D273" s="15"/>
      <c r="E273" s="18"/>
      <c r="F273" s="19"/>
      <c r="G273" s="14"/>
      <c r="H273" s="20"/>
    </row>
    <row r="274" spans="3:8">
      <c r="C274" s="17"/>
      <c r="D274" s="15"/>
      <c r="E274" s="18"/>
      <c r="F274" s="19"/>
      <c r="G274" s="14"/>
      <c r="H274" s="20"/>
    </row>
    <row r="275" spans="3:8">
      <c r="C275" s="17"/>
      <c r="D275" s="15"/>
      <c r="E275" s="18"/>
      <c r="F275" s="19"/>
      <c r="G275" s="14"/>
      <c r="H275" s="20"/>
    </row>
    <row r="276" spans="3:8">
      <c r="C276" s="17"/>
      <c r="D276" s="15"/>
      <c r="E276" s="18"/>
      <c r="F276" s="19"/>
      <c r="G276" s="14"/>
      <c r="H276" s="20"/>
    </row>
    <row r="277" spans="3:8">
      <c r="C277" s="17"/>
      <c r="D277" s="15"/>
      <c r="E277" s="18"/>
      <c r="F277" s="19"/>
      <c r="G277" s="19"/>
      <c r="H277" s="20"/>
    </row>
    <row r="278" spans="3:8">
      <c r="C278" s="17"/>
      <c r="D278" s="15"/>
      <c r="E278" s="18"/>
      <c r="F278" s="19"/>
      <c r="G278" s="14"/>
      <c r="H278" s="20"/>
    </row>
    <row r="279" spans="3:8">
      <c r="C279" s="17"/>
      <c r="D279" s="15"/>
      <c r="E279" s="18"/>
      <c r="F279" s="19"/>
      <c r="G279" s="14"/>
      <c r="H279" s="20"/>
    </row>
    <row r="280" spans="3:8">
      <c r="C280" s="17"/>
      <c r="D280" s="15"/>
      <c r="E280" s="18"/>
      <c r="F280" s="19"/>
      <c r="G280" s="14"/>
      <c r="H280" s="20"/>
    </row>
    <row r="281" spans="3:8">
      <c r="C281" s="17"/>
      <c r="D281" s="15"/>
      <c r="E281" s="18"/>
      <c r="F281" s="19"/>
      <c r="G281" s="14"/>
      <c r="H281" s="20"/>
    </row>
    <row r="282" spans="3:8">
      <c r="C282" s="17"/>
      <c r="D282" s="15"/>
      <c r="E282" s="18"/>
      <c r="F282" s="19"/>
      <c r="G282" s="14"/>
      <c r="H282" s="20"/>
    </row>
    <row r="283" spans="3:8">
      <c r="C283" s="17"/>
      <c r="D283" s="15"/>
      <c r="E283" s="18"/>
      <c r="F283" s="19"/>
      <c r="G283" s="14"/>
      <c r="H283" s="20"/>
    </row>
    <row r="284" spans="3:8">
      <c r="C284" s="17"/>
      <c r="D284" s="15"/>
      <c r="E284" s="18"/>
      <c r="F284" s="19"/>
      <c r="G284" s="14"/>
      <c r="H284" s="20"/>
    </row>
    <row r="285" spans="3:8">
      <c r="C285" s="17"/>
      <c r="D285" s="15"/>
      <c r="E285" s="18"/>
      <c r="F285" s="19"/>
      <c r="G285" s="14"/>
      <c r="H285" s="20"/>
    </row>
    <row r="286" spans="3:8">
      <c r="C286" s="17"/>
      <c r="D286" s="15"/>
      <c r="E286" s="18"/>
      <c r="F286" s="19"/>
      <c r="G286" s="14"/>
      <c r="H286" s="20"/>
    </row>
    <row r="287" spans="3:8">
      <c r="C287" s="17"/>
      <c r="D287" s="48"/>
      <c r="E287" s="18"/>
      <c r="F287" s="19"/>
      <c r="G287" s="14"/>
      <c r="H287" s="20"/>
    </row>
    <row r="288" spans="3:8">
      <c r="C288" s="17"/>
      <c r="D288" s="21"/>
      <c r="E288" s="18"/>
      <c r="F288" s="19"/>
      <c r="G288" s="14"/>
      <c r="H288" s="20"/>
    </row>
    <row r="289" spans="3:8">
      <c r="C289" s="17"/>
      <c r="D289" s="21"/>
      <c r="E289" s="18"/>
      <c r="F289" s="19"/>
      <c r="G289" s="14"/>
      <c r="H289" s="20"/>
    </row>
    <row r="290" spans="3:8">
      <c r="C290" s="17"/>
      <c r="D290" s="21"/>
      <c r="E290" s="18"/>
      <c r="F290" s="19"/>
      <c r="G290" s="14"/>
      <c r="H290" s="20"/>
    </row>
    <row r="291" spans="3:8">
      <c r="C291" s="17"/>
      <c r="D291" s="21"/>
      <c r="E291" s="18"/>
      <c r="F291" s="45"/>
      <c r="G291" s="14"/>
      <c r="H291" s="20"/>
    </row>
    <row r="292" spans="3:8">
      <c r="C292" s="17"/>
      <c r="D292" s="21"/>
      <c r="E292" s="18"/>
      <c r="F292" s="19"/>
      <c r="G292" s="14"/>
      <c r="H292" s="20"/>
    </row>
    <row r="293" spans="3:8">
      <c r="C293" s="17"/>
      <c r="D293" s="21"/>
      <c r="E293" s="18"/>
      <c r="F293" s="19"/>
      <c r="G293" s="14"/>
      <c r="H293" s="20"/>
    </row>
    <row r="294" spans="3:8">
      <c r="C294" s="17"/>
      <c r="D294" s="15"/>
      <c r="E294" s="18"/>
      <c r="F294" s="19"/>
      <c r="G294" s="14"/>
      <c r="H294" s="20"/>
    </row>
    <row r="295" spans="3:8">
      <c r="C295" s="17"/>
      <c r="D295" s="15"/>
      <c r="E295" s="18"/>
      <c r="F295" s="45"/>
      <c r="G295" s="50"/>
      <c r="H295" s="20"/>
    </row>
    <row r="296" spans="3:8">
      <c r="C296" s="17"/>
      <c r="D296" s="15"/>
      <c r="E296" s="18"/>
      <c r="F296" s="19"/>
      <c r="G296" s="14"/>
      <c r="H296" s="20"/>
    </row>
    <row r="297" spans="3:8">
      <c r="C297" s="17"/>
      <c r="D297" s="15"/>
      <c r="E297" s="18"/>
      <c r="F297" s="19"/>
      <c r="G297" s="14"/>
      <c r="H297" s="20"/>
    </row>
    <row r="298" spans="3:8">
      <c r="C298" s="17"/>
      <c r="D298" s="15"/>
      <c r="E298" s="18"/>
      <c r="F298" s="19"/>
      <c r="G298" s="14"/>
      <c r="H298" s="20"/>
    </row>
    <row r="299" spans="3:8">
      <c r="C299" s="17"/>
      <c r="D299" s="15"/>
      <c r="E299" s="18"/>
      <c r="F299" s="19"/>
      <c r="G299" s="14"/>
      <c r="H299" s="20"/>
    </row>
    <row r="300" spans="3:8">
      <c r="C300" s="17"/>
      <c r="D300" s="15"/>
      <c r="E300" s="18"/>
      <c r="F300" s="19"/>
      <c r="G300" s="14"/>
      <c r="H300" s="20"/>
    </row>
    <row r="301" spans="3:8">
      <c r="C301" s="17"/>
      <c r="D301" s="15"/>
      <c r="E301" s="18"/>
      <c r="F301" s="19"/>
      <c r="G301" s="14"/>
      <c r="H301" s="20"/>
    </row>
    <row r="302" spans="3:8">
      <c r="C302" s="17"/>
      <c r="D302" s="15"/>
      <c r="E302" s="18"/>
      <c r="F302" s="19"/>
      <c r="G302" s="14"/>
      <c r="H302" s="20"/>
    </row>
    <row r="303" spans="3:8">
      <c r="C303" s="17"/>
      <c r="D303" s="15"/>
      <c r="E303" s="18"/>
      <c r="F303" s="19"/>
      <c r="G303" s="14"/>
      <c r="H303" s="20"/>
    </row>
    <row r="304" spans="3:8">
      <c r="C304" s="17"/>
      <c r="D304" s="15"/>
      <c r="E304" s="18"/>
      <c r="F304" s="19"/>
      <c r="G304" s="14"/>
      <c r="H304" s="20"/>
    </row>
    <row r="305" spans="3:8">
      <c r="C305" s="17"/>
      <c r="D305" s="15"/>
      <c r="E305" s="18"/>
      <c r="F305" s="19"/>
      <c r="G305" s="14"/>
      <c r="H305" s="20"/>
    </row>
    <row r="306" spans="3:8">
      <c r="C306" s="17"/>
      <c r="D306" s="15"/>
      <c r="E306" s="18"/>
      <c r="F306" s="19"/>
      <c r="G306" s="14"/>
      <c r="H306" s="20"/>
    </row>
    <row r="307" spans="3:8">
      <c r="C307" s="17"/>
      <c r="D307" s="15"/>
      <c r="E307" s="18"/>
      <c r="F307" s="19"/>
      <c r="G307" s="14"/>
      <c r="H307" s="20"/>
    </row>
    <row r="308" spans="3:8">
      <c r="C308" s="17"/>
      <c r="D308" s="15"/>
      <c r="E308" s="18"/>
      <c r="F308" s="19"/>
      <c r="G308" s="14"/>
      <c r="H308" s="20"/>
    </row>
    <row r="309" spans="3:8">
      <c r="C309" s="17"/>
      <c r="D309" s="15"/>
      <c r="E309" s="18"/>
      <c r="F309" s="19"/>
      <c r="G309" s="14"/>
      <c r="H309" s="20"/>
    </row>
    <row r="310" spans="3:8">
      <c r="C310" s="17"/>
      <c r="D310" s="15"/>
      <c r="E310" s="18"/>
      <c r="F310" s="19"/>
      <c r="G310" s="14"/>
      <c r="H310" s="20"/>
    </row>
    <row r="311" spans="3:8">
      <c r="C311" s="17"/>
      <c r="D311" s="15"/>
      <c r="E311" s="18"/>
      <c r="F311" s="19"/>
      <c r="G311" s="14"/>
      <c r="H311" s="20"/>
    </row>
    <row r="312" spans="3:8">
      <c r="C312" s="17"/>
      <c r="D312" s="15"/>
      <c r="E312" s="18"/>
      <c r="F312" s="19"/>
      <c r="G312" s="14"/>
      <c r="H312" s="20"/>
    </row>
    <row r="313" spans="3:8">
      <c r="C313" s="17"/>
      <c r="D313" s="15"/>
      <c r="E313" s="18"/>
      <c r="F313" s="19"/>
      <c r="G313" s="14"/>
      <c r="H313" s="20"/>
    </row>
    <row r="314" spans="3:8">
      <c r="C314" s="17"/>
      <c r="D314" s="15"/>
      <c r="E314" s="18"/>
      <c r="F314" s="19"/>
      <c r="G314" s="14"/>
      <c r="H314" s="20"/>
    </row>
    <row r="315" spans="3:8">
      <c r="C315" s="17"/>
      <c r="D315" s="15"/>
      <c r="E315" s="18"/>
      <c r="F315" s="19"/>
      <c r="G315" s="14"/>
      <c r="H315" s="20"/>
    </row>
    <row r="316" spans="3:8">
      <c r="C316" s="17"/>
      <c r="D316" s="15"/>
      <c r="E316" s="18"/>
      <c r="F316" s="19"/>
      <c r="G316" s="14"/>
      <c r="H316" s="20"/>
    </row>
    <row r="317" spans="3:8">
      <c r="C317" s="17"/>
      <c r="D317" s="15"/>
      <c r="E317" s="18"/>
      <c r="F317" s="19"/>
      <c r="G317" s="14"/>
      <c r="H317" s="20"/>
    </row>
    <row r="318" spans="3:8">
      <c r="C318" s="17"/>
      <c r="D318" s="15"/>
      <c r="E318" s="18"/>
      <c r="F318" s="19"/>
      <c r="G318" s="14"/>
      <c r="H318" s="20"/>
    </row>
    <row r="319" spans="3:8">
      <c r="C319" s="17"/>
      <c r="D319" s="15"/>
      <c r="E319" s="18"/>
      <c r="F319" s="19"/>
      <c r="G319" s="14"/>
      <c r="H319" s="20"/>
    </row>
    <row r="320" spans="3:8">
      <c r="C320" s="17"/>
      <c r="D320" s="15"/>
      <c r="E320" s="18"/>
      <c r="F320" s="19"/>
      <c r="G320" s="14"/>
      <c r="H320" s="20"/>
    </row>
    <row r="321" spans="3:8">
      <c r="C321" s="17"/>
      <c r="D321" s="15"/>
      <c r="E321" s="18"/>
      <c r="F321" s="19"/>
      <c r="G321" s="14"/>
      <c r="H321" s="20"/>
    </row>
    <row r="322" spans="3:8">
      <c r="C322" s="17"/>
      <c r="D322" s="15"/>
      <c r="E322" s="18"/>
      <c r="F322" s="19"/>
      <c r="G322" s="14"/>
      <c r="H322" s="20"/>
    </row>
    <row r="323" spans="3:8">
      <c r="C323" s="17"/>
      <c r="D323" s="15"/>
      <c r="E323" s="18"/>
      <c r="F323" s="19"/>
      <c r="G323" s="14"/>
      <c r="H323" s="20"/>
    </row>
    <row r="324" spans="3:8">
      <c r="C324" s="17"/>
      <c r="D324" s="15"/>
      <c r="E324" s="18"/>
      <c r="F324" s="19"/>
      <c r="G324" s="14"/>
      <c r="H324" s="20"/>
    </row>
    <row r="325" spans="3:8">
      <c r="C325" s="17"/>
      <c r="D325" s="15"/>
      <c r="E325" s="18"/>
      <c r="F325" s="19"/>
      <c r="G325" s="14"/>
      <c r="H325" s="20"/>
    </row>
    <row r="326" spans="3:8">
      <c r="C326" s="17"/>
      <c r="D326" s="15"/>
      <c r="E326" s="18"/>
      <c r="F326" s="19"/>
      <c r="G326" s="14"/>
      <c r="H326" s="20"/>
    </row>
    <row r="327" spans="3:8">
      <c r="C327" s="17"/>
      <c r="D327" s="15"/>
      <c r="E327" s="18"/>
      <c r="F327" s="19"/>
      <c r="G327" s="14"/>
      <c r="H327" s="20"/>
    </row>
    <row r="328" spans="3:8">
      <c r="C328" s="17"/>
      <c r="D328" s="15"/>
      <c r="E328" s="18"/>
      <c r="F328" s="19"/>
      <c r="G328" s="14"/>
      <c r="H328" s="20"/>
    </row>
    <row r="329" spans="3:8">
      <c r="C329" s="17"/>
      <c r="D329" s="21"/>
      <c r="E329" s="18"/>
      <c r="F329" s="19"/>
      <c r="G329" s="14"/>
      <c r="H329" s="20"/>
    </row>
    <row r="330" spans="3:8">
      <c r="C330" s="17"/>
      <c r="D330" s="21"/>
      <c r="E330" s="18"/>
      <c r="F330" s="19"/>
      <c r="G330" s="14"/>
      <c r="H330" s="20"/>
    </row>
    <row r="331" spans="3:8">
      <c r="C331" s="17"/>
      <c r="D331" s="21"/>
      <c r="E331" s="18"/>
      <c r="F331" s="19"/>
      <c r="G331" s="14"/>
      <c r="H331" s="20"/>
    </row>
    <row r="332" spans="3:8">
      <c r="C332" s="17"/>
      <c r="D332" s="21"/>
      <c r="E332" s="18"/>
      <c r="F332" s="19"/>
      <c r="G332" s="14"/>
      <c r="H332" s="20"/>
    </row>
    <row r="333" spans="3:8">
      <c r="C333" s="17"/>
      <c r="D333" s="21"/>
      <c r="E333" s="18"/>
      <c r="F333" s="19"/>
      <c r="G333" s="14"/>
      <c r="H333" s="20"/>
    </row>
    <row r="334" spans="3:8">
      <c r="C334" s="17"/>
      <c r="D334" s="21"/>
      <c r="E334" s="18"/>
      <c r="F334" s="19"/>
      <c r="G334" s="14"/>
      <c r="H334" s="20"/>
    </row>
    <row r="335" spans="3:8">
      <c r="C335" s="17"/>
      <c r="D335" s="21"/>
      <c r="E335" s="18"/>
      <c r="F335" s="19"/>
      <c r="G335" s="14"/>
      <c r="H335" s="20"/>
    </row>
    <row r="336" spans="3:8">
      <c r="C336" s="17"/>
      <c r="D336" s="21"/>
      <c r="E336" s="18"/>
      <c r="F336" s="19"/>
      <c r="G336" s="14"/>
      <c r="H336" s="20"/>
    </row>
    <row r="337" spans="3:12">
      <c r="C337" s="17"/>
      <c r="D337" s="21"/>
      <c r="E337" s="18"/>
      <c r="F337" s="19"/>
      <c r="G337" s="14"/>
      <c r="H337" s="20"/>
    </row>
    <row r="338" spans="3:12">
      <c r="C338" s="17"/>
      <c r="D338" s="21"/>
      <c r="E338" s="18"/>
      <c r="F338" s="19"/>
      <c r="G338" s="14"/>
      <c r="H338" s="20"/>
    </row>
    <row r="339" spans="3:12">
      <c r="C339" s="17"/>
      <c r="D339" s="21"/>
      <c r="E339" s="18"/>
      <c r="F339" s="19"/>
      <c r="G339" s="14"/>
      <c r="H339" s="20"/>
    </row>
    <row r="340" spans="3:12">
      <c r="C340" s="17"/>
      <c r="D340" s="55"/>
      <c r="E340" s="18"/>
      <c r="F340" s="19"/>
      <c r="G340" s="14"/>
      <c r="H340" s="20"/>
    </row>
    <row r="341" spans="3:12">
      <c r="C341" s="17"/>
      <c r="D341" s="21"/>
      <c r="E341" s="18"/>
      <c r="F341" s="19"/>
      <c r="G341" s="14"/>
      <c r="H341" s="20"/>
    </row>
    <row r="342" spans="3:12">
      <c r="C342" s="17"/>
      <c r="D342" s="15"/>
      <c r="E342" s="18"/>
      <c r="F342" s="19"/>
      <c r="G342" s="14"/>
      <c r="H342" s="20"/>
    </row>
    <row r="343" spans="3:12">
      <c r="C343" s="17"/>
      <c r="D343" s="21"/>
      <c r="E343" s="18"/>
      <c r="F343" s="19"/>
      <c r="G343" s="14"/>
      <c r="H343" s="20"/>
    </row>
    <row r="344" spans="3:12">
      <c r="C344" s="17"/>
      <c r="D344" s="15"/>
      <c r="E344" s="18"/>
      <c r="F344" s="19"/>
      <c r="G344" s="14"/>
      <c r="H344" s="20"/>
    </row>
    <row r="345" spans="3:12">
      <c r="C345" s="17"/>
      <c r="D345" s="21"/>
      <c r="E345" s="18"/>
      <c r="F345" s="19"/>
      <c r="G345" s="14"/>
      <c r="H345" s="20"/>
    </row>
    <row r="346" spans="3:12">
      <c r="C346" s="17"/>
      <c r="D346" s="55"/>
      <c r="E346" s="18"/>
      <c r="F346" s="19"/>
      <c r="G346" s="14"/>
      <c r="H346" s="20"/>
    </row>
    <row r="347" spans="3:12">
      <c r="C347" s="17"/>
      <c r="D347" s="21"/>
      <c r="E347" s="18"/>
      <c r="F347" s="19"/>
      <c r="G347" s="14"/>
      <c r="H347" s="20"/>
    </row>
    <row r="348" spans="3:12">
      <c r="C348" s="17"/>
      <c r="D348" s="15"/>
      <c r="E348" s="18"/>
      <c r="F348" s="19"/>
      <c r="G348" s="14"/>
      <c r="H348" s="20"/>
    </row>
    <row r="349" spans="3:12">
      <c r="C349" s="17"/>
      <c r="D349" s="21"/>
      <c r="E349" s="18"/>
      <c r="F349" s="19"/>
      <c r="G349" s="14"/>
      <c r="H349" s="20"/>
    </row>
    <row r="350" spans="3:12">
      <c r="C350" s="17"/>
      <c r="D350" s="56"/>
      <c r="E350" s="18"/>
      <c r="F350" s="19"/>
      <c r="G350" s="14"/>
      <c r="H350" s="20"/>
    </row>
    <row r="351" spans="3:12">
      <c r="C351" s="17"/>
      <c r="D351" s="56"/>
      <c r="E351" s="57"/>
      <c r="F351" s="14"/>
      <c r="G351" s="20"/>
      <c r="H351" s="20"/>
      <c r="L351"/>
    </row>
    <row r="352" spans="3:12">
      <c r="C352" s="17"/>
      <c r="D352" s="21"/>
      <c r="E352" s="57"/>
      <c r="F352" s="14"/>
      <c r="G352" s="20"/>
      <c r="H352" s="20"/>
      <c r="L352"/>
    </row>
    <row r="353" spans="3:8">
      <c r="C353" s="17"/>
      <c r="D353" s="58"/>
      <c r="E353" s="18"/>
      <c r="F353" s="19"/>
      <c r="G353" s="14"/>
      <c r="H353" s="20"/>
    </row>
    <row r="354" spans="3:8">
      <c r="C354" s="17"/>
      <c r="D354" s="21"/>
      <c r="E354" s="18"/>
      <c r="F354" s="19"/>
      <c r="G354" s="14"/>
      <c r="H354" s="20"/>
    </row>
    <row r="355" spans="3:8">
      <c r="C355" s="17"/>
      <c r="D355" s="21"/>
      <c r="E355" s="18"/>
      <c r="F355" s="19"/>
      <c r="G355" s="14"/>
      <c r="H355" s="20"/>
    </row>
    <row r="356" spans="3:8">
      <c r="C356" s="17"/>
      <c r="D356" s="15"/>
      <c r="E356" s="18"/>
      <c r="F356" s="19"/>
      <c r="G356" s="14"/>
      <c r="H356" s="20"/>
    </row>
    <row r="357" spans="3:8">
      <c r="C357" s="17"/>
      <c r="D357" s="15"/>
      <c r="E357" s="18"/>
      <c r="F357" s="19"/>
      <c r="G357" s="14"/>
      <c r="H357" s="20"/>
    </row>
    <row r="358" spans="3:8">
      <c r="C358" s="17"/>
      <c r="D358" s="13"/>
      <c r="E358" s="18"/>
      <c r="F358" s="19"/>
      <c r="G358" s="14"/>
      <c r="H358" s="20"/>
    </row>
    <row r="359" spans="3:8">
      <c r="C359" s="17"/>
      <c r="E359" s="18"/>
      <c r="F359" s="19"/>
      <c r="G359" s="14"/>
      <c r="H359" s="20"/>
    </row>
  </sheetData>
  <mergeCells count="8">
    <mergeCell ref="D10:F10"/>
    <mergeCell ref="D18:G18"/>
    <mergeCell ref="E34:F34"/>
    <mergeCell ref="E28:G28"/>
    <mergeCell ref="E39:G39"/>
    <mergeCell ref="E36:G36"/>
    <mergeCell ref="E30:F30"/>
    <mergeCell ref="E32:F32"/>
  </mergeCells>
  <phoneticPr fontId="1" type="noConversion"/>
  <pageMargins left="0" right="0" top="0.87" bottom="0" header="1.65" footer="0.5"/>
  <pageSetup scale="91"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9"/>
  <sheetViews>
    <sheetView workbookViewId="0">
      <selection activeCell="O14" sqref="O14:O15"/>
    </sheetView>
  </sheetViews>
  <sheetFormatPr defaultRowHeight="12.75"/>
  <cols>
    <col min="1" max="1" width="7" customWidth="1"/>
    <col min="6" max="6" width="8.140625" customWidth="1"/>
    <col min="8" max="8" width="10.42578125" customWidth="1"/>
    <col min="9" max="10" width="10.140625" bestFit="1" customWidth="1"/>
    <col min="13" max="13" width="9.28515625" customWidth="1"/>
  </cols>
  <sheetData>
    <row r="1" spans="1:10">
      <c r="A1" s="78" t="str">
        <f>'Pozicioni financiar Aktive'!A1</f>
        <v xml:space="preserve">Subjekti :  "MLUX "   sh.p.k    </v>
      </c>
      <c r="D1" s="171"/>
      <c r="E1" s="3"/>
      <c r="F1" s="8"/>
      <c r="G1" s="8"/>
      <c r="H1" s="8"/>
      <c r="I1" s="8"/>
      <c r="J1" s="8"/>
    </row>
    <row r="2" spans="1:10">
      <c r="A2" s="78" t="str">
        <f>'Pozicioni financiar Aktive'!A2</f>
        <v xml:space="preserve">Nipt:    L77008002R  </v>
      </c>
      <c r="D2" s="171"/>
      <c r="E2" s="3"/>
      <c r="F2" s="8"/>
      <c r="G2" s="8"/>
      <c r="H2" s="8"/>
      <c r="I2" s="8"/>
      <c r="J2" s="8"/>
    </row>
    <row r="3" spans="1:10">
      <c r="A3" s="78" t="str">
        <f>'Pozicioni financiar Aktive'!A3</f>
        <v xml:space="preserve">Adresa: Rr. Kolë Idromeno SHKODER, SHQIPERI   </v>
      </c>
      <c r="D3" s="171"/>
      <c r="E3" s="3"/>
      <c r="F3" s="8"/>
      <c r="G3" s="8"/>
      <c r="H3" s="8"/>
      <c r="I3" s="6" t="s">
        <v>26</v>
      </c>
      <c r="J3" s="8"/>
    </row>
    <row r="4" spans="1:10">
      <c r="A4" s="8"/>
      <c r="B4" s="6"/>
      <c r="C4" s="8"/>
      <c r="D4" s="8"/>
      <c r="E4" s="8"/>
      <c r="F4" s="8"/>
      <c r="G4" s="8"/>
      <c r="H4" s="8"/>
      <c r="I4" s="8"/>
      <c r="J4" s="8"/>
    </row>
    <row r="5" spans="1:10">
      <c r="A5" s="15"/>
      <c r="B5" s="15"/>
      <c r="C5" s="15"/>
      <c r="D5" s="15"/>
      <c r="E5" s="15"/>
      <c r="F5" s="15"/>
      <c r="G5" s="15"/>
      <c r="H5" s="15"/>
      <c r="I5" s="89"/>
      <c r="J5" s="90" t="s">
        <v>55</v>
      </c>
    </row>
    <row r="6" spans="1:10">
      <c r="A6" s="351" t="s">
        <v>27</v>
      </c>
      <c r="B6" s="352"/>
      <c r="C6" s="352"/>
      <c r="D6" s="352"/>
      <c r="E6" s="352"/>
      <c r="F6" s="352"/>
      <c r="G6" s="352"/>
      <c r="H6" s="352"/>
      <c r="I6" s="352"/>
      <c r="J6" s="353"/>
    </row>
    <row r="7" spans="1:10" ht="22.5" thickBot="1">
      <c r="A7" s="91"/>
      <c r="B7" s="354" t="s">
        <v>28</v>
      </c>
      <c r="C7" s="354"/>
      <c r="D7" s="354"/>
      <c r="E7" s="354"/>
      <c r="F7" s="355"/>
      <c r="G7" s="92" t="s">
        <v>29</v>
      </c>
      <c r="H7" s="92" t="s">
        <v>30</v>
      </c>
      <c r="I7" s="93" t="s">
        <v>493</v>
      </c>
      <c r="J7" s="93" t="s">
        <v>376</v>
      </c>
    </row>
    <row r="8" spans="1:10">
      <c r="A8" s="94">
        <v>1</v>
      </c>
      <c r="B8" s="356" t="s">
        <v>31</v>
      </c>
      <c r="C8" s="357"/>
      <c r="D8" s="357"/>
      <c r="E8" s="357"/>
      <c r="F8" s="357"/>
      <c r="G8" s="95">
        <v>70</v>
      </c>
      <c r="H8" s="95">
        <v>11100</v>
      </c>
      <c r="I8" s="124">
        <f>I9+I10+I11</f>
        <v>18012360</v>
      </c>
      <c r="J8" s="124">
        <f>J9+J10+J11</f>
        <v>6250484</v>
      </c>
    </row>
    <row r="9" spans="1:10" ht="25.5">
      <c r="A9" s="96" t="s">
        <v>32</v>
      </c>
      <c r="B9" s="358" t="s">
        <v>33</v>
      </c>
      <c r="C9" s="358"/>
      <c r="D9" s="358"/>
      <c r="E9" s="358"/>
      <c r="F9" s="359"/>
      <c r="G9" s="97" t="s">
        <v>34</v>
      </c>
      <c r="H9" s="97">
        <v>11101</v>
      </c>
      <c r="I9" s="98"/>
      <c r="J9" s="99"/>
    </row>
    <row r="10" spans="1:10">
      <c r="A10" s="100" t="s">
        <v>35</v>
      </c>
      <c r="B10" s="358" t="s">
        <v>36</v>
      </c>
      <c r="C10" s="358"/>
      <c r="D10" s="358"/>
      <c r="E10" s="358"/>
      <c r="F10" s="359"/>
      <c r="G10" s="97">
        <v>704</v>
      </c>
      <c r="H10" s="97">
        <v>11102</v>
      </c>
      <c r="I10" s="122">
        <f>'Pasqyra e Performances '!C11</f>
        <v>0</v>
      </c>
      <c r="J10" s="122">
        <v>0</v>
      </c>
    </row>
    <row r="11" spans="1:10">
      <c r="A11" s="100" t="s">
        <v>37</v>
      </c>
      <c r="B11" s="358" t="s">
        <v>38</v>
      </c>
      <c r="C11" s="358"/>
      <c r="D11" s="358"/>
      <c r="E11" s="358"/>
      <c r="F11" s="359"/>
      <c r="G11" s="101">
        <v>705</v>
      </c>
      <c r="H11" s="97">
        <v>11103</v>
      </c>
      <c r="I11" s="122">
        <f>'Pasqyra e Performances '!C8</f>
        <v>18012360</v>
      </c>
      <c r="J11" s="123">
        <f>'Pasqyra e Performances '!D8</f>
        <v>6250484</v>
      </c>
    </row>
    <row r="12" spans="1:10">
      <c r="A12" s="102">
        <v>2</v>
      </c>
      <c r="B12" s="346" t="s">
        <v>39</v>
      </c>
      <c r="C12" s="346"/>
      <c r="D12" s="346"/>
      <c r="E12" s="346"/>
      <c r="F12" s="347"/>
      <c r="G12" s="103">
        <v>708</v>
      </c>
      <c r="H12" s="104">
        <v>11104</v>
      </c>
      <c r="I12" s="98">
        <f>I13+I14+I15</f>
        <v>0</v>
      </c>
      <c r="J12" s="98">
        <f>J13+J14+J15</f>
        <v>0</v>
      </c>
    </row>
    <row r="13" spans="1:10">
      <c r="A13" s="105" t="s">
        <v>32</v>
      </c>
      <c r="B13" s="358" t="s">
        <v>40</v>
      </c>
      <c r="C13" s="358"/>
      <c r="D13" s="358"/>
      <c r="E13" s="358"/>
      <c r="F13" s="359"/>
      <c r="G13" s="97">
        <v>7081</v>
      </c>
      <c r="H13" s="106">
        <v>111041</v>
      </c>
      <c r="I13" s="122">
        <v>0</v>
      </c>
      <c r="J13" s="99">
        <v>0</v>
      </c>
    </row>
    <row r="14" spans="1:10">
      <c r="A14" s="105" t="s">
        <v>41</v>
      </c>
      <c r="B14" s="358" t="s">
        <v>42</v>
      </c>
      <c r="C14" s="358"/>
      <c r="D14" s="358"/>
      <c r="E14" s="358"/>
      <c r="F14" s="359"/>
      <c r="G14" s="97">
        <v>7082</v>
      </c>
      <c r="H14" s="106">
        <v>111042</v>
      </c>
      <c r="I14" s="98">
        <v>0</v>
      </c>
      <c r="J14" s="99">
        <v>0</v>
      </c>
    </row>
    <row r="15" spans="1:10">
      <c r="A15" s="105" t="s">
        <v>43</v>
      </c>
      <c r="B15" s="358" t="s">
        <v>44</v>
      </c>
      <c r="C15" s="358"/>
      <c r="D15" s="358"/>
      <c r="E15" s="358"/>
      <c r="F15" s="359"/>
      <c r="G15" s="97">
        <v>7083</v>
      </c>
      <c r="H15" s="106">
        <v>111043</v>
      </c>
      <c r="I15" s="98">
        <v>0</v>
      </c>
      <c r="J15" s="99">
        <v>0</v>
      </c>
    </row>
    <row r="16" spans="1:10">
      <c r="A16" s="107">
        <v>3</v>
      </c>
      <c r="B16" s="346" t="s">
        <v>45</v>
      </c>
      <c r="C16" s="346"/>
      <c r="D16" s="346"/>
      <c r="E16" s="346"/>
      <c r="F16" s="347"/>
      <c r="G16" s="103">
        <v>71</v>
      </c>
      <c r="H16" s="104">
        <v>11201</v>
      </c>
      <c r="I16" s="98">
        <f>I17+I18</f>
        <v>0</v>
      </c>
      <c r="J16" s="98">
        <f>J17+J18</f>
        <v>0</v>
      </c>
    </row>
    <row r="17" spans="1:10">
      <c r="A17" s="108"/>
      <c r="B17" s="344" t="s">
        <v>46</v>
      </c>
      <c r="C17" s="344"/>
      <c r="D17" s="344"/>
      <c r="E17" s="344"/>
      <c r="F17" s="345"/>
      <c r="G17" s="109"/>
      <c r="H17" s="97">
        <v>112011</v>
      </c>
      <c r="I17" s="98"/>
      <c r="J17" s="99"/>
    </row>
    <row r="18" spans="1:10">
      <c r="A18" s="108"/>
      <c r="B18" s="344" t="s">
        <v>47</v>
      </c>
      <c r="C18" s="344"/>
      <c r="D18" s="344"/>
      <c r="E18" s="344"/>
      <c r="F18" s="345"/>
      <c r="G18" s="109"/>
      <c r="H18" s="97">
        <v>112012</v>
      </c>
      <c r="I18" s="98"/>
      <c r="J18" s="99"/>
    </row>
    <row r="19" spans="1:10">
      <c r="A19" s="110">
        <v>4</v>
      </c>
      <c r="B19" s="346" t="s">
        <v>48</v>
      </c>
      <c r="C19" s="346"/>
      <c r="D19" s="346"/>
      <c r="E19" s="346"/>
      <c r="F19" s="347"/>
      <c r="G19" s="111">
        <v>72</v>
      </c>
      <c r="H19" s="112">
        <v>11300</v>
      </c>
      <c r="I19" s="98">
        <v>0</v>
      </c>
      <c r="J19" s="99">
        <v>0</v>
      </c>
    </row>
    <row r="20" spans="1:10">
      <c r="A20" s="100"/>
      <c r="B20" s="348" t="s">
        <v>49</v>
      </c>
      <c r="C20" s="349"/>
      <c r="D20" s="349"/>
      <c r="E20" s="349"/>
      <c r="F20" s="349"/>
      <c r="G20" s="9"/>
      <c r="H20" s="7">
        <v>11301</v>
      </c>
      <c r="I20" s="98"/>
      <c r="J20" s="99"/>
    </row>
    <row r="21" spans="1:10">
      <c r="A21" s="113">
        <v>5</v>
      </c>
      <c r="B21" s="347" t="s">
        <v>50</v>
      </c>
      <c r="C21" s="350"/>
      <c r="D21" s="350"/>
      <c r="E21" s="350"/>
      <c r="F21" s="350"/>
      <c r="G21" s="114">
        <v>73</v>
      </c>
      <c r="H21" s="114">
        <v>11400</v>
      </c>
      <c r="I21" s="98">
        <v>0</v>
      </c>
      <c r="J21" s="99">
        <v>0</v>
      </c>
    </row>
    <row r="22" spans="1:10">
      <c r="A22" s="115">
        <v>6</v>
      </c>
      <c r="B22" s="347" t="s">
        <v>51</v>
      </c>
      <c r="C22" s="350"/>
      <c r="D22" s="350"/>
      <c r="E22" s="350"/>
      <c r="F22" s="350"/>
      <c r="G22" s="114">
        <v>75</v>
      </c>
      <c r="H22" s="116">
        <v>11500</v>
      </c>
      <c r="I22" s="98">
        <v>0</v>
      </c>
      <c r="J22" s="99"/>
    </row>
    <row r="23" spans="1:10">
      <c r="A23" s="113">
        <v>7</v>
      </c>
      <c r="B23" s="346" t="s">
        <v>52</v>
      </c>
      <c r="C23" s="346"/>
      <c r="D23" s="346"/>
      <c r="E23" s="346"/>
      <c r="F23" s="347"/>
      <c r="G23" s="103">
        <v>77</v>
      </c>
      <c r="H23" s="103"/>
      <c r="I23" s="98">
        <v>0</v>
      </c>
      <c r="J23" s="99"/>
    </row>
    <row r="24" spans="1:10" ht="13.5" thickBot="1">
      <c r="A24" s="117" t="s">
        <v>53</v>
      </c>
      <c r="B24" s="343" t="s">
        <v>54</v>
      </c>
      <c r="C24" s="343"/>
      <c r="D24" s="343"/>
      <c r="E24" s="343"/>
      <c r="F24" s="343"/>
      <c r="G24" s="118"/>
      <c r="H24" s="118">
        <v>11800</v>
      </c>
      <c r="I24" s="125">
        <f>I8+I12+I19+I21+I22+I23</f>
        <v>18012360</v>
      </c>
      <c r="J24" s="125">
        <f>J8+J12+J19+J21+J22+J23</f>
        <v>6250484</v>
      </c>
    </row>
    <row r="25" spans="1:10">
      <c r="A25" s="119"/>
      <c r="B25" s="120"/>
      <c r="C25" s="120"/>
      <c r="D25" s="120"/>
      <c r="E25" s="120"/>
      <c r="F25" s="120"/>
      <c r="G25" s="120"/>
      <c r="H25" s="120"/>
      <c r="I25" s="121"/>
      <c r="J25" s="121"/>
    </row>
    <row r="26" spans="1:10">
      <c r="A26" s="119"/>
      <c r="B26" s="120"/>
      <c r="C26" s="120"/>
      <c r="D26" s="120"/>
      <c r="E26" s="120"/>
      <c r="F26" s="120"/>
      <c r="G26" s="120"/>
      <c r="H26" s="120"/>
      <c r="I26" s="121"/>
      <c r="J26" s="121"/>
    </row>
    <row r="27" spans="1:10">
      <c r="A27" s="119"/>
      <c r="B27" s="120"/>
      <c r="C27" s="120"/>
      <c r="D27" s="120"/>
      <c r="E27" s="120"/>
      <c r="F27" s="120"/>
      <c r="G27" s="120"/>
      <c r="H27" s="120"/>
      <c r="I27" s="121"/>
      <c r="J27" s="121"/>
    </row>
    <row r="28" spans="1:10">
      <c r="A28" s="119"/>
      <c r="B28" s="120"/>
      <c r="C28" s="120"/>
      <c r="D28" s="120"/>
      <c r="E28" s="120"/>
      <c r="F28" s="120"/>
      <c r="G28" s="120"/>
      <c r="H28" s="120"/>
      <c r="I28" s="121" t="s">
        <v>25</v>
      </c>
      <c r="J28" s="121"/>
    </row>
    <row r="29" spans="1:10">
      <c r="A29" s="119"/>
      <c r="B29" s="120"/>
      <c r="C29" s="120"/>
      <c r="D29" s="120"/>
      <c r="E29" s="120"/>
      <c r="F29" s="120"/>
      <c r="G29" s="120"/>
      <c r="H29" s="120"/>
      <c r="I29" s="121"/>
      <c r="J29" s="121"/>
    </row>
  </sheetData>
  <mergeCells count="19">
    <mergeCell ref="B17:F17"/>
    <mergeCell ref="A6:J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24:F24"/>
    <mergeCell ref="B18:F18"/>
    <mergeCell ref="B19:F19"/>
    <mergeCell ref="B20:F20"/>
    <mergeCell ref="B21:F21"/>
    <mergeCell ref="B22:F22"/>
    <mergeCell ref="B23:F23"/>
  </mergeCells>
  <pageMargins left="0.7" right="0.7" top="0.75" bottom="0.75" header="0.3" footer="0.3"/>
  <pageSetup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47"/>
  <sheetViews>
    <sheetView topLeftCell="A10" workbookViewId="0">
      <selection activeCell="O44" sqref="O44"/>
    </sheetView>
  </sheetViews>
  <sheetFormatPr defaultRowHeight="12.75"/>
  <cols>
    <col min="6" max="6" width="8.140625" customWidth="1"/>
    <col min="8" max="8" width="10.42578125" customWidth="1"/>
    <col min="9" max="9" width="9.28515625" bestFit="1" customWidth="1"/>
    <col min="13" max="13" width="9.28515625" customWidth="1"/>
  </cols>
  <sheetData>
    <row r="1" spans="1:10">
      <c r="A1" s="78" t="str">
        <f>'Pozicioni financiar Aktive'!A1</f>
        <v xml:space="preserve">Subjekti :  "MLUX "   sh.p.k    </v>
      </c>
      <c r="D1" s="171"/>
      <c r="E1" s="3"/>
      <c r="F1" s="120"/>
      <c r="G1" s="120"/>
      <c r="H1" s="120"/>
      <c r="I1" s="121"/>
      <c r="J1" s="121"/>
    </row>
    <row r="2" spans="1:10">
      <c r="A2" s="78" t="str">
        <f>'Pozicioni financiar Aktive'!A2</f>
        <v xml:space="preserve">Nipt:    L77008002R  </v>
      </c>
      <c r="D2" s="171"/>
      <c r="E2" s="3"/>
      <c r="F2" s="8"/>
      <c r="G2" s="8"/>
      <c r="H2" s="8"/>
      <c r="I2" s="8"/>
      <c r="J2" s="8"/>
    </row>
    <row r="3" spans="1:10">
      <c r="A3" s="78" t="str">
        <f>'Pozicioni financiar Aktive'!A3</f>
        <v xml:space="preserve">Adresa: Rr. Kolë Idromeno SHKODER, SHQIPERI   </v>
      </c>
      <c r="D3" s="171"/>
      <c r="E3" s="3"/>
      <c r="F3" s="8"/>
      <c r="G3" s="8"/>
      <c r="H3" s="8"/>
      <c r="I3" s="8"/>
      <c r="J3" s="8"/>
    </row>
    <row r="4" spans="1:10">
      <c r="A4" s="8"/>
      <c r="B4" s="6"/>
      <c r="C4" s="8"/>
      <c r="D4" s="8"/>
      <c r="E4" s="8"/>
      <c r="F4" s="8"/>
      <c r="G4" s="8"/>
      <c r="H4" s="8"/>
      <c r="I4" s="6" t="s">
        <v>115</v>
      </c>
      <c r="J4" s="8"/>
    </row>
    <row r="5" spans="1:10">
      <c r="A5" s="15"/>
      <c r="B5" s="15"/>
      <c r="C5" s="15"/>
      <c r="D5" s="15"/>
      <c r="E5" s="15"/>
      <c r="F5" s="15"/>
      <c r="G5" s="15"/>
      <c r="H5" s="15"/>
      <c r="I5" s="89"/>
      <c r="J5" s="90" t="s">
        <v>177</v>
      </c>
    </row>
    <row r="6" spans="1:10">
      <c r="A6" s="351" t="s">
        <v>27</v>
      </c>
      <c r="B6" s="352"/>
      <c r="C6" s="352"/>
      <c r="D6" s="352"/>
      <c r="E6" s="352"/>
      <c r="F6" s="352"/>
      <c r="G6" s="352"/>
      <c r="H6" s="352"/>
      <c r="I6" s="352"/>
      <c r="J6" s="353"/>
    </row>
    <row r="7" spans="1:10" ht="22.5" thickBot="1">
      <c r="A7" s="136"/>
      <c r="B7" s="369" t="s">
        <v>116</v>
      </c>
      <c r="C7" s="370"/>
      <c r="D7" s="370"/>
      <c r="E7" s="370"/>
      <c r="F7" s="371"/>
      <c r="G7" s="137" t="s">
        <v>29</v>
      </c>
      <c r="H7" s="137" t="s">
        <v>30</v>
      </c>
      <c r="I7" s="138" t="s">
        <v>494</v>
      </c>
      <c r="J7" s="138" t="s">
        <v>376</v>
      </c>
    </row>
    <row r="8" spans="1:10">
      <c r="A8" s="139">
        <v>1</v>
      </c>
      <c r="B8" s="372" t="s">
        <v>117</v>
      </c>
      <c r="C8" s="373"/>
      <c r="D8" s="373"/>
      <c r="E8" s="373"/>
      <c r="F8" s="373"/>
      <c r="G8" s="140">
        <v>60</v>
      </c>
      <c r="H8" s="140">
        <v>12100</v>
      </c>
      <c r="I8" s="141">
        <v>0</v>
      </c>
      <c r="J8" s="141"/>
    </row>
    <row r="9" spans="1:10">
      <c r="A9" s="142" t="s">
        <v>118</v>
      </c>
      <c r="B9" s="363" t="s">
        <v>119</v>
      </c>
      <c r="C9" s="363" t="s">
        <v>120</v>
      </c>
      <c r="D9" s="363"/>
      <c r="E9" s="363"/>
      <c r="F9" s="363"/>
      <c r="G9" s="143" t="s">
        <v>121</v>
      </c>
      <c r="H9" s="143">
        <v>12101</v>
      </c>
      <c r="I9" s="147">
        <f>'Pasqyra e Performances '!C12</f>
        <v>-12315223</v>
      </c>
      <c r="J9" s="147">
        <f>'Pasqyra e Performances '!D12</f>
        <v>-4254890</v>
      </c>
    </row>
    <row r="10" spans="1:10">
      <c r="A10" s="142" t="s">
        <v>35</v>
      </c>
      <c r="B10" s="363" t="s">
        <v>122</v>
      </c>
      <c r="C10" s="363" t="s">
        <v>120</v>
      </c>
      <c r="D10" s="363"/>
      <c r="E10" s="363"/>
      <c r="F10" s="363"/>
      <c r="G10" s="143"/>
      <c r="H10" s="146">
        <v>12102</v>
      </c>
      <c r="I10" s="147"/>
      <c r="J10" s="148"/>
    </row>
    <row r="11" spans="1:10">
      <c r="A11" s="142" t="s">
        <v>37</v>
      </c>
      <c r="B11" s="363" t="s">
        <v>123</v>
      </c>
      <c r="C11" s="363" t="s">
        <v>120</v>
      </c>
      <c r="D11" s="363"/>
      <c r="E11" s="363"/>
      <c r="F11" s="363"/>
      <c r="G11" s="143" t="s">
        <v>124</v>
      </c>
      <c r="H11" s="143">
        <v>12103</v>
      </c>
      <c r="I11" s="144">
        <v>0</v>
      </c>
      <c r="J11" s="145"/>
    </row>
    <row r="12" spans="1:10">
      <c r="A12" s="142" t="s">
        <v>125</v>
      </c>
      <c r="B12" s="367" t="s">
        <v>126</v>
      </c>
      <c r="C12" s="363" t="s">
        <v>120</v>
      </c>
      <c r="D12" s="363"/>
      <c r="E12" s="363"/>
      <c r="F12" s="363"/>
      <c r="G12" s="143"/>
      <c r="H12" s="146">
        <v>12104</v>
      </c>
      <c r="I12" s="147"/>
      <c r="J12" s="147"/>
    </row>
    <row r="13" spans="1:10">
      <c r="A13" s="142" t="s">
        <v>127</v>
      </c>
      <c r="B13" s="363" t="s">
        <v>128</v>
      </c>
      <c r="C13" s="363" t="s">
        <v>120</v>
      </c>
      <c r="D13" s="363"/>
      <c r="E13" s="363"/>
      <c r="F13" s="363"/>
      <c r="G13" s="143" t="s">
        <v>129</v>
      </c>
      <c r="H13" s="146">
        <v>12105</v>
      </c>
      <c r="I13" s="144">
        <v>0</v>
      </c>
      <c r="J13" s="145">
        <v>0</v>
      </c>
    </row>
    <row r="14" spans="1:10">
      <c r="A14" s="149">
        <v>2</v>
      </c>
      <c r="B14" s="364" t="s">
        <v>130</v>
      </c>
      <c r="C14" s="364"/>
      <c r="D14" s="364"/>
      <c r="E14" s="364"/>
      <c r="F14" s="364"/>
      <c r="G14" s="150">
        <v>64</v>
      </c>
      <c r="H14" s="150">
        <v>12200</v>
      </c>
      <c r="I14" s="147">
        <f>I16+I15</f>
        <v>-2362056</v>
      </c>
      <c r="J14" s="147">
        <f>J16+J15</f>
        <v>-856578</v>
      </c>
    </row>
    <row r="15" spans="1:10">
      <c r="A15" s="151" t="s">
        <v>131</v>
      </c>
      <c r="B15" s="364" t="s">
        <v>132</v>
      </c>
      <c r="C15" s="368"/>
      <c r="D15" s="368"/>
      <c r="E15" s="368"/>
      <c r="F15" s="368"/>
      <c r="G15" s="146">
        <v>641</v>
      </c>
      <c r="H15" s="146">
        <v>12201</v>
      </c>
      <c r="I15" s="147">
        <f>'Pasqyra e Performances '!C16</f>
        <v>-2021376</v>
      </c>
      <c r="J15" s="147">
        <f>'Pasqyra e Performances '!D16</f>
        <v>-734000</v>
      </c>
    </row>
    <row r="16" spans="1:10">
      <c r="A16" s="151" t="s">
        <v>133</v>
      </c>
      <c r="B16" s="368" t="s">
        <v>134</v>
      </c>
      <c r="C16" s="368"/>
      <c r="D16" s="368"/>
      <c r="E16" s="368"/>
      <c r="F16" s="368"/>
      <c r="G16" s="146">
        <v>644</v>
      </c>
      <c r="H16" s="146">
        <v>12202</v>
      </c>
      <c r="I16" s="147">
        <f>'Pasqyra e Performances '!C17</f>
        <v>-340680</v>
      </c>
      <c r="J16" s="147">
        <f>'Pasqyra e Performances '!D17</f>
        <v>-122578</v>
      </c>
    </row>
    <row r="17" spans="1:10">
      <c r="A17" s="149">
        <v>3</v>
      </c>
      <c r="B17" s="364" t="s">
        <v>135</v>
      </c>
      <c r="C17" s="364"/>
      <c r="D17" s="364"/>
      <c r="E17" s="364"/>
      <c r="F17" s="364"/>
      <c r="G17" s="150">
        <v>68</v>
      </c>
      <c r="H17" s="150">
        <v>12300</v>
      </c>
      <c r="I17" s="147">
        <f>'Pasqyra e Performances '!C19</f>
        <v>-292756</v>
      </c>
      <c r="J17" s="147">
        <f>'Pasqyra e Performances '!D19</f>
        <v>-120315</v>
      </c>
    </row>
    <row r="18" spans="1:10">
      <c r="A18" s="149">
        <v>4</v>
      </c>
      <c r="B18" s="364" t="s">
        <v>136</v>
      </c>
      <c r="C18" s="364"/>
      <c r="D18" s="364"/>
      <c r="E18" s="364"/>
      <c r="F18" s="364"/>
      <c r="G18" s="150">
        <v>61</v>
      </c>
      <c r="H18" s="150">
        <v>12400</v>
      </c>
      <c r="I18" s="147">
        <f>I21+I25+I33</f>
        <v>-1051383</v>
      </c>
      <c r="J18" s="147">
        <f>J21+J25+J33</f>
        <v>-563904</v>
      </c>
    </row>
    <row r="19" spans="1:10">
      <c r="A19" s="151" t="s">
        <v>32</v>
      </c>
      <c r="B19" s="360" t="s">
        <v>137</v>
      </c>
      <c r="C19" s="360"/>
      <c r="D19" s="360"/>
      <c r="E19" s="360"/>
      <c r="F19" s="360"/>
      <c r="G19" s="143"/>
      <c r="H19" s="143">
        <v>12401</v>
      </c>
      <c r="I19" s="144"/>
      <c r="J19" s="145">
        <v>0</v>
      </c>
    </row>
    <row r="20" spans="1:10">
      <c r="A20" s="151" t="s">
        <v>41</v>
      </c>
      <c r="B20" s="360" t="s">
        <v>138</v>
      </c>
      <c r="C20" s="360"/>
      <c r="D20" s="360"/>
      <c r="E20" s="360"/>
      <c r="F20" s="360"/>
      <c r="G20" s="152">
        <v>611</v>
      </c>
      <c r="H20" s="143">
        <v>12402</v>
      </c>
      <c r="I20" s="144"/>
      <c r="J20" s="145">
        <v>0</v>
      </c>
    </row>
    <row r="21" spans="1:10">
      <c r="A21" s="151" t="s">
        <v>43</v>
      </c>
      <c r="B21" s="360" t="s">
        <v>139</v>
      </c>
      <c r="C21" s="360"/>
      <c r="D21" s="360"/>
      <c r="E21" s="360"/>
      <c r="F21" s="360"/>
      <c r="G21" s="143">
        <v>613</v>
      </c>
      <c r="H21" s="143">
        <v>12403</v>
      </c>
      <c r="I21" s="147">
        <f>'Pasqyra e Performances '!C21</f>
        <v>-324000</v>
      </c>
      <c r="J21" s="147">
        <f>'Pasqyra e Performances '!D21</f>
        <v>-135000</v>
      </c>
    </row>
    <row r="22" spans="1:10">
      <c r="A22" s="151" t="s">
        <v>140</v>
      </c>
      <c r="B22" s="360" t="s">
        <v>141</v>
      </c>
      <c r="C22" s="360"/>
      <c r="D22" s="360"/>
      <c r="E22" s="360"/>
      <c r="F22" s="360"/>
      <c r="G22" s="152">
        <v>615</v>
      </c>
      <c r="H22" s="143">
        <v>12404</v>
      </c>
      <c r="I22" s="150"/>
      <c r="J22" s="153"/>
    </row>
    <row r="23" spans="1:10">
      <c r="A23" s="151" t="s">
        <v>142</v>
      </c>
      <c r="B23" s="360" t="s">
        <v>143</v>
      </c>
      <c r="C23" s="360"/>
      <c r="D23" s="360"/>
      <c r="E23" s="360"/>
      <c r="F23" s="360"/>
      <c r="G23" s="152">
        <v>616</v>
      </c>
      <c r="H23" s="143"/>
      <c r="I23" s="144"/>
      <c r="J23" s="145"/>
    </row>
    <row r="24" spans="1:10">
      <c r="A24" s="151" t="s">
        <v>144</v>
      </c>
      <c r="B24" s="360" t="s">
        <v>145</v>
      </c>
      <c r="C24" s="360"/>
      <c r="D24" s="360"/>
      <c r="E24" s="360"/>
      <c r="F24" s="360"/>
      <c r="G24" s="152">
        <v>617</v>
      </c>
      <c r="H24" s="143">
        <v>12406</v>
      </c>
      <c r="I24" s="144"/>
      <c r="J24" s="145"/>
    </row>
    <row r="25" spans="1:10">
      <c r="A25" s="151" t="s">
        <v>146</v>
      </c>
      <c r="B25" s="363" t="s">
        <v>147</v>
      </c>
      <c r="C25" s="363" t="s">
        <v>120</v>
      </c>
      <c r="D25" s="363"/>
      <c r="E25" s="363"/>
      <c r="F25" s="363"/>
      <c r="G25" s="152">
        <v>618</v>
      </c>
      <c r="H25" s="143">
        <v>12407</v>
      </c>
      <c r="I25" s="147">
        <f>'Pasqyra e Performances '!C23</f>
        <v>-640075</v>
      </c>
      <c r="J25" s="147">
        <f>'Pasqyra e Performances '!D23</f>
        <v>-403120</v>
      </c>
    </row>
    <row r="26" spans="1:10">
      <c r="A26" s="151" t="s">
        <v>148</v>
      </c>
      <c r="B26" s="363" t="s">
        <v>149</v>
      </c>
      <c r="C26" s="363"/>
      <c r="D26" s="363"/>
      <c r="E26" s="363"/>
      <c r="F26" s="363"/>
      <c r="G26" s="152">
        <v>623</v>
      </c>
      <c r="H26" s="143">
        <v>12408</v>
      </c>
      <c r="I26" s="144"/>
      <c r="J26" s="145"/>
    </row>
    <row r="27" spans="1:10">
      <c r="A27" s="151" t="s">
        <v>150</v>
      </c>
      <c r="B27" s="363" t="s">
        <v>151</v>
      </c>
      <c r="C27" s="363"/>
      <c r="D27" s="363"/>
      <c r="E27" s="363"/>
      <c r="F27" s="363"/>
      <c r="G27" s="152">
        <v>624</v>
      </c>
      <c r="H27" s="143">
        <v>12409</v>
      </c>
      <c r="I27" s="144"/>
      <c r="J27" s="145"/>
    </row>
    <row r="28" spans="1:10">
      <c r="A28" s="151" t="s">
        <v>152</v>
      </c>
      <c r="B28" s="363" t="s">
        <v>153</v>
      </c>
      <c r="C28" s="363"/>
      <c r="D28" s="363"/>
      <c r="E28" s="363"/>
      <c r="F28" s="363"/>
      <c r="G28" s="152">
        <v>625</v>
      </c>
      <c r="H28" s="143">
        <v>12410</v>
      </c>
      <c r="I28" s="144"/>
      <c r="J28" s="145"/>
    </row>
    <row r="29" spans="1:10">
      <c r="A29" s="151" t="s">
        <v>154</v>
      </c>
      <c r="B29" s="363" t="s">
        <v>155</v>
      </c>
      <c r="C29" s="363"/>
      <c r="D29" s="363"/>
      <c r="E29" s="363"/>
      <c r="F29" s="363"/>
      <c r="G29" s="152">
        <v>626</v>
      </c>
      <c r="H29" s="143">
        <v>12411</v>
      </c>
      <c r="I29" s="144"/>
      <c r="J29" s="145"/>
    </row>
    <row r="30" spans="1:10">
      <c r="A30" s="154" t="s">
        <v>156</v>
      </c>
      <c r="B30" s="363" t="s">
        <v>157</v>
      </c>
      <c r="C30" s="363"/>
      <c r="D30" s="363"/>
      <c r="E30" s="363"/>
      <c r="F30" s="363"/>
      <c r="G30" s="152">
        <v>627</v>
      </c>
      <c r="H30" s="143">
        <v>12412</v>
      </c>
      <c r="I30" s="144"/>
      <c r="J30" s="145"/>
    </row>
    <row r="31" spans="1:10">
      <c r="A31" s="151"/>
      <c r="B31" s="366" t="s">
        <v>158</v>
      </c>
      <c r="C31" s="366"/>
      <c r="D31" s="366"/>
      <c r="E31" s="366"/>
      <c r="F31" s="366"/>
      <c r="G31" s="152">
        <v>6271</v>
      </c>
      <c r="H31" s="152">
        <v>124121</v>
      </c>
      <c r="I31" s="144"/>
      <c r="J31" s="145"/>
    </row>
    <row r="32" spans="1:10">
      <c r="A32" s="151"/>
      <c r="B32" s="366" t="s">
        <v>159</v>
      </c>
      <c r="C32" s="366"/>
      <c r="D32" s="366"/>
      <c r="E32" s="366"/>
      <c r="F32" s="366"/>
      <c r="G32" s="152">
        <v>6272</v>
      </c>
      <c r="H32" s="152">
        <v>124122</v>
      </c>
      <c r="I32" s="144"/>
      <c r="J32" s="145"/>
    </row>
    <row r="33" spans="1:10">
      <c r="A33" s="151" t="s">
        <v>160</v>
      </c>
      <c r="B33" s="363" t="s">
        <v>161</v>
      </c>
      <c r="C33" s="363"/>
      <c r="D33" s="363"/>
      <c r="E33" s="363"/>
      <c r="F33" s="363"/>
      <c r="G33" s="152">
        <v>628</v>
      </c>
      <c r="H33" s="152">
        <v>12413</v>
      </c>
      <c r="I33" s="147">
        <f>'Pasqyra e Performances '!C22</f>
        <v>-87308</v>
      </c>
      <c r="J33" s="147">
        <f>'Pasqyra e Performances '!D22</f>
        <v>-25784</v>
      </c>
    </row>
    <row r="34" spans="1:10">
      <c r="A34" s="149">
        <v>5</v>
      </c>
      <c r="B34" s="367" t="s">
        <v>162</v>
      </c>
      <c r="C34" s="363"/>
      <c r="D34" s="363"/>
      <c r="E34" s="363"/>
      <c r="F34" s="363"/>
      <c r="G34" s="144">
        <v>63</v>
      </c>
      <c r="H34" s="144">
        <v>12500</v>
      </c>
      <c r="I34" s="144"/>
      <c r="J34" s="145"/>
    </row>
    <row r="35" spans="1:10">
      <c r="A35" s="151" t="s">
        <v>32</v>
      </c>
      <c r="B35" s="363" t="s">
        <v>163</v>
      </c>
      <c r="C35" s="363"/>
      <c r="D35" s="363"/>
      <c r="E35" s="363"/>
      <c r="F35" s="363"/>
      <c r="G35" s="152">
        <v>632</v>
      </c>
      <c r="H35" s="152">
        <v>12501</v>
      </c>
      <c r="I35" s="144"/>
      <c r="J35" s="145"/>
    </row>
    <row r="36" spans="1:10">
      <c r="A36" s="151" t="s">
        <v>41</v>
      </c>
      <c r="B36" s="363" t="s">
        <v>164</v>
      </c>
      <c r="C36" s="363"/>
      <c r="D36" s="363"/>
      <c r="E36" s="363"/>
      <c r="F36" s="363"/>
      <c r="G36" s="152">
        <v>633</v>
      </c>
      <c r="H36" s="152">
        <v>12502</v>
      </c>
      <c r="I36" s="144"/>
      <c r="J36" s="145"/>
    </row>
    <row r="37" spans="1:10">
      <c r="A37" s="151" t="s">
        <v>43</v>
      </c>
      <c r="B37" s="363" t="s">
        <v>165</v>
      </c>
      <c r="C37" s="363"/>
      <c r="D37" s="363"/>
      <c r="E37" s="363"/>
      <c r="F37" s="363"/>
      <c r="G37" s="152">
        <v>634</v>
      </c>
      <c r="H37" s="152">
        <v>12503</v>
      </c>
      <c r="I37" s="144"/>
      <c r="J37" s="145"/>
    </row>
    <row r="38" spans="1:10">
      <c r="A38" s="151" t="s">
        <v>140</v>
      </c>
      <c r="B38" s="363" t="s">
        <v>166</v>
      </c>
      <c r="C38" s="363"/>
      <c r="D38" s="363"/>
      <c r="E38" s="363"/>
      <c r="F38" s="363"/>
      <c r="G38" s="152" t="s">
        <v>167</v>
      </c>
      <c r="H38" s="152">
        <v>12504</v>
      </c>
      <c r="I38" s="144"/>
      <c r="J38" s="145"/>
    </row>
    <row r="39" spans="1:10">
      <c r="A39" s="149" t="s">
        <v>168</v>
      </c>
      <c r="B39" s="364" t="s">
        <v>169</v>
      </c>
      <c r="C39" s="364"/>
      <c r="D39" s="364"/>
      <c r="E39" s="364"/>
      <c r="F39" s="364"/>
      <c r="G39" s="152"/>
      <c r="H39" s="152">
        <v>12600</v>
      </c>
      <c r="I39" s="167">
        <f>I34+I18+I8+I14+I17+I10+I12</f>
        <v>-3706195</v>
      </c>
      <c r="J39" s="167">
        <f>J34+J18+J8+J14+J10+J17+J12</f>
        <v>-1540797</v>
      </c>
    </row>
    <row r="40" spans="1:10">
      <c r="A40" s="155"/>
      <c r="B40" s="156" t="s">
        <v>170</v>
      </c>
      <c r="C40" s="157"/>
      <c r="D40" s="157"/>
      <c r="E40" s="157"/>
      <c r="F40" s="157"/>
      <c r="G40" s="157"/>
      <c r="H40" s="157"/>
      <c r="I40" s="138" t="s">
        <v>494</v>
      </c>
      <c r="J40" s="138" t="s">
        <v>376</v>
      </c>
    </row>
    <row r="41" spans="1:10">
      <c r="A41" s="158">
        <v>1</v>
      </c>
      <c r="B41" s="365" t="s">
        <v>171</v>
      </c>
      <c r="C41" s="365"/>
      <c r="D41" s="365"/>
      <c r="E41" s="365"/>
      <c r="F41" s="365"/>
      <c r="G41" s="144"/>
      <c r="H41" s="144">
        <v>14000</v>
      </c>
      <c r="I41" s="144">
        <v>6</v>
      </c>
      <c r="J41" s="145">
        <v>5</v>
      </c>
    </row>
    <row r="42" spans="1:10">
      <c r="A42" s="158">
        <v>2</v>
      </c>
      <c r="B42" s="365" t="s">
        <v>172</v>
      </c>
      <c r="C42" s="365"/>
      <c r="D42" s="365"/>
      <c r="E42" s="365"/>
      <c r="F42" s="365"/>
      <c r="G42" s="144"/>
      <c r="H42" s="144">
        <v>15000</v>
      </c>
      <c r="I42" s="144"/>
      <c r="J42" s="145"/>
    </row>
    <row r="43" spans="1:10">
      <c r="A43" s="159" t="s">
        <v>32</v>
      </c>
      <c r="B43" s="360" t="s">
        <v>173</v>
      </c>
      <c r="C43" s="360"/>
      <c r="D43" s="360"/>
      <c r="E43" s="360"/>
      <c r="F43" s="360"/>
      <c r="G43" s="144"/>
      <c r="H43" s="152">
        <v>15001</v>
      </c>
      <c r="I43" s="147">
        <v>20000</v>
      </c>
      <c r="J43" s="145"/>
    </row>
    <row r="44" spans="1:10">
      <c r="A44" s="159"/>
      <c r="B44" s="361" t="s">
        <v>174</v>
      </c>
      <c r="C44" s="361"/>
      <c r="D44" s="361"/>
      <c r="E44" s="361"/>
      <c r="F44" s="361"/>
      <c r="G44" s="144"/>
      <c r="H44" s="152">
        <v>150011</v>
      </c>
      <c r="I44" s="147"/>
      <c r="J44" s="148"/>
    </row>
    <row r="45" spans="1:10">
      <c r="A45" s="160" t="s">
        <v>41</v>
      </c>
      <c r="B45" s="360" t="s">
        <v>175</v>
      </c>
      <c r="C45" s="360"/>
      <c r="D45" s="360"/>
      <c r="E45" s="360"/>
      <c r="F45" s="360"/>
      <c r="G45" s="144"/>
      <c r="H45" s="152">
        <v>15002</v>
      </c>
      <c r="I45" s="144"/>
      <c r="J45" s="145"/>
    </row>
    <row r="46" spans="1:10" ht="13.5" thickBot="1">
      <c r="A46" s="161"/>
      <c r="B46" s="362" t="s">
        <v>176</v>
      </c>
      <c r="C46" s="362"/>
      <c r="D46" s="362"/>
      <c r="E46" s="362"/>
      <c r="F46" s="362"/>
      <c r="G46" s="162"/>
      <c r="H46" s="163">
        <v>150021</v>
      </c>
      <c r="I46" s="162"/>
      <c r="J46" s="164"/>
    </row>
    <row r="47" spans="1:10">
      <c r="A47" s="165"/>
      <c r="B47" s="165"/>
      <c r="C47" s="165"/>
      <c r="D47" s="165"/>
      <c r="E47" s="165"/>
      <c r="F47" s="165"/>
      <c r="G47" s="165"/>
      <c r="H47" s="165"/>
      <c r="I47" s="166" t="s">
        <v>25</v>
      </c>
      <c r="J47" s="166"/>
    </row>
  </sheetData>
  <mergeCells count="40">
    <mergeCell ref="B11:F11"/>
    <mergeCell ref="A6:J6"/>
    <mergeCell ref="B7:F7"/>
    <mergeCell ref="B8:F8"/>
    <mergeCell ref="B9:F9"/>
    <mergeCell ref="B10:F10"/>
    <mergeCell ref="B23:F23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35:F35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43:F43"/>
    <mergeCell ref="B44:F44"/>
    <mergeCell ref="B45:F45"/>
    <mergeCell ref="B46:F46"/>
    <mergeCell ref="B36:F36"/>
    <mergeCell ref="B37:F37"/>
    <mergeCell ref="B38:F38"/>
    <mergeCell ref="B39:F39"/>
    <mergeCell ref="B41:F41"/>
    <mergeCell ref="B42:F4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58"/>
  <sheetViews>
    <sheetView topLeftCell="A7" workbookViewId="0">
      <selection activeCell="P32" sqref="P32"/>
    </sheetView>
  </sheetViews>
  <sheetFormatPr defaultRowHeight="12.75"/>
  <cols>
    <col min="3" max="3" width="33.85546875" bestFit="1" customWidth="1"/>
    <col min="4" max="4" width="19" customWidth="1"/>
    <col min="6" max="6" width="8.140625" customWidth="1"/>
    <col min="8" max="8" width="10.42578125" customWidth="1"/>
    <col min="13" max="13" width="9.28515625" customWidth="1"/>
  </cols>
  <sheetData>
    <row r="1" spans="1:5">
      <c r="A1" s="78" t="str">
        <f>'Pozicioni financiar Aktive'!A1</f>
        <v xml:space="preserve">Subjekti :  "MLUX "   sh.p.k    </v>
      </c>
      <c r="D1" s="171"/>
      <c r="E1" s="3"/>
    </row>
    <row r="2" spans="1:5">
      <c r="A2" s="78" t="str">
        <f>'Pozicioni financiar Aktive'!A2</f>
        <v xml:space="preserve">Nipt:    L77008002R  </v>
      </c>
      <c r="D2" s="171"/>
      <c r="E2" s="3"/>
    </row>
    <row r="3" spans="1:5">
      <c r="A3" s="78" t="str">
        <f>'Pozicioni financiar Aktive'!A3</f>
        <v xml:space="preserve">Adresa: Rr. Kolë Idromeno SHKODER, SHQIPERI   </v>
      </c>
      <c r="D3" s="171"/>
      <c r="E3" s="3"/>
    </row>
    <row r="4" spans="1:5">
      <c r="D4" s="6" t="s">
        <v>56</v>
      </c>
    </row>
    <row r="5" spans="1:5" ht="25.5">
      <c r="A5" s="12"/>
      <c r="B5" s="12"/>
      <c r="C5" s="9" t="s">
        <v>57</v>
      </c>
      <c r="D5" s="135" t="s">
        <v>58</v>
      </c>
    </row>
    <row r="6" spans="1:5" ht="12.75" customHeight="1">
      <c r="A6" s="12">
        <v>1</v>
      </c>
      <c r="B6" s="9" t="s">
        <v>59</v>
      </c>
      <c r="C6" s="5" t="s">
        <v>60</v>
      </c>
      <c r="D6" s="5"/>
    </row>
    <row r="7" spans="1:5">
      <c r="A7" s="12">
        <v>2</v>
      </c>
      <c r="B7" s="9" t="s">
        <v>59</v>
      </c>
      <c r="C7" s="5" t="s">
        <v>61</v>
      </c>
      <c r="D7" s="11">
        <v>0</v>
      </c>
    </row>
    <row r="8" spans="1:5" ht="12.75" customHeight="1">
      <c r="A8" s="12">
        <v>3</v>
      </c>
      <c r="B8" s="9" t="s">
        <v>59</v>
      </c>
      <c r="C8" s="5" t="s">
        <v>62</v>
      </c>
      <c r="D8" s="12"/>
    </row>
    <row r="9" spans="1:5" ht="25.5" customHeight="1">
      <c r="A9" s="12">
        <v>4</v>
      </c>
      <c r="B9" s="9" t="s">
        <v>59</v>
      </c>
      <c r="C9" s="5" t="s">
        <v>63</v>
      </c>
      <c r="D9" s="12"/>
    </row>
    <row r="10" spans="1:5" ht="12.75" customHeight="1">
      <c r="A10" s="12">
        <v>5</v>
      </c>
      <c r="B10" s="9" t="s">
        <v>59</v>
      </c>
      <c r="C10" s="5" t="s">
        <v>64</v>
      </c>
      <c r="D10" s="12">
        <v>6250848</v>
      </c>
    </row>
    <row r="11" spans="1:5" ht="12.75" customHeight="1">
      <c r="A11" s="12">
        <v>6</v>
      </c>
      <c r="B11" s="9" t="s">
        <v>59</v>
      </c>
      <c r="C11" s="5" t="s">
        <v>65</v>
      </c>
      <c r="D11" s="12"/>
    </row>
    <row r="12" spans="1:5" ht="12.75" customHeight="1">
      <c r="A12" s="12">
        <v>7</v>
      </c>
      <c r="B12" s="9" t="s">
        <v>59</v>
      </c>
      <c r="C12" s="5" t="s">
        <v>66</v>
      </c>
      <c r="D12" s="12"/>
    </row>
    <row r="13" spans="1:5">
      <c r="A13" s="12">
        <v>8</v>
      </c>
      <c r="B13" s="9" t="s">
        <v>59</v>
      </c>
      <c r="C13" s="5" t="s">
        <v>67</v>
      </c>
      <c r="D13" s="12"/>
    </row>
    <row r="14" spans="1:5" ht="12.75" customHeight="1">
      <c r="A14" s="9" t="s">
        <v>68</v>
      </c>
      <c r="B14" s="9"/>
      <c r="C14" s="9" t="s">
        <v>69</v>
      </c>
      <c r="D14" s="61">
        <f>SUM(D7:D13)</f>
        <v>6250848</v>
      </c>
    </row>
    <row r="15" spans="1:5" ht="12.75" customHeight="1">
      <c r="A15" s="12">
        <v>9</v>
      </c>
      <c r="B15" s="9" t="s">
        <v>70</v>
      </c>
      <c r="C15" s="5" t="s">
        <v>71</v>
      </c>
      <c r="D15" s="12">
        <v>0</v>
      </c>
    </row>
    <row r="16" spans="1:5" ht="12.75" customHeight="1">
      <c r="A16" s="12">
        <v>10</v>
      </c>
      <c r="B16" s="9" t="s">
        <v>70</v>
      </c>
      <c r="C16" s="5" t="s">
        <v>72</v>
      </c>
      <c r="D16" s="5">
        <v>0</v>
      </c>
    </row>
    <row r="17" spans="1:4" ht="12.75" customHeight="1">
      <c r="A17" s="12">
        <v>11</v>
      </c>
      <c r="B17" s="9" t="s">
        <v>70</v>
      </c>
      <c r="C17" s="5" t="s">
        <v>73</v>
      </c>
      <c r="D17" s="12">
        <v>0</v>
      </c>
    </row>
    <row r="18" spans="1:4" ht="12.75" customHeight="1">
      <c r="A18" s="9" t="s">
        <v>74</v>
      </c>
      <c r="B18" s="9"/>
      <c r="C18" s="9" t="s">
        <v>75</v>
      </c>
      <c r="D18" s="9">
        <v>0</v>
      </c>
    </row>
    <row r="19" spans="1:4" ht="12.75" customHeight="1">
      <c r="A19" s="12">
        <v>12</v>
      </c>
      <c r="B19" s="9" t="s">
        <v>76</v>
      </c>
      <c r="C19" s="5" t="s">
        <v>77</v>
      </c>
      <c r="D19" s="12">
        <v>0</v>
      </c>
    </row>
    <row r="20" spans="1:4" ht="12.75" customHeight="1">
      <c r="A20" s="12">
        <v>13</v>
      </c>
      <c r="B20" s="9" t="s">
        <v>76</v>
      </c>
      <c r="C20" s="9" t="s">
        <v>78</v>
      </c>
      <c r="D20" s="12">
        <v>0</v>
      </c>
    </row>
    <row r="21" spans="1:4" ht="12.75" customHeight="1">
      <c r="A21" s="12">
        <v>14</v>
      </c>
      <c r="B21" s="9" t="s">
        <v>76</v>
      </c>
      <c r="C21" s="5" t="s">
        <v>79</v>
      </c>
      <c r="D21" s="12">
        <v>0</v>
      </c>
    </row>
    <row r="22" spans="1:4">
      <c r="A22" s="12">
        <v>15</v>
      </c>
      <c r="B22" s="9" t="s">
        <v>76</v>
      </c>
      <c r="C22" s="5" t="s">
        <v>80</v>
      </c>
      <c r="D22" s="12">
        <v>0</v>
      </c>
    </row>
    <row r="23" spans="1:4" ht="12.75" customHeight="1">
      <c r="A23" s="12">
        <v>16</v>
      </c>
      <c r="B23" s="9" t="s">
        <v>76</v>
      </c>
      <c r="C23" s="5" t="s">
        <v>81</v>
      </c>
      <c r="D23" s="12">
        <v>0</v>
      </c>
    </row>
    <row r="24" spans="1:4" ht="13.5" customHeight="1">
      <c r="A24" s="12">
        <v>17</v>
      </c>
      <c r="B24" s="9" t="s">
        <v>76</v>
      </c>
      <c r="C24" s="5" t="s">
        <v>82</v>
      </c>
      <c r="D24" s="12">
        <v>0</v>
      </c>
    </row>
    <row r="25" spans="1:4">
      <c r="A25" s="12">
        <v>18</v>
      </c>
      <c r="B25" s="9" t="s">
        <v>76</v>
      </c>
      <c r="C25" s="5" t="s">
        <v>83</v>
      </c>
      <c r="D25" s="12">
        <v>0</v>
      </c>
    </row>
    <row r="26" spans="1:4">
      <c r="A26" s="12">
        <v>19</v>
      </c>
      <c r="B26" s="9" t="s">
        <v>76</v>
      </c>
      <c r="C26" s="5" t="s">
        <v>84</v>
      </c>
      <c r="D26" s="12">
        <v>0</v>
      </c>
    </row>
    <row r="27" spans="1:4">
      <c r="A27" s="9" t="s">
        <v>85</v>
      </c>
      <c r="B27" s="9"/>
      <c r="C27" s="9" t="s">
        <v>86</v>
      </c>
      <c r="D27" s="12"/>
    </row>
    <row r="28" spans="1:4">
      <c r="A28" s="12">
        <v>20</v>
      </c>
      <c r="B28" s="9" t="s">
        <v>87</v>
      </c>
      <c r="C28" s="5" t="s">
        <v>88</v>
      </c>
      <c r="D28" s="12">
        <v>0</v>
      </c>
    </row>
    <row r="29" spans="1:4">
      <c r="A29" s="12">
        <v>21</v>
      </c>
      <c r="B29" s="9" t="s">
        <v>87</v>
      </c>
      <c r="C29" s="5" t="s">
        <v>89</v>
      </c>
      <c r="D29" s="5">
        <v>0</v>
      </c>
    </row>
    <row r="30" spans="1:4">
      <c r="A30" s="12">
        <v>22</v>
      </c>
      <c r="B30" s="9" t="s">
        <v>87</v>
      </c>
      <c r="C30" s="5" t="s">
        <v>90</v>
      </c>
      <c r="D30" s="5">
        <v>0</v>
      </c>
    </row>
    <row r="31" spans="1:4">
      <c r="A31" s="12">
        <v>23</v>
      </c>
      <c r="B31" s="9" t="s">
        <v>87</v>
      </c>
      <c r="C31" s="5" t="s">
        <v>91</v>
      </c>
      <c r="D31" s="12">
        <v>0</v>
      </c>
    </row>
    <row r="32" spans="1:4">
      <c r="A32" s="9" t="s">
        <v>92</v>
      </c>
      <c r="B32" s="9"/>
      <c r="C32" s="9" t="s">
        <v>93</v>
      </c>
      <c r="D32" s="12">
        <v>0</v>
      </c>
    </row>
    <row r="33" spans="1:4">
      <c r="A33" s="12">
        <v>24</v>
      </c>
      <c r="B33" s="9" t="s">
        <v>94</v>
      </c>
      <c r="C33" s="5" t="s">
        <v>95</v>
      </c>
      <c r="D33" s="12">
        <v>0</v>
      </c>
    </row>
    <row r="34" spans="1:4">
      <c r="A34" s="12">
        <v>25</v>
      </c>
      <c r="B34" s="9" t="s">
        <v>94</v>
      </c>
      <c r="C34" s="5" t="s">
        <v>96</v>
      </c>
      <c r="D34" s="12">
        <v>0</v>
      </c>
    </row>
    <row r="35" spans="1:4">
      <c r="A35" s="12">
        <v>26</v>
      </c>
      <c r="B35" s="9" t="s">
        <v>94</v>
      </c>
      <c r="C35" s="5" t="s">
        <v>97</v>
      </c>
      <c r="D35" s="12">
        <v>0</v>
      </c>
    </row>
    <row r="36" spans="1:4">
      <c r="A36" s="12">
        <v>27</v>
      </c>
      <c r="B36" s="9" t="s">
        <v>94</v>
      </c>
      <c r="C36" s="5" t="s">
        <v>98</v>
      </c>
      <c r="D36" s="12">
        <v>0</v>
      </c>
    </row>
    <row r="37" spans="1:4">
      <c r="A37" s="12">
        <v>28</v>
      </c>
      <c r="B37" s="9" t="s">
        <v>94</v>
      </c>
      <c r="C37" s="5" t="s">
        <v>99</v>
      </c>
      <c r="D37" s="5">
        <v>0</v>
      </c>
    </row>
    <row r="38" spans="1:4">
      <c r="A38" s="12">
        <v>29</v>
      </c>
      <c r="B38" s="9" t="s">
        <v>94</v>
      </c>
      <c r="C38" s="126" t="s">
        <v>100</v>
      </c>
      <c r="D38" s="12">
        <v>0</v>
      </c>
    </row>
    <row r="39" spans="1:4">
      <c r="A39" s="12">
        <v>30</v>
      </c>
      <c r="B39" s="9" t="s">
        <v>94</v>
      </c>
      <c r="C39" s="5" t="s">
        <v>101</v>
      </c>
      <c r="D39" s="12">
        <v>0</v>
      </c>
    </row>
    <row r="40" spans="1:4">
      <c r="A40" s="12">
        <v>31</v>
      </c>
      <c r="B40" s="9" t="s">
        <v>94</v>
      </c>
      <c r="C40" s="5" t="s">
        <v>102</v>
      </c>
      <c r="D40" s="12">
        <v>0</v>
      </c>
    </row>
    <row r="41" spans="1:4">
      <c r="A41" s="12">
        <v>32</v>
      </c>
      <c r="B41" s="9" t="s">
        <v>94</v>
      </c>
      <c r="C41" s="5" t="s">
        <v>103</v>
      </c>
      <c r="D41" s="12">
        <v>0</v>
      </c>
    </row>
    <row r="42" spans="1:4">
      <c r="A42" s="12">
        <v>33</v>
      </c>
      <c r="B42" s="9" t="s">
        <v>94</v>
      </c>
      <c r="C42" s="5" t="s">
        <v>104</v>
      </c>
      <c r="D42" s="12">
        <v>0</v>
      </c>
    </row>
    <row r="43" spans="1:4">
      <c r="A43" s="127">
        <v>34</v>
      </c>
      <c r="B43" s="9" t="s">
        <v>94</v>
      </c>
      <c r="C43" s="5" t="s">
        <v>105</v>
      </c>
      <c r="D43" s="11">
        <v>0</v>
      </c>
    </row>
    <row r="44" spans="1:4">
      <c r="A44" s="9" t="s">
        <v>106</v>
      </c>
      <c r="B44" s="12"/>
      <c r="C44" s="9" t="s">
        <v>107</v>
      </c>
      <c r="D44" s="9">
        <v>0</v>
      </c>
    </row>
    <row r="45" spans="1:4">
      <c r="A45" s="12"/>
      <c r="B45" s="12"/>
      <c r="C45" s="9" t="s">
        <v>108</v>
      </c>
      <c r="D45" s="61">
        <f>D14+D27+D18+D44</f>
        <v>6250848</v>
      </c>
    </row>
    <row r="47" spans="1:4">
      <c r="B47" s="128" t="s">
        <v>495</v>
      </c>
      <c r="C47" s="83"/>
      <c r="D47" s="9" t="s">
        <v>109</v>
      </c>
    </row>
    <row r="48" spans="1:4">
      <c r="B48" s="129"/>
      <c r="C48" s="130"/>
      <c r="D48" s="130"/>
    </row>
    <row r="49" spans="2:4">
      <c r="B49" s="131" t="s">
        <v>110</v>
      </c>
      <c r="C49" s="131"/>
      <c r="D49" s="12"/>
    </row>
    <row r="50" spans="2:4">
      <c r="B50" s="12" t="s">
        <v>111</v>
      </c>
      <c r="C50" s="12"/>
      <c r="D50" s="81">
        <v>5</v>
      </c>
    </row>
    <row r="51" spans="2:4">
      <c r="B51" s="12" t="s">
        <v>112</v>
      </c>
      <c r="C51" s="12"/>
      <c r="D51" s="81"/>
    </row>
    <row r="52" spans="2:4">
      <c r="B52" s="12" t="s">
        <v>113</v>
      </c>
      <c r="C52" s="12"/>
      <c r="D52" s="12">
        <v>1</v>
      </c>
    </row>
    <row r="53" spans="2:4">
      <c r="B53" s="132" t="s">
        <v>114</v>
      </c>
      <c r="C53" s="83"/>
      <c r="D53" s="12"/>
    </row>
    <row r="54" spans="2:4">
      <c r="B54" s="133"/>
      <c r="C54" s="134" t="s">
        <v>1</v>
      </c>
      <c r="D54" s="134"/>
    </row>
    <row r="56" spans="2:4">
      <c r="D56" s="6" t="s">
        <v>25</v>
      </c>
    </row>
    <row r="58" spans="2:4">
      <c r="B58" s="6"/>
    </row>
  </sheetData>
  <pageMargins left="0.70866141732283472" right="0.70866141732283472" top="0.15748031496062992" bottom="0.15748031496062992" header="0.31496062992125984" footer="0.31496062992125984"/>
  <pageSetup orientation="portrait" horizont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O30" sqref="O30"/>
    </sheetView>
  </sheetViews>
  <sheetFormatPr defaultRowHeight="12.75"/>
  <sheetData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62"/>
  <sheetViews>
    <sheetView topLeftCell="A19" zoomScale="115" zoomScaleNormal="115" workbookViewId="0">
      <selection activeCell="J53" sqref="J53:J54"/>
    </sheetView>
  </sheetViews>
  <sheetFormatPr defaultRowHeight="12.75"/>
  <cols>
    <col min="1" max="1" width="47.42578125" customWidth="1"/>
    <col min="2" max="2" width="3.85546875" customWidth="1"/>
    <col min="3" max="3" width="14.5703125" customWidth="1"/>
    <col min="4" max="4" width="12.140625" customWidth="1"/>
    <col min="5" max="5" width="12.7109375" customWidth="1"/>
    <col min="6" max="6" width="8.140625" customWidth="1"/>
    <col min="8" max="8" width="10.42578125" customWidth="1"/>
    <col min="14" max="14" width="9.28515625" customWidth="1"/>
  </cols>
  <sheetData>
    <row r="1" spans="1:5">
      <c r="A1" s="194" t="s">
        <v>386</v>
      </c>
      <c r="B1" s="165"/>
      <c r="C1" s="165"/>
      <c r="D1" s="165"/>
      <c r="E1" s="165"/>
    </row>
    <row r="2" spans="1:5">
      <c r="A2" s="194" t="s">
        <v>389</v>
      </c>
      <c r="B2" s="165"/>
      <c r="C2" s="165"/>
      <c r="D2" s="165"/>
      <c r="E2" s="165"/>
    </row>
    <row r="3" spans="1:5">
      <c r="A3" s="194" t="s">
        <v>390</v>
      </c>
      <c r="B3" s="165"/>
      <c r="C3" s="165"/>
      <c r="D3" s="165"/>
      <c r="E3" s="165"/>
    </row>
    <row r="4" spans="1:5" ht="15.75">
      <c r="A4" s="303" t="s">
        <v>391</v>
      </c>
      <c r="B4" s="303"/>
      <c r="C4" s="303"/>
      <c r="D4" s="303"/>
      <c r="E4" s="165"/>
    </row>
    <row r="5" spans="1:5">
      <c r="A5" s="196" t="s">
        <v>238</v>
      </c>
      <c r="B5" s="197"/>
      <c r="C5" s="198">
        <v>2018</v>
      </c>
      <c r="D5" s="199">
        <v>2017</v>
      </c>
      <c r="E5" s="165"/>
    </row>
    <row r="6" spans="1:5">
      <c r="A6" s="196" t="s">
        <v>239</v>
      </c>
      <c r="B6" s="197"/>
      <c r="C6" s="200"/>
      <c r="D6" s="201"/>
      <c r="E6" s="165"/>
    </row>
    <row r="7" spans="1:5">
      <c r="A7" s="196" t="s">
        <v>240</v>
      </c>
      <c r="B7" s="197"/>
      <c r="C7" s="200">
        <f>180697+4050</f>
        <v>184747</v>
      </c>
      <c r="D7" s="201">
        <v>605138.89018424065</v>
      </c>
      <c r="E7" s="165"/>
    </row>
    <row r="8" spans="1:5">
      <c r="A8" s="196" t="s">
        <v>241</v>
      </c>
      <c r="B8" s="197"/>
      <c r="C8" s="200">
        <v>0</v>
      </c>
      <c r="D8" s="201">
        <v>0</v>
      </c>
      <c r="E8" s="165"/>
    </row>
    <row r="9" spans="1:5">
      <c r="A9" s="206" t="s">
        <v>242</v>
      </c>
      <c r="B9" s="207"/>
      <c r="C9" s="200"/>
      <c r="D9" s="201"/>
      <c r="E9" s="165"/>
    </row>
    <row r="10" spans="1:5">
      <c r="A10" s="206" t="s">
        <v>243</v>
      </c>
      <c r="B10" s="207"/>
      <c r="C10" s="200"/>
      <c r="D10" s="201"/>
      <c r="E10" s="165"/>
    </row>
    <row r="11" spans="1:5">
      <c r="A11" s="206" t="s">
        <v>244</v>
      </c>
      <c r="B11" s="207"/>
      <c r="C11" s="200">
        <v>0</v>
      </c>
      <c r="D11" s="201">
        <v>0</v>
      </c>
      <c r="E11" s="165"/>
    </row>
    <row r="12" spans="1:5">
      <c r="A12" s="196" t="s">
        <v>245</v>
      </c>
      <c r="B12" s="197"/>
      <c r="C12" s="200">
        <f>C13+C17+C18+C20+C19+C15+C14+C16</f>
        <v>1513605</v>
      </c>
      <c r="D12" s="201">
        <v>2158287.0251492481</v>
      </c>
      <c r="E12" s="165"/>
    </row>
    <row r="13" spans="1:5">
      <c r="A13" s="206" t="s">
        <v>246</v>
      </c>
      <c r="B13" s="203"/>
      <c r="C13" s="200">
        <v>0</v>
      </c>
      <c r="D13" s="201">
        <v>0</v>
      </c>
      <c r="E13" s="165"/>
    </row>
    <row r="14" spans="1:5">
      <c r="A14" s="206" t="s">
        <v>186</v>
      </c>
      <c r="B14" s="203"/>
      <c r="C14" s="208">
        <v>0</v>
      </c>
      <c r="D14" s="209">
        <v>0</v>
      </c>
      <c r="E14" s="165"/>
    </row>
    <row r="15" spans="1:5">
      <c r="A15" s="206" t="s">
        <v>187</v>
      </c>
      <c r="B15" s="203"/>
      <c r="C15" s="210">
        <v>1513605</v>
      </c>
      <c r="D15" s="211">
        <v>2158287.0251492481</v>
      </c>
      <c r="E15" s="165"/>
    </row>
    <row r="16" spans="1:5">
      <c r="A16" s="206" t="s">
        <v>188</v>
      </c>
      <c r="B16" s="203"/>
      <c r="C16" s="200">
        <v>0</v>
      </c>
      <c r="D16" s="201">
        <v>0</v>
      </c>
      <c r="E16" s="165"/>
    </row>
    <row r="17" spans="1:5">
      <c r="A17" s="206" t="s">
        <v>247</v>
      </c>
      <c r="B17" s="197"/>
      <c r="C17" s="200">
        <v>0</v>
      </c>
      <c r="D17" s="201">
        <v>0</v>
      </c>
      <c r="E17" s="165"/>
    </row>
    <row r="18" spans="1:5">
      <c r="A18" s="206" t="s">
        <v>248</v>
      </c>
      <c r="B18" s="203"/>
      <c r="C18" s="200"/>
      <c r="D18" s="201"/>
      <c r="E18" s="165"/>
    </row>
    <row r="19" spans="1:5">
      <c r="A19" s="206" t="s">
        <v>353</v>
      </c>
      <c r="B19" s="197"/>
      <c r="C19" s="200">
        <v>0</v>
      </c>
      <c r="D19" s="201">
        <v>0</v>
      </c>
      <c r="E19" s="165"/>
    </row>
    <row r="20" spans="1:5">
      <c r="A20" s="206" t="s">
        <v>249</v>
      </c>
      <c r="B20" s="203"/>
      <c r="C20" s="200">
        <v>0</v>
      </c>
      <c r="D20" s="201">
        <v>0</v>
      </c>
      <c r="E20" s="165"/>
    </row>
    <row r="21" spans="1:5">
      <c r="A21" s="196" t="s">
        <v>250</v>
      </c>
      <c r="B21" s="203"/>
      <c r="C21" s="200">
        <f>C25</f>
        <v>13454138</v>
      </c>
      <c r="D21" s="201">
        <v>11164110.806933736</v>
      </c>
      <c r="E21" s="165"/>
    </row>
    <row r="22" spans="1:5">
      <c r="A22" s="206" t="s">
        <v>251</v>
      </c>
      <c r="B22" s="197"/>
      <c r="C22" s="200">
        <v>0</v>
      </c>
      <c r="D22" s="201">
        <v>0</v>
      </c>
      <c r="E22" s="165"/>
    </row>
    <row r="23" spans="1:5">
      <c r="A23" s="206" t="s">
        <v>252</v>
      </c>
      <c r="B23" s="203"/>
      <c r="C23" s="200"/>
      <c r="D23" s="201"/>
      <c r="E23" s="165"/>
    </row>
    <row r="24" spans="1:5">
      <c r="A24" s="206" t="s">
        <v>253</v>
      </c>
      <c r="B24" s="197"/>
      <c r="C24" s="200"/>
      <c r="D24" s="201"/>
      <c r="E24" s="165"/>
    </row>
    <row r="25" spans="1:5">
      <c r="A25" s="206" t="s">
        <v>254</v>
      </c>
      <c r="B25" s="203"/>
      <c r="C25" s="210">
        <v>13454138</v>
      </c>
      <c r="D25" s="211">
        <v>11164110.806933736</v>
      </c>
      <c r="E25" s="165"/>
    </row>
    <row r="26" spans="1:5">
      <c r="A26" s="206" t="s">
        <v>255</v>
      </c>
      <c r="B26" s="197"/>
      <c r="C26" s="200"/>
      <c r="D26" s="201"/>
      <c r="E26" s="165"/>
    </row>
    <row r="27" spans="1:5">
      <c r="A27" s="206" t="s">
        <v>256</v>
      </c>
      <c r="B27" s="203"/>
      <c r="C27" s="200"/>
      <c r="D27" s="201"/>
      <c r="E27" s="165"/>
    </row>
    <row r="28" spans="1:5">
      <c r="A28" s="206" t="s">
        <v>257</v>
      </c>
      <c r="B28" s="197"/>
      <c r="C28" s="200"/>
      <c r="D28" s="201"/>
      <c r="E28" s="165"/>
    </row>
    <row r="29" spans="1:5">
      <c r="A29" s="196" t="s">
        <v>258</v>
      </c>
      <c r="B29" s="197"/>
      <c r="C29" s="200"/>
      <c r="D29" s="201"/>
      <c r="E29" s="165"/>
    </row>
    <row r="30" spans="1:5">
      <c r="A30" s="196" t="s">
        <v>259</v>
      </c>
      <c r="B30" s="203"/>
      <c r="C30" s="200"/>
      <c r="D30" s="201"/>
      <c r="E30" s="165"/>
    </row>
    <row r="31" spans="1:5">
      <c r="A31" s="196" t="s">
        <v>260</v>
      </c>
      <c r="B31" s="203"/>
      <c r="C31" s="200">
        <f>C30+C29+C21+C8+C7+C12</f>
        <v>15152490</v>
      </c>
      <c r="D31" s="201">
        <v>13927536.722267225</v>
      </c>
      <c r="E31" s="165"/>
    </row>
    <row r="32" spans="1:5">
      <c r="A32" s="196" t="s">
        <v>261</v>
      </c>
      <c r="B32" s="197"/>
      <c r="C32" s="200"/>
      <c r="D32" s="201"/>
      <c r="E32" s="165"/>
    </row>
    <row r="33" spans="1:5">
      <c r="A33" s="196" t="s">
        <v>262</v>
      </c>
      <c r="B33" s="197"/>
      <c r="C33" s="204">
        <f>C34+C35+C36+C37+C38+C39</f>
        <v>0</v>
      </c>
      <c r="D33" s="205">
        <v>0</v>
      </c>
      <c r="E33" s="165"/>
    </row>
    <row r="34" spans="1:5">
      <c r="A34" s="206" t="s">
        <v>263</v>
      </c>
      <c r="B34" s="207"/>
      <c r="C34" s="204"/>
      <c r="D34" s="205"/>
      <c r="E34" s="165"/>
    </row>
    <row r="35" spans="1:5">
      <c r="A35" s="206" t="s">
        <v>264</v>
      </c>
      <c r="B35" s="207"/>
      <c r="C35" s="204"/>
      <c r="D35" s="205"/>
      <c r="E35" s="165"/>
    </row>
    <row r="36" spans="1:5">
      <c r="A36" s="206" t="s">
        <v>265</v>
      </c>
      <c r="B36" s="207"/>
      <c r="C36" s="204"/>
      <c r="D36" s="205"/>
      <c r="E36" s="165"/>
    </row>
    <row r="37" spans="1:5" ht="15" customHeight="1">
      <c r="A37" s="206" t="s">
        <v>266</v>
      </c>
      <c r="B37" s="207"/>
      <c r="C37" s="204"/>
      <c r="D37" s="205"/>
      <c r="E37" s="165"/>
    </row>
    <row r="38" spans="1:5">
      <c r="A38" s="206" t="s">
        <v>267</v>
      </c>
      <c r="B38" s="207"/>
      <c r="C38" s="204"/>
      <c r="D38" s="205"/>
      <c r="E38" s="165"/>
    </row>
    <row r="39" spans="1:5">
      <c r="A39" s="202" t="s">
        <v>392</v>
      </c>
      <c r="B39" s="203"/>
      <c r="C39" s="204"/>
      <c r="D39" s="205"/>
      <c r="E39" s="165"/>
    </row>
    <row r="40" spans="1:5">
      <c r="A40" s="196" t="s">
        <v>268</v>
      </c>
      <c r="B40" s="197"/>
      <c r="C40" s="212">
        <f>C41+C42+C43+C44</f>
        <v>928459</v>
      </c>
      <c r="D40" s="213">
        <v>1201215.0000000002</v>
      </c>
      <c r="E40" s="165"/>
    </row>
    <row r="41" spans="1:5">
      <c r="A41" s="206" t="s">
        <v>355</v>
      </c>
      <c r="B41" s="207"/>
      <c r="C41" s="210">
        <v>0</v>
      </c>
      <c r="D41" s="211">
        <v>0</v>
      </c>
      <c r="E41" s="165"/>
    </row>
    <row r="42" spans="1:5">
      <c r="A42" s="206" t="s">
        <v>269</v>
      </c>
      <c r="B42" s="207"/>
      <c r="C42" s="210">
        <v>59260</v>
      </c>
      <c r="D42" s="211">
        <v>75798.166666666672</v>
      </c>
      <c r="E42" s="165"/>
    </row>
    <row r="43" spans="1:5">
      <c r="A43" s="206" t="s">
        <v>270</v>
      </c>
      <c r="B43" s="207"/>
      <c r="C43" s="210">
        <v>869199</v>
      </c>
      <c r="D43" s="211">
        <v>1125416.8333333335</v>
      </c>
      <c r="E43" s="165"/>
    </row>
    <row r="44" spans="1:5">
      <c r="A44" s="206" t="s">
        <v>271</v>
      </c>
      <c r="B44" s="207"/>
      <c r="C44" s="204"/>
      <c r="D44" s="215"/>
      <c r="E44" s="165"/>
    </row>
    <row r="45" spans="1:5">
      <c r="A45" s="196" t="s">
        <v>272</v>
      </c>
      <c r="B45" s="197"/>
      <c r="C45" s="200"/>
      <c r="D45" s="201"/>
      <c r="E45" s="165"/>
    </row>
    <row r="46" spans="1:5">
      <c r="A46" s="196" t="s">
        <v>273</v>
      </c>
      <c r="B46" s="197"/>
      <c r="C46" s="200">
        <f>C47+C48+C49</f>
        <v>0</v>
      </c>
      <c r="D46" s="201">
        <v>0</v>
      </c>
      <c r="E46" s="165"/>
    </row>
    <row r="47" spans="1:5" ht="22.5">
      <c r="A47" s="206" t="s">
        <v>274</v>
      </c>
      <c r="B47" s="207"/>
      <c r="C47" s="200"/>
      <c r="D47" s="201"/>
      <c r="E47" s="165"/>
    </row>
    <row r="48" spans="1:5">
      <c r="A48" s="206" t="s">
        <v>275</v>
      </c>
      <c r="B48" s="207"/>
      <c r="C48" s="200"/>
      <c r="D48" s="201"/>
      <c r="E48" s="165"/>
    </row>
    <row r="49" spans="1:5">
      <c r="A49" s="206" t="s">
        <v>276</v>
      </c>
      <c r="B49" s="207"/>
      <c r="C49" s="200"/>
      <c r="D49" s="201"/>
      <c r="E49" s="165"/>
    </row>
    <row r="50" spans="1:5">
      <c r="A50" s="196" t="s">
        <v>277</v>
      </c>
      <c r="B50" s="197"/>
      <c r="C50" s="200"/>
      <c r="D50" s="201"/>
      <c r="E50" s="165"/>
    </row>
    <row r="51" spans="1:5">
      <c r="A51" s="196" t="s">
        <v>278</v>
      </c>
      <c r="B51" s="197"/>
      <c r="C51" s="200">
        <f>C50+C46+C45+C40</f>
        <v>928459</v>
      </c>
      <c r="D51" s="201">
        <v>1201215.0000000002</v>
      </c>
      <c r="E51" s="165"/>
    </row>
    <row r="52" spans="1:5">
      <c r="A52" s="196" t="s">
        <v>279</v>
      </c>
      <c r="B52" s="197"/>
      <c r="C52" s="200">
        <f>C51+C31</f>
        <v>16080949</v>
      </c>
      <c r="D52" s="201">
        <v>15128751.722267225</v>
      </c>
      <c r="E52" s="165"/>
    </row>
    <row r="53" spans="1:5">
      <c r="A53" s="165"/>
      <c r="B53" s="165"/>
      <c r="C53" s="165"/>
      <c r="D53" s="165"/>
      <c r="E53" s="165"/>
    </row>
    <row r="54" spans="1:5">
      <c r="A54" s="165"/>
      <c r="B54" s="165"/>
      <c r="C54" s="214" t="s">
        <v>200</v>
      </c>
      <c r="E54" s="165"/>
    </row>
    <row r="59" spans="1:5">
      <c r="C59" s="170"/>
      <c r="D59" s="170"/>
    </row>
    <row r="62" spans="1:5">
      <c r="D62" s="170"/>
    </row>
  </sheetData>
  <mergeCells count="1">
    <mergeCell ref="A4:D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79"/>
  <sheetViews>
    <sheetView topLeftCell="A43" zoomScale="115" zoomScaleNormal="115" workbookViewId="0">
      <selection activeCell="C70" sqref="C70"/>
    </sheetView>
  </sheetViews>
  <sheetFormatPr defaultColWidth="4" defaultRowHeight="12.75"/>
  <cols>
    <col min="1" max="1" width="53" customWidth="1"/>
    <col min="3" max="3" width="14.28515625" customWidth="1"/>
    <col min="4" max="4" width="10.140625" bestFit="1" customWidth="1"/>
  </cols>
  <sheetData>
    <row r="1" spans="1:6" hidden="1">
      <c r="A1" s="172"/>
      <c r="B1" s="172"/>
      <c r="C1" s="172"/>
      <c r="D1" s="173"/>
      <c r="E1" s="42"/>
      <c r="F1" s="42"/>
    </row>
    <row r="2" spans="1:6" hidden="1">
      <c r="A2" s="172"/>
      <c r="B2" s="172"/>
      <c r="C2" s="172"/>
      <c r="D2" s="173"/>
      <c r="E2" s="42"/>
      <c r="F2" s="42"/>
    </row>
    <row r="3" spans="1:6" hidden="1"/>
    <row r="4" spans="1:6">
      <c r="A4" s="194" t="str">
        <f>'Pozicioni financiar Aktive'!A1</f>
        <v xml:space="preserve">Subjekti :  "MLUX "   sh.p.k    </v>
      </c>
      <c r="B4" s="165"/>
      <c r="C4" s="165"/>
      <c r="D4" s="165"/>
    </row>
    <row r="5" spans="1:6">
      <c r="A5" s="194" t="str">
        <f>'Pozicioni financiar Aktive'!A2</f>
        <v xml:space="preserve">Nipt:    L77008002R  </v>
      </c>
      <c r="B5" s="165"/>
      <c r="C5" s="165"/>
      <c r="D5" s="165"/>
    </row>
    <row r="6" spans="1:6">
      <c r="A6" s="194" t="str">
        <f>'Pozicioni financiar Aktive'!A3</f>
        <v xml:space="preserve">Adresa: Rr. Kolë Idromeno SHKODER, SHQIPERI   </v>
      </c>
      <c r="B6" s="165"/>
      <c r="C6" s="165"/>
      <c r="D6" s="165"/>
    </row>
    <row r="7" spans="1:6" ht="15.75">
      <c r="A7" s="304" t="s">
        <v>391</v>
      </c>
      <c r="B7" s="304"/>
      <c r="C7" s="304"/>
      <c r="D7" s="304"/>
    </row>
    <row r="8" spans="1:6">
      <c r="A8" s="202"/>
      <c r="B8" s="203"/>
      <c r="C8" s="216">
        <v>2018</v>
      </c>
      <c r="D8" s="217">
        <v>2017</v>
      </c>
      <c r="E8" s="8"/>
    </row>
    <row r="9" spans="1:6">
      <c r="A9" s="196" t="s">
        <v>280</v>
      </c>
      <c r="B9" s="197"/>
      <c r="C9" s="200"/>
      <c r="D9" s="201"/>
      <c r="E9" s="8"/>
    </row>
    <row r="10" spans="1:6">
      <c r="A10" s="196" t="s">
        <v>281</v>
      </c>
      <c r="B10" s="197"/>
      <c r="C10" s="200">
        <f>C11+C12+C13+C14+C17+C18+C19+C20+C23</f>
        <v>11002071</v>
      </c>
      <c r="D10" s="201">
        <v>11742174.657925535</v>
      </c>
      <c r="E10" s="8"/>
    </row>
    <row r="11" spans="1:6">
      <c r="A11" s="206" t="s">
        <v>282</v>
      </c>
      <c r="B11" s="207"/>
      <c r="C11" s="210">
        <v>0</v>
      </c>
      <c r="D11" s="201">
        <v>0</v>
      </c>
      <c r="E11" s="8"/>
    </row>
    <row r="12" spans="1:6">
      <c r="A12" s="206" t="s">
        <v>283</v>
      </c>
      <c r="B12" s="207"/>
      <c r="C12" s="200">
        <v>0</v>
      </c>
      <c r="D12" s="201">
        <v>0</v>
      </c>
      <c r="E12" s="8"/>
    </row>
    <row r="13" spans="1:6">
      <c r="A13" s="206" t="s">
        <v>284</v>
      </c>
      <c r="B13" s="207"/>
      <c r="C13" s="200"/>
      <c r="D13" s="201"/>
      <c r="E13" s="8"/>
    </row>
    <row r="14" spans="1:6">
      <c r="A14" s="206" t="s">
        <v>285</v>
      </c>
      <c r="B14" s="207"/>
      <c r="C14" s="200">
        <f>C16+C15</f>
        <v>10807798</v>
      </c>
      <c r="D14" s="201">
        <v>11629805.657925535</v>
      </c>
      <c r="E14" s="8"/>
    </row>
    <row r="15" spans="1:6">
      <c r="A15" s="206" t="s">
        <v>190</v>
      </c>
      <c r="B15" s="207"/>
      <c r="C15" s="210">
        <v>10807798</v>
      </c>
      <c r="D15" s="201">
        <v>11629805.657925535</v>
      </c>
      <c r="E15" s="8"/>
    </row>
    <row r="16" spans="1:6">
      <c r="A16" s="206" t="s">
        <v>191</v>
      </c>
      <c r="B16" s="207"/>
      <c r="C16" s="210">
        <v>0</v>
      </c>
      <c r="D16" s="201">
        <v>0</v>
      </c>
      <c r="E16" s="8"/>
    </row>
    <row r="17" spans="1:6">
      <c r="A17" s="206" t="s">
        <v>286</v>
      </c>
      <c r="B17" s="207"/>
      <c r="C17" s="210"/>
      <c r="D17" s="201"/>
      <c r="E17" s="8"/>
    </row>
    <row r="18" spans="1:6">
      <c r="A18" s="206" t="s">
        <v>287</v>
      </c>
      <c r="B18" s="207"/>
      <c r="C18" s="210"/>
      <c r="D18" s="201"/>
      <c r="E18" s="8"/>
    </row>
    <row r="19" spans="1:6">
      <c r="A19" s="206" t="s">
        <v>288</v>
      </c>
      <c r="B19" s="207"/>
      <c r="C19" s="210"/>
      <c r="D19" s="201"/>
      <c r="E19" s="8"/>
    </row>
    <row r="20" spans="1:6">
      <c r="A20" s="206" t="s">
        <v>189</v>
      </c>
      <c r="B20" s="207"/>
      <c r="C20" s="200">
        <f>C21+C22</f>
        <v>58498</v>
      </c>
      <c r="D20" s="201">
        <v>40099</v>
      </c>
      <c r="E20" s="8"/>
      <c r="F20" s="170"/>
    </row>
    <row r="21" spans="1:6">
      <c r="A21" s="206" t="s">
        <v>192</v>
      </c>
      <c r="B21" s="207"/>
      <c r="C21" s="210">
        <v>576</v>
      </c>
      <c r="D21" s="201">
        <v>0</v>
      </c>
      <c r="E21" s="8"/>
    </row>
    <row r="22" spans="1:6">
      <c r="A22" s="206" t="s">
        <v>193</v>
      </c>
      <c r="B22" s="207"/>
      <c r="C22" s="210">
        <v>57922</v>
      </c>
      <c r="D22" s="201">
        <v>40099</v>
      </c>
      <c r="E22" s="8"/>
    </row>
    <row r="23" spans="1:6">
      <c r="A23" s="206" t="s">
        <v>289</v>
      </c>
      <c r="B23" s="207"/>
      <c r="C23" s="200">
        <f>C24+C25+C26+C27</f>
        <v>135775</v>
      </c>
      <c r="D23" s="201">
        <v>72270</v>
      </c>
      <c r="E23" s="8"/>
    </row>
    <row r="24" spans="1:6">
      <c r="A24" s="206" t="s">
        <v>194</v>
      </c>
      <c r="B24" s="207"/>
      <c r="C24" s="210">
        <v>4050</v>
      </c>
      <c r="D24" s="201">
        <v>4050</v>
      </c>
      <c r="E24" s="8"/>
    </row>
    <row r="25" spans="1:6">
      <c r="A25" s="206" t="s">
        <v>203</v>
      </c>
      <c r="B25" s="207"/>
      <c r="C25" s="210">
        <v>0</v>
      </c>
      <c r="D25" s="201">
        <v>0</v>
      </c>
      <c r="E25" s="8"/>
    </row>
    <row r="26" spans="1:6">
      <c r="A26" s="206" t="s">
        <v>202</v>
      </c>
      <c r="B26" s="203"/>
      <c r="C26" s="210">
        <v>131725</v>
      </c>
      <c r="D26" s="201">
        <v>68220</v>
      </c>
      <c r="E26" s="8"/>
    </row>
    <row r="27" spans="1:6">
      <c r="A27" s="206" t="s">
        <v>205</v>
      </c>
      <c r="B27" s="203"/>
      <c r="C27" s="210">
        <v>0</v>
      </c>
      <c r="D27" s="201">
        <v>0</v>
      </c>
      <c r="E27" s="8"/>
    </row>
    <row r="28" spans="1:6">
      <c r="A28" s="196" t="s">
        <v>290</v>
      </c>
      <c r="B28" s="197"/>
      <c r="C28" s="210"/>
      <c r="D28" s="201"/>
      <c r="E28" s="8"/>
    </row>
    <row r="29" spans="1:6">
      <c r="A29" s="196" t="s">
        <v>291</v>
      </c>
      <c r="B29" s="197"/>
      <c r="C29" s="210"/>
      <c r="D29" s="201"/>
      <c r="E29" s="8"/>
    </row>
    <row r="30" spans="1:6">
      <c r="A30" s="196" t="s">
        <v>292</v>
      </c>
      <c r="B30" s="197"/>
      <c r="C30" s="210"/>
      <c r="D30" s="201"/>
      <c r="E30" s="8"/>
    </row>
    <row r="31" spans="1:6">
      <c r="A31" s="202"/>
      <c r="B31" s="203"/>
      <c r="C31" s="210"/>
      <c r="D31" s="201"/>
      <c r="E31" s="8"/>
    </row>
    <row r="32" spans="1:6">
      <c r="A32" s="196" t="s">
        <v>293</v>
      </c>
      <c r="B32" s="197"/>
      <c r="C32" s="200">
        <f>C30+C29+C28+C10</f>
        <v>11002071</v>
      </c>
      <c r="D32" s="201">
        <v>11742174.657925535</v>
      </c>
      <c r="E32" s="8"/>
    </row>
    <row r="33" spans="1:5">
      <c r="A33" s="202"/>
      <c r="B33" s="203"/>
      <c r="C33" s="210"/>
      <c r="D33" s="201"/>
      <c r="E33" s="8"/>
    </row>
    <row r="34" spans="1:5">
      <c r="A34" s="196" t="s">
        <v>294</v>
      </c>
      <c r="B34" s="197"/>
      <c r="C34" s="210">
        <f>C35+C36+C37+C38+C40+C41+C42</f>
        <v>0</v>
      </c>
      <c r="D34" s="201">
        <v>0</v>
      </c>
      <c r="E34" s="8"/>
    </row>
    <row r="35" spans="1:5">
      <c r="A35" s="206" t="s">
        <v>282</v>
      </c>
      <c r="B35" s="207"/>
      <c r="C35" s="210">
        <v>0</v>
      </c>
      <c r="D35" s="201">
        <v>0</v>
      </c>
      <c r="E35" s="8"/>
    </row>
    <row r="36" spans="1:5">
      <c r="A36" s="206" t="s">
        <v>283</v>
      </c>
      <c r="B36" s="207"/>
      <c r="C36" s="210"/>
      <c r="D36" s="201"/>
      <c r="E36" s="8"/>
    </row>
    <row r="37" spans="1:5">
      <c r="A37" s="206" t="s">
        <v>295</v>
      </c>
      <c r="B37" s="207"/>
      <c r="C37" s="210"/>
      <c r="D37" s="201"/>
      <c r="E37" s="8"/>
    </row>
    <row r="38" spans="1:5">
      <c r="A38" s="206" t="s">
        <v>285</v>
      </c>
      <c r="B38" s="207"/>
      <c r="C38" s="210"/>
      <c r="D38" s="201"/>
      <c r="E38" s="8"/>
    </row>
    <row r="39" spans="1:5">
      <c r="A39" s="206" t="s">
        <v>286</v>
      </c>
      <c r="B39" s="207"/>
      <c r="C39" s="210"/>
      <c r="D39" s="201"/>
      <c r="E39" s="8"/>
    </row>
    <row r="40" spans="1:5">
      <c r="A40" s="206" t="s">
        <v>287</v>
      </c>
      <c r="B40" s="207"/>
      <c r="C40" s="210"/>
      <c r="D40" s="201"/>
      <c r="E40" s="8"/>
    </row>
    <row r="41" spans="1:5">
      <c r="A41" s="206" t="s">
        <v>288</v>
      </c>
      <c r="B41" s="207"/>
      <c r="C41" s="210"/>
      <c r="D41" s="201"/>
      <c r="E41" s="8"/>
    </row>
    <row r="42" spans="1:5">
      <c r="A42" s="206" t="s">
        <v>296</v>
      </c>
      <c r="B42" s="207"/>
      <c r="C42" s="210"/>
      <c r="D42" s="201"/>
      <c r="E42" s="8"/>
    </row>
    <row r="43" spans="1:5">
      <c r="A43" s="202"/>
      <c r="B43" s="203"/>
      <c r="C43" s="210"/>
      <c r="D43" s="201"/>
      <c r="E43" s="8"/>
    </row>
    <row r="44" spans="1:5">
      <c r="A44" s="196" t="s">
        <v>290</v>
      </c>
      <c r="B44" s="197"/>
      <c r="C44" s="210"/>
      <c r="D44" s="201"/>
      <c r="E44" s="8"/>
    </row>
    <row r="45" spans="1:5">
      <c r="A45" s="196" t="s">
        <v>291</v>
      </c>
      <c r="B45" s="197"/>
      <c r="C45" s="210"/>
      <c r="D45" s="201"/>
      <c r="E45" s="8"/>
    </row>
    <row r="46" spans="1:5">
      <c r="A46" s="196" t="s">
        <v>297</v>
      </c>
      <c r="B46" s="197"/>
      <c r="C46" s="210">
        <f>C47+C48</f>
        <v>0</v>
      </c>
      <c r="D46" s="201">
        <v>0</v>
      </c>
      <c r="E46" s="8"/>
    </row>
    <row r="47" spans="1:5">
      <c r="A47" s="206" t="s">
        <v>298</v>
      </c>
      <c r="B47" s="207"/>
      <c r="C47" s="210"/>
      <c r="D47" s="201"/>
      <c r="E47" s="8"/>
    </row>
    <row r="48" spans="1:5">
      <c r="A48" s="202" t="s">
        <v>393</v>
      </c>
      <c r="B48" s="203"/>
      <c r="C48" s="210"/>
      <c r="D48" s="201"/>
      <c r="E48" s="8"/>
    </row>
    <row r="49" spans="1:5">
      <c r="A49" s="196" t="s">
        <v>299</v>
      </c>
      <c r="B49" s="197"/>
      <c r="C49" s="210"/>
      <c r="D49" s="201"/>
      <c r="E49" s="8"/>
    </row>
    <row r="50" spans="1:5">
      <c r="A50" s="202"/>
      <c r="B50" s="203"/>
      <c r="C50" s="210"/>
      <c r="D50" s="201"/>
      <c r="E50" s="8"/>
    </row>
    <row r="51" spans="1:5">
      <c r="A51" s="196" t="s">
        <v>300</v>
      </c>
      <c r="B51" s="197"/>
      <c r="C51" s="210">
        <f>C45+C44+C34+C46</f>
        <v>0</v>
      </c>
      <c r="D51" s="201">
        <v>0</v>
      </c>
      <c r="E51" s="8"/>
    </row>
    <row r="52" spans="1:5">
      <c r="A52" s="202"/>
      <c r="B52" s="203"/>
      <c r="C52" s="210"/>
      <c r="D52" s="201"/>
      <c r="E52" s="8"/>
    </row>
    <row r="53" spans="1:5">
      <c r="A53" s="196" t="s">
        <v>301</v>
      </c>
      <c r="B53" s="197"/>
      <c r="C53" s="218">
        <f>C51+C32</f>
        <v>11002071</v>
      </c>
      <c r="D53" s="201">
        <v>11742174.657925535</v>
      </c>
      <c r="E53" s="8"/>
    </row>
    <row r="54" spans="1:5">
      <c r="A54" s="202"/>
      <c r="B54" s="203"/>
      <c r="C54" s="210"/>
      <c r="D54" s="201"/>
      <c r="E54" s="8"/>
    </row>
    <row r="55" spans="1:5">
      <c r="A55" s="196" t="s">
        <v>302</v>
      </c>
      <c r="B55" s="197"/>
      <c r="C55" s="218">
        <f>C57+C60+C62+C61</f>
        <v>3386577</v>
      </c>
      <c r="D55" s="201">
        <v>3000000</v>
      </c>
      <c r="E55" s="8"/>
    </row>
    <row r="56" spans="1:5">
      <c r="A56" s="196"/>
      <c r="B56" s="197"/>
      <c r="C56" s="210"/>
      <c r="D56" s="201"/>
      <c r="E56" s="8"/>
    </row>
    <row r="57" spans="1:5">
      <c r="A57" s="196" t="s">
        <v>195</v>
      </c>
      <c r="B57" s="197"/>
      <c r="C57" s="200">
        <f>C58+C59</f>
        <v>3000000</v>
      </c>
      <c r="D57" s="201">
        <v>3000000</v>
      </c>
      <c r="E57" s="8"/>
    </row>
    <row r="58" spans="1:5">
      <c r="A58" s="219" t="s">
        <v>196</v>
      </c>
      <c r="B58" s="197"/>
      <c r="C58" s="210">
        <v>3000000</v>
      </c>
      <c r="D58" s="201">
        <v>3000000</v>
      </c>
      <c r="E58" s="8"/>
    </row>
    <row r="59" spans="1:5">
      <c r="A59" s="219" t="s">
        <v>197</v>
      </c>
      <c r="B59" s="197"/>
      <c r="C59" s="210">
        <v>0</v>
      </c>
      <c r="D59" s="201">
        <v>0</v>
      </c>
      <c r="E59" s="8"/>
    </row>
    <row r="60" spans="1:5">
      <c r="A60" s="196" t="s">
        <v>303</v>
      </c>
      <c r="B60" s="197"/>
      <c r="C60" s="210"/>
      <c r="D60" s="201"/>
      <c r="E60" s="8"/>
    </row>
    <row r="61" spans="1:5">
      <c r="A61" s="196" t="s">
        <v>304</v>
      </c>
      <c r="B61" s="197"/>
      <c r="C61" s="210"/>
      <c r="D61" s="201"/>
      <c r="E61" s="8"/>
    </row>
    <row r="62" spans="1:5">
      <c r="A62" s="196" t="s">
        <v>305</v>
      </c>
      <c r="B62" s="197"/>
      <c r="C62" s="200">
        <f>C63+C64+C65</f>
        <v>386577</v>
      </c>
      <c r="D62" s="201">
        <v>0</v>
      </c>
      <c r="E62" s="8"/>
    </row>
    <row r="63" spans="1:5">
      <c r="A63" s="206" t="s">
        <v>306</v>
      </c>
      <c r="B63" s="207"/>
      <c r="C63" s="210">
        <v>23195</v>
      </c>
      <c r="D63" s="201">
        <v>0</v>
      </c>
      <c r="E63" s="8"/>
    </row>
    <row r="64" spans="1:5">
      <c r="A64" s="206" t="s">
        <v>307</v>
      </c>
      <c r="B64" s="207"/>
      <c r="C64" s="210"/>
      <c r="D64" s="201"/>
      <c r="E64" s="8"/>
    </row>
    <row r="65" spans="1:5">
      <c r="A65" s="206" t="s">
        <v>308</v>
      </c>
      <c r="B65" s="207"/>
      <c r="C65" s="210">
        <v>363382</v>
      </c>
      <c r="D65" s="201">
        <v>0</v>
      </c>
      <c r="E65" s="8"/>
    </row>
    <row r="66" spans="1:5">
      <c r="A66" s="196" t="s">
        <v>309</v>
      </c>
      <c r="B66" s="197"/>
      <c r="C66" s="210">
        <v>0</v>
      </c>
      <c r="D66" s="201">
        <v>0</v>
      </c>
      <c r="E66" s="8"/>
    </row>
    <row r="67" spans="1:5">
      <c r="A67" s="196" t="s">
        <v>310</v>
      </c>
      <c r="B67" s="197"/>
      <c r="C67" s="210">
        <f>'Pasqyra e Performances '!C39</f>
        <v>1692300.7</v>
      </c>
      <c r="D67" s="201">
        <v>386577.45</v>
      </c>
      <c r="E67" s="8"/>
    </row>
    <row r="68" spans="1:5">
      <c r="A68" s="202"/>
      <c r="B68" s="203"/>
      <c r="C68" s="210"/>
      <c r="D68" s="201"/>
      <c r="E68" s="8"/>
    </row>
    <row r="69" spans="1:5">
      <c r="A69" s="196" t="s">
        <v>311</v>
      </c>
      <c r="B69" s="197"/>
      <c r="C69" s="210">
        <f>C67+C55+C66</f>
        <v>5078877.7</v>
      </c>
      <c r="D69" s="201">
        <v>3386577.45</v>
      </c>
      <c r="E69" s="8"/>
    </row>
    <row r="70" spans="1:5">
      <c r="A70" s="202"/>
      <c r="B70" s="203"/>
      <c r="C70" s="210"/>
      <c r="D70" s="201"/>
      <c r="E70" s="8"/>
    </row>
    <row r="71" spans="1:5">
      <c r="A71" s="196" t="s">
        <v>312</v>
      </c>
      <c r="B71" s="197"/>
      <c r="C71" s="220">
        <f>C69+C53</f>
        <v>16080948.699999999</v>
      </c>
      <c r="D71" s="201">
        <v>15128752.107925534</v>
      </c>
      <c r="E71" s="8"/>
    </row>
    <row r="72" spans="1:5">
      <c r="A72" s="195"/>
      <c r="B72" s="195"/>
      <c r="C72" s="195"/>
      <c r="D72" s="195"/>
      <c r="E72" s="8"/>
    </row>
    <row r="73" spans="1:5">
      <c r="A73" s="165"/>
      <c r="B73" s="165"/>
      <c r="C73" s="214" t="s">
        <v>200</v>
      </c>
      <c r="D73" s="165"/>
      <c r="E73" s="8"/>
    </row>
    <row r="74" spans="1:5">
      <c r="D74" s="170"/>
    </row>
    <row r="76" spans="1:5">
      <c r="D76" s="170"/>
    </row>
    <row r="79" spans="1:5">
      <c r="C79" s="170"/>
    </row>
  </sheetData>
  <mergeCells count="1">
    <mergeCell ref="A7:D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5"/>
  <sheetViews>
    <sheetView tabSelected="1" workbookViewId="0">
      <selection activeCell="L30" sqref="L30"/>
    </sheetView>
  </sheetViews>
  <sheetFormatPr defaultRowHeight="12.75"/>
  <cols>
    <col min="1" max="1" width="4.5703125" bestFit="1" customWidth="1"/>
    <col min="2" max="2" width="58.5703125" customWidth="1"/>
    <col min="3" max="3" width="11.7109375" style="10" customWidth="1"/>
    <col min="4" max="4" width="12.85546875" style="10" customWidth="1"/>
    <col min="5" max="5" width="13.85546875" customWidth="1"/>
    <col min="6" max="6" width="10.85546875" customWidth="1"/>
    <col min="8" max="8" width="10.42578125" customWidth="1"/>
    <col min="13" max="13" width="9.28515625" customWidth="1"/>
  </cols>
  <sheetData>
    <row r="1" spans="1:6">
      <c r="A1" s="78"/>
      <c r="B1" s="194" t="str">
        <f>'Pozicioni financiar Aktive'!A1</f>
        <v xml:space="preserve">Subjekti :  "MLUX "   sh.p.k    </v>
      </c>
      <c r="C1" s="221"/>
      <c r="D1" s="221"/>
    </row>
    <row r="2" spans="1:6">
      <c r="A2" s="78"/>
      <c r="B2" s="194" t="str">
        <f>'Pozicioni financiar Aktive'!A2</f>
        <v xml:space="preserve">Nipt:    L77008002R  </v>
      </c>
      <c r="C2" s="221"/>
      <c r="D2" s="221"/>
    </row>
    <row r="3" spans="1:6">
      <c r="B3" s="194" t="str">
        <f>'Pozicioni financiar Aktive'!A3</f>
        <v xml:space="preserve">Adresa: Rr. Kolë Idromeno SHKODER, SHQIPERI   </v>
      </c>
      <c r="C3" s="221"/>
      <c r="D3" s="221"/>
    </row>
    <row r="4" spans="1:6" ht="15.75">
      <c r="B4" s="226" t="s">
        <v>394</v>
      </c>
      <c r="C4" s="227"/>
      <c r="D4" s="227"/>
    </row>
    <row r="5" spans="1:6" ht="15.75">
      <c r="B5" s="226" t="s">
        <v>395</v>
      </c>
      <c r="C5" s="227"/>
      <c r="D5" s="227"/>
    </row>
    <row r="6" spans="1:6" ht="15.75">
      <c r="B6" s="305" t="s">
        <v>180</v>
      </c>
      <c r="C6" s="305"/>
      <c r="D6" s="306"/>
    </row>
    <row r="7" spans="1:6">
      <c r="B7" s="202"/>
      <c r="C7" s="198">
        <v>2018</v>
      </c>
      <c r="D7" s="199">
        <v>2017</v>
      </c>
    </row>
    <row r="8" spans="1:6">
      <c r="B8" s="196" t="s">
        <v>313</v>
      </c>
      <c r="C8" s="200">
        <v>18012360</v>
      </c>
      <c r="D8" s="201">
        <v>6250484</v>
      </c>
    </row>
    <row r="9" spans="1:6">
      <c r="B9" s="196" t="s">
        <v>314</v>
      </c>
      <c r="C9" s="200"/>
      <c r="D9" s="201"/>
    </row>
    <row r="10" spans="1:6">
      <c r="B10" s="196" t="s">
        <v>315</v>
      </c>
      <c r="C10" s="200"/>
      <c r="D10" s="201"/>
    </row>
    <row r="11" spans="1:6">
      <c r="B11" s="196" t="s">
        <v>316</v>
      </c>
      <c r="C11" s="200">
        <v>0</v>
      </c>
      <c r="D11" s="201">
        <v>0</v>
      </c>
    </row>
    <row r="12" spans="1:6">
      <c r="B12" s="196" t="s">
        <v>317</v>
      </c>
      <c r="C12" s="208">
        <f>-12354672+39449</f>
        <v>-12315223</v>
      </c>
      <c r="D12" s="209">
        <v>-4254890</v>
      </c>
      <c r="F12" s="170"/>
    </row>
    <row r="13" spans="1:6">
      <c r="B13" s="206" t="s">
        <v>318</v>
      </c>
      <c r="C13" s="200"/>
      <c r="D13" s="201"/>
    </row>
    <row r="14" spans="1:6">
      <c r="B14" s="202" t="s">
        <v>396</v>
      </c>
      <c r="C14" s="223"/>
      <c r="D14" s="215"/>
    </row>
    <row r="15" spans="1:6">
      <c r="B15" s="196" t="s">
        <v>319</v>
      </c>
      <c r="C15" s="200">
        <f>C16+C17</f>
        <v>-2362056</v>
      </c>
      <c r="D15" s="201">
        <v>-856578</v>
      </c>
    </row>
    <row r="16" spans="1:6">
      <c r="B16" s="206" t="s">
        <v>320</v>
      </c>
      <c r="C16" s="224">
        <f>-2021376</f>
        <v>-2021376</v>
      </c>
      <c r="D16" s="215">
        <v>-734000</v>
      </c>
    </row>
    <row r="17" spans="2:6" ht="22.5">
      <c r="B17" s="202" t="s">
        <v>397</v>
      </c>
      <c r="C17" s="208">
        <v>-340680</v>
      </c>
      <c r="D17" s="209">
        <v>-122578</v>
      </c>
    </row>
    <row r="18" spans="2:6">
      <c r="B18" s="196" t="s">
        <v>321</v>
      </c>
      <c r="C18" s="200"/>
      <c r="D18" s="201"/>
    </row>
    <row r="19" spans="2:6">
      <c r="B19" s="196" t="s">
        <v>322</v>
      </c>
      <c r="C19" s="200">
        <v>-292756</v>
      </c>
      <c r="D19" s="201">
        <v>-120315</v>
      </c>
    </row>
    <row r="20" spans="2:6">
      <c r="B20" s="196" t="s">
        <v>182</v>
      </c>
      <c r="C20" s="200">
        <f>C21+C22+C23</f>
        <v>-1051383</v>
      </c>
      <c r="D20" s="201">
        <v>-563904</v>
      </c>
    </row>
    <row r="21" spans="2:6">
      <c r="B21" s="219" t="s">
        <v>183</v>
      </c>
      <c r="C21" s="210">
        <v>-324000</v>
      </c>
      <c r="D21" s="211">
        <v>-135000</v>
      </c>
    </row>
    <row r="22" spans="2:6">
      <c r="B22" s="219" t="s">
        <v>184</v>
      </c>
      <c r="C22" s="210">
        <v>-87308</v>
      </c>
      <c r="D22" s="211">
        <v>-25784</v>
      </c>
    </row>
    <row r="23" spans="2:6">
      <c r="B23" s="202" t="s">
        <v>185</v>
      </c>
      <c r="C23" s="210">
        <v>-640075</v>
      </c>
      <c r="D23" s="211">
        <v>-403120</v>
      </c>
    </row>
    <row r="24" spans="2:6">
      <c r="B24" s="196" t="s">
        <v>323</v>
      </c>
      <c r="C24" s="220">
        <v>0</v>
      </c>
      <c r="D24" s="201">
        <v>0</v>
      </c>
    </row>
    <row r="25" spans="2:6" ht="22.5">
      <c r="B25" s="202" t="s">
        <v>398</v>
      </c>
      <c r="C25" s="223"/>
      <c r="D25" s="215"/>
    </row>
    <row r="26" spans="2:6" ht="22.5">
      <c r="B26" s="202" t="s">
        <v>399</v>
      </c>
      <c r="C26" s="223"/>
      <c r="D26" s="215"/>
    </row>
    <row r="27" spans="2:6" ht="22.5">
      <c r="B27" s="202" t="s">
        <v>400</v>
      </c>
      <c r="C27" s="223">
        <v>0</v>
      </c>
      <c r="D27" s="215">
        <v>0</v>
      </c>
    </row>
    <row r="28" spans="2:6" ht="22.5">
      <c r="B28" s="202" t="s">
        <v>401</v>
      </c>
      <c r="C28" s="200"/>
      <c r="D28" s="201"/>
    </row>
    <row r="29" spans="2:6">
      <c r="B29" s="196" t="s">
        <v>324</v>
      </c>
      <c r="C29" s="200">
        <v>0</v>
      </c>
      <c r="D29" s="201">
        <v>0</v>
      </c>
    </row>
    <row r="30" spans="2:6" ht="22.5">
      <c r="B30" s="202" t="s">
        <v>402</v>
      </c>
      <c r="C30" s="223"/>
      <c r="D30" s="215"/>
      <c r="F30" s="170"/>
    </row>
    <row r="31" spans="2:6">
      <c r="B31" s="206" t="s">
        <v>325</v>
      </c>
      <c r="C31" s="210">
        <v>0</v>
      </c>
      <c r="D31" s="211">
        <v>0</v>
      </c>
      <c r="F31" s="170"/>
    </row>
    <row r="32" spans="2:6">
      <c r="B32" s="196" t="s">
        <v>326</v>
      </c>
      <c r="C32" s="200"/>
      <c r="D32" s="201"/>
      <c r="F32" s="170"/>
    </row>
    <row r="33" spans="2:6">
      <c r="B33" s="196" t="s">
        <v>327</v>
      </c>
      <c r="C33" s="200">
        <f>C8+C12+C15+C19+C20</f>
        <v>1990942</v>
      </c>
      <c r="D33" s="201">
        <v>454797</v>
      </c>
      <c r="F33" s="170"/>
    </row>
    <row r="34" spans="2:6">
      <c r="B34" s="202" t="s">
        <v>354</v>
      </c>
      <c r="C34" s="223">
        <v>0</v>
      </c>
      <c r="D34" s="215">
        <v>0</v>
      </c>
      <c r="F34" s="170"/>
    </row>
    <row r="35" spans="2:6">
      <c r="B35" s="196" t="s">
        <v>328</v>
      </c>
      <c r="C35" s="200"/>
      <c r="D35" s="201"/>
    </row>
    <row r="36" spans="2:6">
      <c r="B36" s="206" t="s">
        <v>329</v>
      </c>
      <c r="C36" s="225">
        <f>-C33*0.15</f>
        <v>-298641.3</v>
      </c>
      <c r="D36" s="284">
        <v>-68219.55</v>
      </c>
    </row>
    <row r="37" spans="2:6">
      <c r="B37" s="206" t="s">
        <v>330</v>
      </c>
      <c r="C37" s="223"/>
      <c r="D37" s="215"/>
    </row>
    <row r="38" spans="2:6">
      <c r="B38" s="206" t="s">
        <v>331</v>
      </c>
      <c r="C38" s="223"/>
      <c r="D38" s="215"/>
    </row>
    <row r="39" spans="2:6">
      <c r="B39" s="196" t="s">
        <v>198</v>
      </c>
      <c r="C39" s="200">
        <f>C33+C36</f>
        <v>1692300.7</v>
      </c>
      <c r="D39" s="201">
        <v>386577.45</v>
      </c>
    </row>
    <row r="40" spans="2:6">
      <c r="B40" s="196" t="s">
        <v>332</v>
      </c>
      <c r="C40" s="200"/>
      <c r="D40" s="201"/>
    </row>
    <row r="41" spans="2:6">
      <c r="B41" s="206" t="s">
        <v>333</v>
      </c>
      <c r="C41" s="223"/>
      <c r="D41" s="215"/>
    </row>
    <row r="42" spans="2:6">
      <c r="B42" s="206" t="s">
        <v>334</v>
      </c>
      <c r="C42" s="223"/>
      <c r="D42" s="215"/>
    </row>
    <row r="43" spans="2:6">
      <c r="B43" s="195"/>
      <c r="C43" s="222"/>
      <c r="D43" s="222"/>
    </row>
    <row r="44" spans="2:6">
      <c r="B44" s="165"/>
      <c r="C44" s="221"/>
      <c r="D44" s="221"/>
    </row>
    <row r="45" spans="2:6">
      <c r="B45" s="165"/>
      <c r="C45" s="214" t="s">
        <v>200</v>
      </c>
      <c r="D45" s="221"/>
    </row>
  </sheetData>
  <mergeCells count="1">
    <mergeCell ref="B6:D6"/>
  </mergeCells>
  <pageMargins left="0.31496062992125984" right="0.31496062992125984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24"/>
  <sheetViews>
    <sheetView topLeftCell="A16" workbookViewId="0">
      <selection activeCell="K11" sqref="K11"/>
    </sheetView>
  </sheetViews>
  <sheetFormatPr defaultColWidth="8" defaultRowHeight="12.75"/>
  <cols>
    <col min="1" max="1" width="54" style="171" customWidth="1"/>
    <col min="2" max="2" width="12" style="171" customWidth="1"/>
    <col min="3" max="3" width="10.28515625" style="171" customWidth="1"/>
    <col min="4" max="5" width="8" style="171"/>
    <col min="6" max="6" width="8.140625" style="171" customWidth="1"/>
    <col min="7" max="7" width="8" style="171"/>
    <col min="8" max="8" width="10.42578125" style="171" customWidth="1"/>
    <col min="9" max="16384" width="8" style="171"/>
  </cols>
  <sheetData>
    <row r="1" spans="1:3">
      <c r="A1" s="194" t="str">
        <f>'Pozicioni financiar Aktive'!A1</f>
        <v xml:space="preserve">Subjekti :  "MLUX "   sh.p.k    </v>
      </c>
      <c r="B1" s="195"/>
      <c r="C1" s="195"/>
    </row>
    <row r="2" spans="1:3">
      <c r="A2" s="194" t="str">
        <f>'Pozicioni financiar Aktive'!A2</f>
        <v xml:space="preserve">Nipt:    L77008002R  </v>
      </c>
      <c r="B2" s="195"/>
      <c r="C2" s="195"/>
    </row>
    <row r="3" spans="1:3">
      <c r="A3" s="194" t="str">
        <f>'Pozicioni financiar Aktive'!A3</f>
        <v xml:space="preserve">Adresa: Rr. Kolë Idromeno SHKODER, SHQIPERI   </v>
      </c>
      <c r="B3" s="195"/>
      <c r="C3" s="195"/>
    </row>
    <row r="4" spans="1:3">
      <c r="A4" s="195"/>
      <c r="B4" s="195"/>
      <c r="C4" s="195"/>
    </row>
    <row r="5" spans="1:3" ht="21" customHeight="1">
      <c r="A5" s="303" t="s">
        <v>403</v>
      </c>
      <c r="B5" s="303"/>
      <c r="C5" s="303"/>
    </row>
    <row r="6" spans="1:3" ht="20.100000000000001" customHeight="1">
      <c r="A6" s="202"/>
      <c r="B6" s="198">
        <v>2018</v>
      </c>
      <c r="C6" s="199">
        <v>2017</v>
      </c>
    </row>
    <row r="7" spans="1:3" ht="20.100000000000001" customHeight="1">
      <c r="A7" s="196" t="s">
        <v>198</v>
      </c>
      <c r="B7" s="200">
        <f>'Pasqyra e Performances '!C39</f>
        <v>1692300.7</v>
      </c>
      <c r="C7" s="201">
        <f>'Pasqyra e Performances '!D39</f>
        <v>386577.45</v>
      </c>
    </row>
    <row r="8" spans="1:3" ht="20.100000000000001" customHeight="1">
      <c r="A8" s="202"/>
      <c r="B8" s="203"/>
      <c r="C8" s="228"/>
    </row>
    <row r="9" spans="1:3" ht="20.100000000000001" customHeight="1">
      <c r="A9" s="196" t="s">
        <v>404</v>
      </c>
      <c r="B9" s="203"/>
      <c r="C9" s="228"/>
    </row>
    <row r="10" spans="1:3" ht="20.100000000000001" customHeight="1">
      <c r="A10" s="196" t="s">
        <v>405</v>
      </c>
      <c r="B10" s="198"/>
      <c r="C10" s="199"/>
    </row>
    <row r="11" spans="1:3" ht="20.100000000000001" customHeight="1">
      <c r="A11" s="196" t="s">
        <v>406</v>
      </c>
      <c r="B11" s="198"/>
      <c r="C11" s="199"/>
    </row>
    <row r="12" spans="1:3" ht="20.100000000000001" customHeight="1">
      <c r="A12" s="196" t="s">
        <v>407</v>
      </c>
      <c r="B12" s="198"/>
      <c r="C12" s="199"/>
    </row>
    <row r="13" spans="1:3" ht="20.100000000000001" customHeight="1">
      <c r="A13" s="196" t="s">
        <v>408</v>
      </c>
      <c r="B13" s="198"/>
      <c r="C13" s="199"/>
    </row>
    <row r="14" spans="1:3" ht="20.100000000000001" customHeight="1">
      <c r="A14" s="196" t="s">
        <v>409</v>
      </c>
      <c r="B14" s="198"/>
      <c r="C14" s="199"/>
    </row>
    <row r="15" spans="1:3" ht="20.100000000000001" customHeight="1">
      <c r="A15" s="202"/>
      <c r="B15" s="203"/>
      <c r="C15" s="228"/>
    </row>
    <row r="16" spans="1:3" ht="20.100000000000001" customHeight="1">
      <c r="A16" s="196" t="s">
        <v>410</v>
      </c>
      <c r="B16" s="200">
        <f>B7+B9+B10+B11+B12+B13+B14</f>
        <v>1692300.7</v>
      </c>
      <c r="C16" s="201">
        <f>C7+C9+C10+C11+C12+C13+C14</f>
        <v>386577.45</v>
      </c>
    </row>
    <row r="17" spans="1:3" ht="20.100000000000001" customHeight="1">
      <c r="A17" s="202"/>
      <c r="B17" s="203"/>
      <c r="C17" s="228"/>
    </row>
    <row r="18" spans="1:3" ht="20.100000000000001" customHeight="1">
      <c r="A18" s="196" t="s">
        <v>411</v>
      </c>
      <c r="B18" s="200">
        <f>B16</f>
        <v>1692300.7</v>
      </c>
      <c r="C18" s="201">
        <f>C16</f>
        <v>386577.45</v>
      </c>
    </row>
    <row r="19" spans="1:3" ht="20.100000000000001" customHeight="1">
      <c r="A19" s="219" t="s">
        <v>333</v>
      </c>
      <c r="B19" s="203"/>
      <c r="C19" s="228"/>
    </row>
    <row r="20" spans="1:3" ht="20.100000000000001" customHeight="1">
      <c r="A20" s="219" t="s">
        <v>334</v>
      </c>
      <c r="B20" s="203"/>
      <c r="C20" s="228"/>
    </row>
    <row r="21" spans="1:3">
      <c r="A21" s="195"/>
      <c r="B21" s="195"/>
      <c r="C21" s="195"/>
    </row>
    <row r="22" spans="1:3">
      <c r="A22" s="195"/>
      <c r="B22" s="195"/>
      <c r="C22" s="195"/>
    </row>
    <row r="23" spans="1:3">
      <c r="A23" s="195"/>
      <c r="B23" s="214" t="s">
        <v>200</v>
      </c>
      <c r="C23" s="195"/>
    </row>
    <row r="24" spans="1:3">
      <c r="A24" s="195"/>
      <c r="B24" s="195"/>
      <c r="C24" s="195"/>
    </row>
  </sheetData>
  <mergeCells count="1">
    <mergeCell ref="A5:C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44"/>
  <sheetViews>
    <sheetView topLeftCell="A22" workbookViewId="0">
      <selection activeCell="J38" sqref="J38"/>
    </sheetView>
  </sheetViews>
  <sheetFormatPr defaultRowHeight="12.75"/>
  <cols>
    <col min="1" max="1" width="57.5703125" style="171" customWidth="1"/>
    <col min="2" max="2" width="16" style="171" customWidth="1"/>
    <col min="3" max="3" width="13.140625" style="171" customWidth="1"/>
    <col min="4" max="5" width="9.140625" style="171"/>
    <col min="6" max="6" width="12.5703125" style="171" customWidth="1"/>
    <col min="7" max="7" width="10.140625" style="171" bestFit="1" customWidth="1"/>
    <col min="8" max="8" width="10.42578125" style="171" customWidth="1"/>
    <col min="9" max="16384" width="9.140625" style="171"/>
  </cols>
  <sheetData>
    <row r="1" spans="1:3">
      <c r="A1" s="194" t="str">
        <f>'Pozicioni financiar Aktive'!A1</f>
        <v xml:space="preserve">Subjekti :  "MLUX "   sh.p.k    </v>
      </c>
      <c r="B1" s="195"/>
      <c r="C1" s="195"/>
    </row>
    <row r="2" spans="1:3">
      <c r="A2" s="194" t="str">
        <f>'Pozicioni financiar Aktive'!A2</f>
        <v xml:space="preserve">Nipt:    L77008002R  </v>
      </c>
      <c r="B2" s="195"/>
      <c r="C2" s="195"/>
    </row>
    <row r="3" spans="1:3">
      <c r="A3" s="194" t="str">
        <f>'Pozicioni financiar Aktive'!A3</f>
        <v xml:space="preserve">Adresa: Rr. Kolë Idromeno SHKODER, SHQIPERI   </v>
      </c>
      <c r="B3" s="195"/>
      <c r="C3" s="195"/>
    </row>
    <row r="4" spans="1:3" ht="8.25" customHeight="1">
      <c r="A4" s="194"/>
      <c r="B4" s="195"/>
      <c r="C4" s="195"/>
    </row>
    <row r="5" spans="1:3" ht="15.75">
      <c r="A5" s="307" t="s">
        <v>201</v>
      </c>
      <c r="B5" s="307"/>
      <c r="C5" s="307"/>
    </row>
    <row r="6" spans="1:3">
      <c r="A6" s="195"/>
      <c r="B6" s="195"/>
      <c r="C6" s="195"/>
    </row>
    <row r="7" spans="1:3" ht="15" customHeight="1">
      <c r="A7" s="196" t="s">
        <v>412</v>
      </c>
      <c r="B7" s="229">
        <v>2018</v>
      </c>
      <c r="C7" s="229">
        <v>2017</v>
      </c>
    </row>
    <row r="8" spans="1:3" ht="15" customHeight="1">
      <c r="A8" s="219" t="s">
        <v>413</v>
      </c>
      <c r="B8" s="230">
        <v>25051773</v>
      </c>
      <c r="C8" s="230">
        <v>7500581</v>
      </c>
    </row>
    <row r="9" spans="1:3" ht="15" customHeight="1">
      <c r="A9" s="219" t="s">
        <v>414</v>
      </c>
      <c r="B9" s="230">
        <v>-25300508</v>
      </c>
      <c r="C9" s="230">
        <v>-5309606</v>
      </c>
    </row>
    <row r="10" spans="1:3" ht="15" customHeight="1">
      <c r="A10" s="219" t="s">
        <v>415</v>
      </c>
      <c r="B10" s="231">
        <v>0</v>
      </c>
      <c r="C10" s="230">
        <v>0</v>
      </c>
    </row>
    <row r="11" spans="1:3" ht="15" customHeight="1">
      <c r="A11" s="196" t="s">
        <v>416</v>
      </c>
      <c r="B11" s="232">
        <f>B8+B9+B10</f>
        <v>-248735</v>
      </c>
      <c r="C11" s="230">
        <v>2190975</v>
      </c>
    </row>
    <row r="12" spans="1:3" ht="15" customHeight="1">
      <c r="A12" s="219" t="s">
        <v>417</v>
      </c>
      <c r="B12" s="230">
        <f>'Pasqyra e Performances '!C31</f>
        <v>0</v>
      </c>
      <c r="C12" s="230">
        <v>0</v>
      </c>
    </row>
    <row r="13" spans="1:3" ht="15" customHeight="1">
      <c r="A13" s="219" t="s">
        <v>418</v>
      </c>
      <c r="B13" s="231">
        <v>0</v>
      </c>
      <c r="C13" s="230">
        <v>0</v>
      </c>
    </row>
    <row r="14" spans="1:3" ht="15" customHeight="1">
      <c r="A14" s="196" t="s">
        <v>419</v>
      </c>
      <c r="B14" s="232">
        <f>B11+B13+B12</f>
        <v>-248735</v>
      </c>
      <c r="C14" s="230">
        <v>2190975</v>
      </c>
    </row>
    <row r="15" spans="1:3" ht="15" customHeight="1">
      <c r="A15" s="196" t="s">
        <v>420</v>
      </c>
      <c r="B15" s="202"/>
      <c r="C15" s="230"/>
    </row>
    <row r="16" spans="1:3" ht="15" customHeight="1">
      <c r="A16" s="219" t="s">
        <v>421</v>
      </c>
      <c r="B16" s="231"/>
      <c r="C16" s="230"/>
    </row>
    <row r="17" spans="1:3" ht="15" customHeight="1">
      <c r="A17" s="219" t="s">
        <v>422</v>
      </c>
      <c r="B17" s="231"/>
      <c r="C17" s="230"/>
    </row>
    <row r="18" spans="1:3" ht="15" customHeight="1">
      <c r="A18" s="219" t="s">
        <v>423</v>
      </c>
      <c r="B18" s="231">
        <v>0</v>
      </c>
      <c r="C18" s="230">
        <v>-1585836</v>
      </c>
    </row>
    <row r="19" spans="1:3" ht="15" customHeight="1">
      <c r="A19" s="219" t="s">
        <v>424</v>
      </c>
      <c r="B19" s="231"/>
      <c r="C19" s="230"/>
    </row>
    <row r="20" spans="1:3" ht="15" customHeight="1">
      <c r="A20" s="219" t="s">
        <v>425</v>
      </c>
      <c r="B20" s="231"/>
      <c r="C20" s="230"/>
    </row>
    <row r="21" spans="1:3" ht="15" customHeight="1">
      <c r="A21" s="219" t="s">
        <v>426</v>
      </c>
      <c r="B21" s="231"/>
      <c r="C21" s="230"/>
    </row>
    <row r="22" spans="1:3" ht="15" customHeight="1">
      <c r="A22" s="219" t="s">
        <v>373</v>
      </c>
      <c r="B22" s="231">
        <v>0</v>
      </c>
      <c r="C22" s="230">
        <v>0</v>
      </c>
    </row>
    <row r="23" spans="1:3" ht="15" customHeight="1">
      <c r="A23" s="219" t="s">
        <v>427</v>
      </c>
      <c r="B23" s="231"/>
      <c r="C23" s="230"/>
    </row>
    <row r="24" spans="1:3" ht="15" customHeight="1">
      <c r="A24" s="196" t="s">
        <v>428</v>
      </c>
      <c r="B24" s="230">
        <f>B18+B22</f>
        <v>0</v>
      </c>
      <c r="C24" s="230">
        <v>-1585836</v>
      </c>
    </row>
    <row r="25" spans="1:3" ht="15" customHeight="1">
      <c r="A25" s="196" t="s">
        <v>429</v>
      </c>
      <c r="B25" s="202"/>
      <c r="C25" s="230"/>
    </row>
    <row r="26" spans="1:3" ht="15" customHeight="1">
      <c r="A26" s="219" t="s">
        <v>430</v>
      </c>
      <c r="B26" s="230">
        <v>0</v>
      </c>
      <c r="C26" s="230">
        <v>3000000</v>
      </c>
    </row>
    <row r="27" spans="1:3" ht="15" customHeight="1">
      <c r="A27" s="219" t="s">
        <v>431</v>
      </c>
      <c r="B27" s="231"/>
      <c r="C27" s="230"/>
    </row>
    <row r="28" spans="1:3" ht="15" customHeight="1">
      <c r="A28" s="219" t="s">
        <v>432</v>
      </c>
      <c r="B28" s="230">
        <v>5978733</v>
      </c>
      <c r="C28" s="230">
        <v>0</v>
      </c>
    </row>
    <row r="29" spans="1:3" ht="15" customHeight="1">
      <c r="A29" s="219" t="s">
        <v>433</v>
      </c>
      <c r="B29" s="231"/>
      <c r="C29" s="230"/>
    </row>
    <row r="30" spans="1:3" ht="15" customHeight="1">
      <c r="A30" s="219" t="s">
        <v>434</v>
      </c>
      <c r="B30" s="231"/>
      <c r="C30" s="230"/>
    </row>
    <row r="31" spans="1:3" ht="15" customHeight="1">
      <c r="A31" s="219" t="s">
        <v>435</v>
      </c>
      <c r="B31" s="231"/>
      <c r="C31" s="230"/>
    </row>
    <row r="32" spans="1:3" ht="15" customHeight="1">
      <c r="A32" s="219" t="s">
        <v>436</v>
      </c>
      <c r="B32" s="230">
        <v>0</v>
      </c>
      <c r="C32" s="230">
        <v>0</v>
      </c>
    </row>
    <row r="33" spans="1:3" ht="15" customHeight="1">
      <c r="A33" s="219" t="s">
        <v>437</v>
      </c>
      <c r="B33" s="231"/>
      <c r="C33" s="230"/>
    </row>
    <row r="34" spans="1:3" ht="15" customHeight="1">
      <c r="A34" s="219" t="s">
        <v>417</v>
      </c>
      <c r="B34" s="231"/>
      <c r="C34" s="230"/>
    </row>
    <row r="35" spans="1:3" ht="15" customHeight="1">
      <c r="A35" s="219" t="s">
        <v>438</v>
      </c>
      <c r="B35" s="231">
        <v>0</v>
      </c>
      <c r="C35" s="230">
        <v>0</v>
      </c>
    </row>
    <row r="36" spans="1:3" ht="15" customHeight="1">
      <c r="A36" s="196" t="s">
        <v>439</v>
      </c>
      <c r="B36" s="232">
        <f>B32+B28</f>
        <v>5978733</v>
      </c>
      <c r="C36" s="230">
        <v>0</v>
      </c>
    </row>
    <row r="37" spans="1:3" ht="15" customHeight="1">
      <c r="A37" s="202"/>
      <c r="B37" s="202"/>
      <c r="C37" s="230"/>
    </row>
    <row r="38" spans="1:3" ht="30" customHeight="1">
      <c r="A38" s="196" t="s">
        <v>440</v>
      </c>
      <c r="B38" s="232">
        <f>B36+B24+B14</f>
        <v>5729998</v>
      </c>
      <c r="C38" s="230">
        <v>605139</v>
      </c>
    </row>
    <row r="39" spans="1:3" ht="15" customHeight="1">
      <c r="A39" s="196" t="s">
        <v>199</v>
      </c>
      <c r="B39" s="230">
        <f>C41</f>
        <v>605138.89018424065</v>
      </c>
      <c r="C39" s="230">
        <v>0</v>
      </c>
    </row>
    <row r="40" spans="1:3" ht="15" customHeight="1">
      <c r="A40" s="219" t="s">
        <v>441</v>
      </c>
      <c r="B40" s="231">
        <v>0</v>
      </c>
      <c r="C40" s="230">
        <v>0</v>
      </c>
    </row>
    <row r="41" spans="1:3" ht="15" customHeight="1">
      <c r="A41" s="196" t="s">
        <v>442</v>
      </c>
      <c r="B41" s="232">
        <f>'Pozicioni financiar Aktive'!C7</f>
        <v>184747</v>
      </c>
      <c r="C41" s="230">
        <v>605138.89018424065</v>
      </c>
    </row>
    <row r="42" spans="1:3">
      <c r="A42" s="195"/>
      <c r="B42" s="195"/>
      <c r="C42" s="195"/>
    </row>
    <row r="43" spans="1:3">
      <c r="A43" s="195"/>
      <c r="B43" s="195"/>
      <c r="C43" s="214"/>
    </row>
    <row r="44" spans="1:3">
      <c r="B44" s="233" t="s">
        <v>443</v>
      </c>
    </row>
  </sheetData>
  <mergeCells count="1">
    <mergeCell ref="A5:C5"/>
  </mergeCells>
  <pageMargins left="0.7" right="0.7" top="0.75" bottom="0.75" header="0.3" footer="0.3"/>
  <pageSetup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N32"/>
  <sheetViews>
    <sheetView topLeftCell="A13" workbookViewId="0">
      <pane xSplit="18000" topLeftCell="X1"/>
      <selection activeCell="K29" sqref="K29"/>
      <selection pane="topRight" activeCell="D62" sqref="D62"/>
    </sheetView>
  </sheetViews>
  <sheetFormatPr defaultColWidth="8" defaultRowHeight="12.75"/>
  <cols>
    <col min="1" max="1" width="3.42578125" style="171" customWidth="1"/>
    <col min="2" max="2" width="30.85546875" style="171" customWidth="1"/>
    <col min="3" max="3" width="10.7109375" style="171" customWidth="1"/>
    <col min="4" max="4" width="6.85546875" style="171" customWidth="1"/>
    <col min="5" max="5" width="5.85546875" style="171" customWidth="1"/>
    <col min="6" max="6" width="8.140625" style="171" customWidth="1"/>
    <col min="7" max="7" width="5.85546875" style="171" customWidth="1"/>
    <col min="8" max="8" width="10.42578125" style="171" customWidth="1"/>
    <col min="9" max="9" width="6.85546875" style="171" customWidth="1"/>
    <col min="10" max="10" width="10.42578125" style="171" customWidth="1"/>
    <col min="11" max="11" width="11.5703125" style="171" customWidth="1"/>
    <col min="12" max="12" width="6.85546875" style="171" customWidth="1"/>
    <col min="13" max="13" width="11.140625" style="171" customWidth="1"/>
    <col min="14" max="16384" width="8" style="171"/>
  </cols>
  <sheetData>
    <row r="1" spans="2:14">
      <c r="B1" s="194" t="str">
        <f>'Pozicioni financiar Aktive'!A1</f>
        <v xml:space="preserve">Subjekti :  "MLUX "   sh.p.k    </v>
      </c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</row>
    <row r="2" spans="2:14">
      <c r="B2" s="194" t="str">
        <f>'Pozicioni financiar Aktive'!A2</f>
        <v xml:space="preserve">Nipt:    L77008002R  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</row>
    <row r="3" spans="2:14">
      <c r="B3" s="194" t="str">
        <f>'Pozicioni financiar Aktive'!A3</f>
        <v xml:space="preserve">Adresa: Rr. Kolë Idromeno SHKODER, SHQIPERI   </v>
      </c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</row>
    <row r="4" spans="2:14" ht="18" customHeight="1"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</row>
    <row r="5" spans="2:14" ht="21" customHeight="1">
      <c r="B5" s="303" t="s">
        <v>204</v>
      </c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  <c r="N5" s="195"/>
    </row>
    <row r="6" spans="2:14" ht="114.75">
      <c r="B6" s="202"/>
      <c r="C6" s="234" t="s">
        <v>444</v>
      </c>
      <c r="D6" s="234" t="s">
        <v>303</v>
      </c>
      <c r="E6" s="234" t="s">
        <v>445</v>
      </c>
      <c r="F6" s="234" t="s">
        <v>446</v>
      </c>
      <c r="G6" s="234" t="s">
        <v>447</v>
      </c>
      <c r="H6" s="234" t="s">
        <v>305</v>
      </c>
      <c r="I6" s="234" t="s">
        <v>448</v>
      </c>
      <c r="J6" s="234" t="s">
        <v>449</v>
      </c>
      <c r="K6" s="235" t="s">
        <v>1</v>
      </c>
      <c r="L6" s="236" t="s">
        <v>450</v>
      </c>
      <c r="M6" s="237" t="s">
        <v>1</v>
      </c>
      <c r="N6" s="195"/>
    </row>
    <row r="7" spans="2:14">
      <c r="B7" s="238" t="s">
        <v>372</v>
      </c>
      <c r="C7" s="239">
        <v>0</v>
      </c>
      <c r="D7" s="240">
        <v>0</v>
      </c>
      <c r="E7" s="240">
        <v>0</v>
      </c>
      <c r="F7" s="240">
        <v>0</v>
      </c>
      <c r="G7" s="240">
        <v>0</v>
      </c>
      <c r="H7" s="240">
        <v>0</v>
      </c>
      <c r="I7" s="240">
        <v>0</v>
      </c>
      <c r="J7" s="239">
        <v>0</v>
      </c>
      <c r="K7" s="239">
        <f>J7+I7+H7+G7+F7+E7+D7+C7</f>
        <v>0</v>
      </c>
      <c r="L7" s="241"/>
      <c r="M7" s="242">
        <f>K7+L7</f>
        <v>0</v>
      </c>
      <c r="N7" s="195"/>
    </row>
    <row r="8" spans="2:14">
      <c r="B8" s="243" t="s">
        <v>181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195"/>
    </row>
    <row r="9" spans="2:14" ht="21">
      <c r="B9" s="238" t="s">
        <v>456</v>
      </c>
      <c r="C9" s="239">
        <f>C7</f>
        <v>0</v>
      </c>
      <c r="D9" s="240">
        <v>0</v>
      </c>
      <c r="E9" s="240">
        <v>0</v>
      </c>
      <c r="F9" s="240">
        <f>F7</f>
        <v>0</v>
      </c>
      <c r="G9" s="240">
        <f t="shared" ref="G9:M9" si="0">G7</f>
        <v>0</v>
      </c>
      <c r="H9" s="240">
        <f t="shared" si="0"/>
        <v>0</v>
      </c>
      <c r="I9" s="240">
        <f t="shared" si="0"/>
        <v>0</v>
      </c>
      <c r="J9" s="240">
        <f t="shared" si="0"/>
        <v>0</v>
      </c>
      <c r="K9" s="240">
        <f t="shared" si="0"/>
        <v>0</v>
      </c>
      <c r="L9" s="240">
        <f t="shared" si="0"/>
        <v>0</v>
      </c>
      <c r="M9" s="240">
        <f t="shared" si="0"/>
        <v>0</v>
      </c>
      <c r="N9" s="195"/>
    </row>
    <row r="10" spans="2:14" ht="21">
      <c r="B10" s="238" t="s">
        <v>451</v>
      </c>
      <c r="C10" s="202"/>
      <c r="D10" s="202"/>
      <c r="E10" s="202"/>
      <c r="F10" s="202"/>
      <c r="G10" s="202"/>
      <c r="H10" s="202"/>
      <c r="I10" s="202"/>
      <c r="J10" s="202"/>
      <c r="K10" s="202"/>
      <c r="L10" s="203"/>
      <c r="M10" s="228"/>
      <c r="N10" s="195"/>
    </row>
    <row r="11" spans="2:14">
      <c r="B11" s="243" t="s">
        <v>452</v>
      </c>
      <c r="C11" s="202"/>
      <c r="D11" s="202"/>
      <c r="E11" s="202"/>
      <c r="F11" s="202"/>
      <c r="G11" s="202"/>
      <c r="H11" s="202"/>
      <c r="I11" s="202"/>
      <c r="J11" s="202"/>
      <c r="K11" s="202"/>
      <c r="L11" s="203"/>
      <c r="M11" s="228"/>
      <c r="N11" s="195"/>
    </row>
    <row r="12" spans="2:14">
      <c r="B12" s="238" t="s">
        <v>453</v>
      </c>
      <c r="C12" s="202"/>
      <c r="D12" s="202"/>
      <c r="E12" s="202"/>
      <c r="F12" s="202"/>
      <c r="G12" s="202"/>
      <c r="H12" s="202"/>
      <c r="I12" s="202"/>
      <c r="J12" s="202"/>
      <c r="K12" s="202"/>
      <c r="L12" s="203"/>
      <c r="M12" s="228"/>
      <c r="N12" s="195"/>
    </row>
    <row r="13" spans="2:14" ht="21">
      <c r="B13" s="238" t="s">
        <v>458</v>
      </c>
      <c r="C13" s="202"/>
      <c r="D13" s="202"/>
      <c r="E13" s="202"/>
      <c r="F13" s="202"/>
      <c r="G13" s="202"/>
      <c r="H13" s="202"/>
      <c r="I13" s="202"/>
      <c r="J13" s="245">
        <f>'Pf PASIVE '!D67</f>
        <v>386577.45</v>
      </c>
      <c r="K13" s="202"/>
      <c r="L13" s="203"/>
      <c r="M13" s="228"/>
      <c r="N13" s="195"/>
    </row>
    <row r="14" spans="2:14" ht="31.5">
      <c r="B14" s="238" t="s">
        <v>206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3"/>
      <c r="M14" s="228"/>
      <c r="N14" s="195"/>
    </row>
    <row r="15" spans="2:14">
      <c r="B15" s="243" t="s">
        <v>454</v>
      </c>
      <c r="C15" s="202">
        <v>3000000</v>
      </c>
      <c r="D15" s="202"/>
      <c r="E15" s="202"/>
      <c r="F15" s="202"/>
      <c r="G15" s="202"/>
      <c r="H15" s="202"/>
      <c r="I15" s="202"/>
      <c r="J15" s="202"/>
      <c r="K15" s="202"/>
      <c r="L15" s="203"/>
      <c r="M15" s="228"/>
      <c r="N15" s="195"/>
    </row>
    <row r="16" spans="2:14">
      <c r="B16" s="243" t="s">
        <v>438</v>
      </c>
      <c r="C16" s="202"/>
      <c r="D16" s="202"/>
      <c r="E16" s="202"/>
      <c r="F16" s="202"/>
      <c r="G16" s="202"/>
      <c r="H16" s="202"/>
      <c r="I16" s="202"/>
      <c r="J16" s="202"/>
      <c r="K16" s="202"/>
      <c r="L16" s="203"/>
      <c r="M16" s="228"/>
      <c r="N16" s="195"/>
    </row>
    <row r="17" spans="2:14" ht="21">
      <c r="B17" s="238" t="s">
        <v>455</v>
      </c>
      <c r="C17" s="202"/>
      <c r="D17" s="202"/>
      <c r="E17" s="202"/>
      <c r="F17" s="202"/>
      <c r="G17" s="202"/>
      <c r="H17" s="202"/>
      <c r="I17" s="202"/>
      <c r="J17" s="202"/>
      <c r="K17" s="202"/>
      <c r="L17" s="203"/>
      <c r="M17" s="228"/>
      <c r="N17" s="195"/>
    </row>
    <row r="18" spans="2:14" ht="21">
      <c r="B18" s="238" t="s">
        <v>457</v>
      </c>
      <c r="C18" s="244">
        <f>C15</f>
        <v>3000000</v>
      </c>
      <c r="D18" s="202"/>
      <c r="E18" s="202"/>
      <c r="F18" s="244">
        <v>0</v>
      </c>
      <c r="G18" s="202"/>
      <c r="H18" s="244">
        <v>0</v>
      </c>
      <c r="I18" s="244">
        <v>0</v>
      </c>
      <c r="J18" s="244">
        <f>J13</f>
        <v>386577.45</v>
      </c>
      <c r="K18" s="244">
        <f>J18+C18+F18+H18+I18</f>
        <v>3386577.45</v>
      </c>
      <c r="L18" s="203"/>
      <c r="M18" s="244">
        <f>K18</f>
        <v>3386577.45</v>
      </c>
      <c r="N18" s="195"/>
    </row>
    <row r="19" spans="2:14" ht="21">
      <c r="B19" s="238" t="s">
        <v>456</v>
      </c>
      <c r="C19" s="239">
        <f>C18</f>
        <v>3000000</v>
      </c>
      <c r="D19" s="239">
        <f t="shared" ref="D19:M19" si="1">D18</f>
        <v>0</v>
      </c>
      <c r="E19" s="239">
        <f t="shared" si="1"/>
        <v>0</v>
      </c>
      <c r="F19" s="239">
        <f t="shared" si="1"/>
        <v>0</v>
      </c>
      <c r="G19" s="239">
        <f t="shared" si="1"/>
        <v>0</v>
      </c>
      <c r="H19" s="239">
        <f t="shared" si="1"/>
        <v>0</v>
      </c>
      <c r="I19" s="239">
        <f t="shared" si="1"/>
        <v>0</v>
      </c>
      <c r="J19" s="239">
        <f t="shared" si="1"/>
        <v>386577.45</v>
      </c>
      <c r="K19" s="239">
        <f t="shared" si="1"/>
        <v>3386577.45</v>
      </c>
      <c r="L19" s="239">
        <f t="shared" si="1"/>
        <v>0</v>
      </c>
      <c r="M19" s="239">
        <f t="shared" si="1"/>
        <v>3386577.45</v>
      </c>
      <c r="N19" s="195"/>
    </row>
    <row r="20" spans="2:14" ht="21">
      <c r="B20" s="238" t="s">
        <v>451</v>
      </c>
      <c r="C20" s="202"/>
      <c r="D20" s="202"/>
      <c r="E20" s="202"/>
      <c r="F20" s="202"/>
      <c r="G20" s="202"/>
      <c r="H20" s="202"/>
      <c r="I20" s="202"/>
      <c r="J20" s="202"/>
      <c r="K20" s="202"/>
      <c r="L20" s="203"/>
      <c r="M20" s="228"/>
      <c r="N20" s="195"/>
    </row>
    <row r="21" spans="2:14" ht="18.75" customHeight="1">
      <c r="B21" s="243" t="s">
        <v>452</v>
      </c>
      <c r="C21" s="202"/>
      <c r="D21" s="202"/>
      <c r="E21" s="202"/>
      <c r="F21" s="202"/>
      <c r="G21" s="202"/>
      <c r="H21" s="202"/>
      <c r="I21" s="202"/>
      <c r="J21" s="202"/>
      <c r="K21" s="202"/>
      <c r="L21" s="203"/>
      <c r="M21" s="228"/>
      <c r="N21" s="195"/>
    </row>
    <row r="22" spans="2:14">
      <c r="B22" s="238" t="s">
        <v>453</v>
      </c>
      <c r="C22" s="202"/>
      <c r="D22" s="202"/>
      <c r="E22" s="202"/>
      <c r="F22" s="202"/>
      <c r="G22" s="202"/>
      <c r="H22" s="202"/>
      <c r="I22" s="202"/>
      <c r="J22" s="202"/>
      <c r="K22" s="202"/>
      <c r="L22" s="203"/>
      <c r="M22" s="228"/>
      <c r="N22" s="195"/>
    </row>
    <row r="23" spans="2:14" ht="30" customHeight="1">
      <c r="B23" s="238" t="s">
        <v>474</v>
      </c>
      <c r="C23" s="202"/>
      <c r="D23" s="202"/>
      <c r="E23" s="202"/>
      <c r="F23" s="202"/>
      <c r="G23" s="202"/>
      <c r="H23" s="202"/>
      <c r="I23" s="202"/>
      <c r="J23" s="245">
        <f>'Pf PASIVE '!C67</f>
        <v>1692300.7</v>
      </c>
      <c r="K23" s="202"/>
      <c r="L23" s="203"/>
      <c r="M23" s="228"/>
      <c r="N23" s="195"/>
    </row>
    <row r="24" spans="2:14" ht="31.5">
      <c r="B24" s="238" t="s">
        <v>206</v>
      </c>
      <c r="C24" s="202"/>
      <c r="D24" s="202"/>
      <c r="E24" s="202"/>
      <c r="F24" s="202"/>
      <c r="G24" s="202"/>
      <c r="H24" s="202"/>
      <c r="I24" s="202"/>
      <c r="J24" s="202"/>
      <c r="K24" s="202"/>
      <c r="L24" s="203"/>
      <c r="M24" s="228"/>
      <c r="N24" s="195"/>
    </row>
    <row r="25" spans="2:14">
      <c r="B25" s="243" t="s">
        <v>454</v>
      </c>
      <c r="C25" s="202">
        <v>3000000</v>
      </c>
      <c r="D25" s="202"/>
      <c r="E25" s="202"/>
      <c r="F25" s="202"/>
      <c r="G25" s="202"/>
      <c r="H25" s="202"/>
      <c r="I25" s="202"/>
      <c r="J25" s="202"/>
      <c r="K25" s="202"/>
      <c r="L25" s="203"/>
      <c r="M25" s="228"/>
      <c r="N25" s="195"/>
    </row>
    <row r="26" spans="2:14" ht="15" customHeight="1">
      <c r="B26" s="243" t="s">
        <v>438</v>
      </c>
      <c r="C26" s="202"/>
      <c r="D26" s="202"/>
      <c r="E26" s="202"/>
      <c r="F26" s="202"/>
      <c r="G26" s="202"/>
      <c r="H26" s="202"/>
      <c r="I26" s="202"/>
      <c r="J26" s="202"/>
      <c r="K26" s="202"/>
      <c r="L26" s="203"/>
      <c r="M26" s="228"/>
      <c r="N26" s="195"/>
    </row>
    <row r="27" spans="2:14" ht="21">
      <c r="B27" s="238" t="s">
        <v>455</v>
      </c>
      <c r="C27" s="202"/>
      <c r="D27" s="202"/>
      <c r="E27" s="202"/>
      <c r="F27" s="202"/>
      <c r="G27" s="202"/>
      <c r="H27" s="202"/>
      <c r="I27" s="202"/>
      <c r="J27" s="202"/>
      <c r="K27" s="202"/>
      <c r="L27" s="203"/>
      <c r="M27" s="228"/>
      <c r="N27" s="195"/>
    </row>
    <row r="28" spans="2:14" ht="21">
      <c r="B28" s="238" t="s">
        <v>475</v>
      </c>
      <c r="C28" s="244">
        <f>C25</f>
        <v>3000000</v>
      </c>
      <c r="D28" s="202"/>
      <c r="E28" s="202"/>
      <c r="F28" s="244">
        <f>F29</f>
        <v>23195</v>
      </c>
      <c r="G28" s="202"/>
      <c r="H28" s="244">
        <f>H29</f>
        <v>363382</v>
      </c>
      <c r="I28" s="244">
        <v>0</v>
      </c>
      <c r="J28" s="244">
        <f>J23</f>
        <v>1692300.7</v>
      </c>
      <c r="K28" s="244">
        <f>J28+H28+F28+C28</f>
        <v>5078877.7</v>
      </c>
      <c r="L28" s="203"/>
      <c r="M28" s="244">
        <f>K28</f>
        <v>5078877.7</v>
      </c>
      <c r="N28" s="195"/>
    </row>
    <row r="29" spans="2:14">
      <c r="B29" s="238" t="s">
        <v>476</v>
      </c>
      <c r="C29" s="246">
        <f>C28</f>
        <v>3000000</v>
      </c>
      <c r="D29" s="246">
        <f t="shared" ref="D29:M29" si="2">D28</f>
        <v>0</v>
      </c>
      <c r="E29" s="246">
        <f t="shared" si="2"/>
        <v>0</v>
      </c>
      <c r="F29" s="246">
        <f>'Pf PASIVE '!C63</f>
        <v>23195</v>
      </c>
      <c r="G29" s="246">
        <f t="shared" si="2"/>
        <v>0</v>
      </c>
      <c r="H29" s="246">
        <f>'Pf PASIVE '!C65</f>
        <v>363382</v>
      </c>
      <c r="I29" s="246">
        <f t="shared" si="2"/>
        <v>0</v>
      </c>
      <c r="J29" s="246">
        <f t="shared" si="2"/>
        <v>1692300.7</v>
      </c>
      <c r="K29" s="246">
        <f t="shared" si="2"/>
        <v>5078877.7</v>
      </c>
      <c r="L29" s="246">
        <f t="shared" si="2"/>
        <v>0</v>
      </c>
      <c r="M29" s="246">
        <f t="shared" si="2"/>
        <v>5078877.7</v>
      </c>
      <c r="N29" s="195"/>
    </row>
    <row r="32" spans="2:14">
      <c r="J32" s="174" t="s">
        <v>443</v>
      </c>
    </row>
  </sheetData>
  <mergeCells count="1">
    <mergeCell ref="B5:M5"/>
  </mergeCells>
  <pageMargins left="0.19685039370078741" right="0.19685039370078741" top="0.35433070866141736" bottom="0.39370078740157483" header="0.31496062992125984" footer="0.31496062992125984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136"/>
  <sheetViews>
    <sheetView topLeftCell="B52" workbookViewId="0">
      <selection activeCell="J89" sqref="J89"/>
    </sheetView>
  </sheetViews>
  <sheetFormatPr defaultRowHeight="12.75"/>
  <cols>
    <col min="1" max="1" width="2" hidden="1" customWidth="1"/>
    <col min="2" max="2" width="0.7109375" customWidth="1"/>
    <col min="3" max="3" width="2" hidden="1" customWidth="1"/>
    <col min="4" max="4" width="9.7109375" style="1" customWidth="1"/>
    <col min="5" max="5" width="19.42578125" customWidth="1"/>
    <col min="6" max="6" width="10.28515625" style="16" customWidth="1"/>
    <col min="7" max="7" width="10.85546875" style="2" bestFit="1" customWidth="1"/>
    <col min="8" max="8" width="13" style="3" customWidth="1"/>
    <col min="9" max="9" width="12" style="4" customWidth="1"/>
    <col min="10" max="10" width="13.85546875" style="4" bestFit="1" customWidth="1"/>
    <col min="11" max="11" width="10.42578125" style="4" customWidth="1"/>
    <col min="12" max="12" width="12.7109375" style="4" customWidth="1"/>
    <col min="13" max="13" width="9" customWidth="1"/>
    <col min="14" max="14" width="17.85546875" customWidth="1"/>
    <col min="15" max="15" width="20.42578125" customWidth="1"/>
  </cols>
  <sheetData>
    <row r="1" spans="4:12">
      <c r="D1" s="78" t="str">
        <f>'Pozicioni financiar Aktive'!A1</f>
        <v xml:space="preserve">Subjekti :  "MLUX "   sh.p.k    </v>
      </c>
      <c r="E1" s="171"/>
      <c r="F1" s="171"/>
      <c r="G1" s="171"/>
    </row>
    <row r="2" spans="4:12">
      <c r="D2" s="78" t="str">
        <f>'Pozicioni financiar Aktive'!A2</f>
        <v xml:space="preserve">Nipt:    L77008002R  </v>
      </c>
      <c r="E2" s="171"/>
      <c r="F2" s="171"/>
      <c r="G2" s="171"/>
    </row>
    <row r="3" spans="4:12">
      <c r="D3" s="78" t="str">
        <f>'Pozicioni financiar Aktive'!A3</f>
        <v xml:space="preserve">Adresa: Rr. Kolë Idromeno SHKODER, SHQIPERI   </v>
      </c>
      <c r="E3" s="171"/>
      <c r="F3" s="171"/>
      <c r="G3" s="171"/>
    </row>
    <row r="4" spans="4:12">
      <c r="D4" s="316" t="s">
        <v>207</v>
      </c>
      <c r="E4" s="316"/>
      <c r="F4" s="316"/>
      <c r="G4" s="316"/>
      <c r="H4" s="316"/>
      <c r="I4" s="316"/>
      <c r="J4" s="316"/>
    </row>
    <row r="5" spans="4:12" ht="15">
      <c r="D5" s="17"/>
      <c r="E5" s="180" t="s">
        <v>208</v>
      </c>
      <c r="F5" s="18"/>
      <c r="G5" s="19"/>
      <c r="H5" s="14"/>
      <c r="I5" s="20"/>
    </row>
    <row r="6" spans="4:12" ht="9.75" customHeight="1">
      <c r="D6" s="17"/>
      <c r="E6" s="181"/>
      <c r="F6" s="18"/>
      <c r="G6" s="19"/>
      <c r="H6" s="14"/>
      <c r="I6" s="20"/>
    </row>
    <row r="7" spans="4:12">
      <c r="D7" s="17"/>
      <c r="E7" s="182" t="s">
        <v>477</v>
      </c>
      <c r="F7" s="182"/>
      <c r="G7" s="183"/>
      <c r="H7"/>
      <c r="I7"/>
      <c r="J7"/>
    </row>
    <row r="8" spans="4:12" s="186" customFormat="1">
      <c r="D8" s="184"/>
      <c r="E8" s="185"/>
      <c r="F8" s="185"/>
      <c r="K8" s="187"/>
      <c r="L8" s="187"/>
    </row>
    <row r="9" spans="4:12" s="186" customFormat="1">
      <c r="D9" s="317" t="s">
        <v>209</v>
      </c>
      <c r="E9" s="317" t="s">
        <v>210</v>
      </c>
      <c r="F9" s="318" t="s">
        <v>211</v>
      </c>
      <c r="G9" s="319" t="s">
        <v>212</v>
      </c>
      <c r="H9" s="319"/>
      <c r="I9" s="319"/>
      <c r="J9" s="318" t="s">
        <v>213</v>
      </c>
      <c r="K9" s="187"/>
      <c r="L9" s="187"/>
    </row>
    <row r="10" spans="4:12" s="186" customFormat="1">
      <c r="D10" s="317"/>
      <c r="E10" s="317"/>
      <c r="F10" s="318"/>
      <c r="G10" s="247" t="s">
        <v>214</v>
      </c>
      <c r="H10" s="247" t="s">
        <v>215</v>
      </c>
      <c r="I10" s="247" t="s">
        <v>216</v>
      </c>
      <c r="J10" s="318"/>
      <c r="K10" s="187"/>
      <c r="L10" s="187"/>
    </row>
    <row r="11" spans="4:12" s="186" customFormat="1">
      <c r="D11" s="248">
        <v>5121001</v>
      </c>
      <c r="E11" s="248" t="s">
        <v>459</v>
      </c>
      <c r="F11" s="249">
        <v>487697.7</v>
      </c>
      <c r="G11" s="250">
        <v>26299030</v>
      </c>
      <c r="H11" s="250">
        <v>26650059.77</v>
      </c>
      <c r="I11" s="250">
        <f>G11-H11</f>
        <v>-351029.76999999955</v>
      </c>
      <c r="J11" s="250">
        <f>I11+F11</f>
        <v>136667.93000000046</v>
      </c>
      <c r="K11" s="187"/>
      <c r="L11" s="187"/>
    </row>
    <row r="12" spans="4:12" s="186" customFormat="1">
      <c r="D12" s="285">
        <v>5124001</v>
      </c>
      <c r="E12" s="248" t="s">
        <v>460</v>
      </c>
      <c r="F12" s="251">
        <v>75302</v>
      </c>
      <c r="G12" s="251">
        <v>0</v>
      </c>
      <c r="H12" s="251">
        <v>533.70000000000005</v>
      </c>
      <c r="I12" s="251">
        <f>G12-H12</f>
        <v>-533.70000000000005</v>
      </c>
      <c r="J12" s="251">
        <v>8773</v>
      </c>
      <c r="K12" s="187"/>
      <c r="L12" s="187"/>
    </row>
    <row r="13" spans="4:12" s="186" customFormat="1">
      <c r="D13" s="157"/>
      <c r="E13" s="252"/>
      <c r="F13" s="157"/>
      <c r="G13" s="157"/>
      <c r="H13" s="157"/>
      <c r="I13" s="157"/>
      <c r="J13" s="175"/>
      <c r="K13" s="187"/>
      <c r="L13" s="187"/>
    </row>
    <row r="14" spans="4:12" s="186" customFormat="1">
      <c r="D14" s="184"/>
      <c r="E14" s="253"/>
      <c r="F14" s="253"/>
      <c r="G14" s="254"/>
      <c r="H14" s="254"/>
      <c r="I14" s="255" t="s">
        <v>217</v>
      </c>
      <c r="J14" s="256">
        <f>J11+J12</f>
        <v>145440.93000000046</v>
      </c>
      <c r="K14" s="187"/>
      <c r="L14" s="187"/>
    </row>
    <row r="15" spans="4:12" s="186" customFormat="1">
      <c r="D15" s="184"/>
      <c r="E15" s="253"/>
      <c r="F15" s="253"/>
      <c r="G15" s="254"/>
      <c r="H15" s="254"/>
      <c r="I15" s="257"/>
      <c r="J15" s="257"/>
      <c r="K15" s="187"/>
      <c r="L15" s="187"/>
    </row>
    <row r="16" spans="4:12">
      <c r="D16" s="17"/>
      <c r="E16" s="258" t="s">
        <v>218</v>
      </c>
      <c r="F16" s="259"/>
      <c r="G16" s="260"/>
      <c r="H16" s="260"/>
      <c r="I16" s="260"/>
      <c r="J16" s="261"/>
      <c r="L16"/>
    </row>
    <row r="17" spans="1:12">
      <c r="D17" s="17"/>
      <c r="E17" s="262"/>
      <c r="F17" s="259"/>
      <c r="G17" s="260"/>
      <c r="H17" s="260"/>
      <c r="I17" s="260"/>
      <c r="J17" s="260"/>
      <c r="L17"/>
    </row>
    <row r="18" spans="1:12">
      <c r="D18" s="317" t="s">
        <v>209</v>
      </c>
      <c r="E18" s="317" t="s">
        <v>210</v>
      </c>
      <c r="F18" s="318" t="s">
        <v>211</v>
      </c>
      <c r="G18" s="319" t="s">
        <v>212</v>
      </c>
      <c r="H18" s="319"/>
      <c r="I18" s="319"/>
      <c r="J18" s="318" t="s">
        <v>213</v>
      </c>
      <c r="L18"/>
    </row>
    <row r="19" spans="1:12">
      <c r="D19" s="317"/>
      <c r="E19" s="317"/>
      <c r="F19" s="318"/>
      <c r="G19" s="247" t="s">
        <v>214</v>
      </c>
      <c r="H19" s="247" t="s">
        <v>215</v>
      </c>
      <c r="I19" s="247" t="s">
        <v>216</v>
      </c>
      <c r="J19" s="318"/>
      <c r="L19"/>
    </row>
    <row r="20" spans="1:12">
      <c r="D20" s="263" t="s">
        <v>360</v>
      </c>
      <c r="E20" s="263" t="s">
        <v>361</v>
      </c>
      <c r="F20" s="251">
        <v>42138.99</v>
      </c>
      <c r="G20" s="251">
        <v>21942274</v>
      </c>
      <c r="H20" s="251">
        <v>21945108</v>
      </c>
      <c r="I20" s="251">
        <f>G20-H20</f>
        <v>-2834</v>
      </c>
      <c r="J20" s="251">
        <f>I20+F20</f>
        <v>39304.99</v>
      </c>
      <c r="L20"/>
    </row>
    <row r="21" spans="1:12">
      <c r="D21" s="17"/>
      <c r="E21" s="262"/>
      <c r="F21" s="259"/>
      <c r="G21" s="260"/>
      <c r="H21" s="260"/>
      <c r="I21" s="260"/>
      <c r="J21" s="260"/>
      <c r="L21"/>
    </row>
    <row r="22" spans="1:12" ht="13.5" thickBot="1">
      <c r="D22" s="17"/>
      <c r="E22" s="262"/>
      <c r="F22" s="259"/>
      <c r="G22" s="260"/>
      <c r="H22" s="260"/>
      <c r="I22" s="260"/>
      <c r="J22" s="260"/>
      <c r="L22"/>
    </row>
    <row r="23" spans="1:12">
      <c r="D23" s="17"/>
      <c r="E23" s="264"/>
      <c r="F23" s="320"/>
      <c r="G23" s="320"/>
      <c r="H23" s="320"/>
      <c r="I23" s="320"/>
      <c r="J23" s="320"/>
      <c r="L23"/>
    </row>
    <row r="24" spans="1:12">
      <c r="D24" s="265"/>
      <c r="E24" s="265"/>
      <c r="F24" s="265" t="s">
        <v>478</v>
      </c>
      <c r="G24" s="265"/>
      <c r="H24" s="265"/>
      <c r="I24" s="266">
        <f>J20+J14</f>
        <v>184745.92000000045</v>
      </c>
      <c r="J24" s="266"/>
      <c r="L24"/>
    </row>
    <row r="25" spans="1:12">
      <c r="D25" s="188"/>
      <c r="E25" s="267"/>
      <c r="F25" s="267"/>
      <c r="G25" s="267"/>
      <c r="H25" s="267"/>
      <c r="I25" s="267"/>
      <c r="J25" s="268"/>
      <c r="K25" s="189"/>
      <c r="L25"/>
    </row>
    <row r="26" spans="1:12">
      <c r="D26" s="188"/>
      <c r="E26" s="267"/>
      <c r="F26" s="267"/>
      <c r="G26" s="267"/>
      <c r="H26" s="267"/>
      <c r="I26" s="267"/>
      <c r="J26" s="268"/>
      <c r="K26" s="189"/>
      <c r="L26"/>
    </row>
    <row r="27" spans="1:12">
      <c r="D27" s="188"/>
      <c r="E27" s="328" t="s">
        <v>219</v>
      </c>
      <c r="F27" s="328"/>
      <c r="G27" s="328"/>
      <c r="H27" s="328"/>
      <c r="I27" s="328"/>
      <c r="J27" s="328"/>
      <c r="K27" s="189"/>
      <c r="L27"/>
    </row>
    <row r="28" spans="1:12">
      <c r="D28" s="188"/>
      <c r="E28" s="267"/>
      <c r="F28" s="267"/>
      <c r="G28" s="267"/>
      <c r="H28" s="267"/>
      <c r="I28" s="267"/>
      <c r="J28" s="268"/>
      <c r="K28" s="189"/>
      <c r="L28"/>
    </row>
    <row r="29" spans="1:12" ht="12.75" customHeight="1">
      <c r="D29" s="321" t="s">
        <v>209</v>
      </c>
      <c r="E29" s="321" t="s">
        <v>210</v>
      </c>
      <c r="F29" s="323" t="s">
        <v>211</v>
      </c>
      <c r="G29" s="325" t="s">
        <v>212</v>
      </c>
      <c r="H29" s="326"/>
      <c r="I29" s="327"/>
      <c r="J29" s="323" t="s">
        <v>213</v>
      </c>
      <c r="L29"/>
    </row>
    <row r="30" spans="1:12">
      <c r="D30" s="322"/>
      <c r="E30" s="322"/>
      <c r="F30" s="324"/>
      <c r="G30" s="269" t="s">
        <v>214</v>
      </c>
      <c r="H30" s="269" t="s">
        <v>215</v>
      </c>
      <c r="I30" s="269" t="s">
        <v>216</v>
      </c>
      <c r="J30" s="324"/>
      <c r="L30"/>
    </row>
    <row r="31" spans="1:12" ht="14.25">
      <c r="A31" s="190"/>
      <c r="B31" s="190"/>
      <c r="C31" s="190"/>
      <c r="D31" s="263" t="s">
        <v>356</v>
      </c>
      <c r="E31" s="263" t="s">
        <v>357</v>
      </c>
      <c r="F31" s="270"/>
      <c r="G31" s="270">
        <v>0</v>
      </c>
      <c r="H31" s="270">
        <v>-3000000</v>
      </c>
      <c r="I31" s="270">
        <v>3000000</v>
      </c>
      <c r="J31" s="270">
        <v>-3000000</v>
      </c>
      <c r="L31"/>
    </row>
    <row r="32" spans="1:12" ht="36" customHeight="1">
      <c r="A32" s="190"/>
      <c r="B32" s="190"/>
      <c r="C32" s="190"/>
      <c r="D32" s="263" t="s">
        <v>335</v>
      </c>
      <c r="E32" s="263" t="s">
        <v>336</v>
      </c>
      <c r="F32" s="270">
        <v>0</v>
      </c>
      <c r="G32" s="270">
        <v>0</v>
      </c>
      <c r="H32" s="270">
        <f>-'Pf PASIVE '!C65</f>
        <v>-363382</v>
      </c>
      <c r="I32" s="270">
        <f>-363382</f>
        <v>-363382</v>
      </c>
      <c r="J32" s="270">
        <f>I32</f>
        <v>-363382</v>
      </c>
      <c r="L32"/>
    </row>
    <row r="33" spans="1:12" ht="36" customHeight="1">
      <c r="A33" s="190"/>
      <c r="B33" s="190"/>
      <c r="C33" s="190"/>
      <c r="D33" s="263">
        <v>108</v>
      </c>
      <c r="E33" s="263" t="s">
        <v>479</v>
      </c>
      <c r="F33" s="270"/>
      <c r="G33" s="270"/>
      <c r="H33" s="270">
        <v>-23195</v>
      </c>
      <c r="I33" s="270">
        <v>-23195</v>
      </c>
      <c r="J33" s="270">
        <f>I33+F33</f>
        <v>-23195</v>
      </c>
      <c r="L33"/>
    </row>
    <row r="34" spans="1:12" ht="22.5">
      <c r="A34" s="190"/>
      <c r="B34" s="190"/>
      <c r="C34" s="190"/>
      <c r="D34" s="263" t="s">
        <v>362</v>
      </c>
      <c r="E34" s="263" t="s">
        <v>363</v>
      </c>
      <c r="F34" s="270">
        <v>0</v>
      </c>
      <c r="G34" s="270">
        <v>0</v>
      </c>
      <c r="H34" s="270">
        <v>0</v>
      </c>
      <c r="I34" s="270">
        <v>0</v>
      </c>
      <c r="J34" s="270">
        <v>0</v>
      </c>
      <c r="L34"/>
    </row>
    <row r="35" spans="1:12" ht="14.25">
      <c r="A35" s="190"/>
      <c r="B35" s="190"/>
      <c r="C35" s="190"/>
      <c r="D35" s="263" t="s">
        <v>220</v>
      </c>
      <c r="E35" s="263" t="s">
        <v>221</v>
      </c>
      <c r="F35" s="270">
        <f>'Pf PASIVE '!D67</f>
        <v>386577.45</v>
      </c>
      <c r="G35" s="270">
        <v>386577</v>
      </c>
      <c r="H35" s="270">
        <f>'Pf PASIVE '!C67</f>
        <v>1692300.7</v>
      </c>
      <c r="I35" s="270">
        <f>H35-G35</f>
        <v>1305723.7</v>
      </c>
      <c r="J35" s="270">
        <f>I35+F35</f>
        <v>1692301.15</v>
      </c>
      <c r="L35"/>
    </row>
    <row r="36" spans="1:12" ht="30" customHeight="1">
      <c r="A36" s="190"/>
      <c r="B36" s="190"/>
      <c r="C36" s="190"/>
      <c r="D36" s="263" t="s">
        <v>337</v>
      </c>
      <c r="E36" s="263" t="s">
        <v>338</v>
      </c>
      <c r="F36" s="270">
        <v>82689</v>
      </c>
      <c r="G36" s="270">
        <v>0</v>
      </c>
      <c r="H36" s="270">
        <v>82689</v>
      </c>
      <c r="I36" s="270">
        <v>82689</v>
      </c>
      <c r="J36" s="270">
        <v>82689</v>
      </c>
      <c r="K36"/>
      <c r="L36"/>
    </row>
    <row r="37" spans="1:12" ht="36" customHeight="1">
      <c r="A37" s="190"/>
      <c r="B37" s="190"/>
      <c r="C37" s="190"/>
      <c r="D37" s="263" t="s">
        <v>364</v>
      </c>
      <c r="E37" s="263" t="s">
        <v>365</v>
      </c>
      <c r="F37" s="270">
        <v>-120315</v>
      </c>
      <c r="G37" s="270">
        <v>0</v>
      </c>
      <c r="H37" s="270">
        <f>'Pasqyra e Performances '!C19</f>
        <v>-292756</v>
      </c>
      <c r="I37" s="270">
        <f>H37</f>
        <v>-292756</v>
      </c>
      <c r="J37" s="270">
        <f>I37+F37</f>
        <v>-413071</v>
      </c>
      <c r="K37"/>
      <c r="L37"/>
    </row>
    <row r="38" spans="1:12" ht="14.25">
      <c r="A38" s="190"/>
      <c r="B38" s="190"/>
      <c r="C38" s="190"/>
      <c r="D38" s="263" t="s">
        <v>366</v>
      </c>
      <c r="E38" s="263" t="s">
        <v>367</v>
      </c>
      <c r="F38" s="270">
        <f>11164111</f>
        <v>11164111</v>
      </c>
      <c r="G38" s="270">
        <v>14535458.560000001</v>
      </c>
      <c r="H38" s="270">
        <v>-12245431.16</v>
      </c>
      <c r="I38" s="270">
        <f>G38+H38</f>
        <v>2290027.4000000004</v>
      </c>
      <c r="J38" s="270">
        <f>I38+F38</f>
        <v>13454138.4</v>
      </c>
      <c r="K38"/>
      <c r="L38"/>
    </row>
    <row r="39" spans="1:12" ht="14.25">
      <c r="A39" s="190"/>
      <c r="B39" s="190"/>
      <c r="C39" s="190"/>
      <c r="D39" s="263" t="s">
        <v>339</v>
      </c>
      <c r="E39" s="263" t="s">
        <v>340</v>
      </c>
      <c r="F39" s="270">
        <v>0</v>
      </c>
      <c r="G39" s="270">
        <v>9624463</v>
      </c>
      <c r="H39" s="270">
        <v>19654269</v>
      </c>
      <c r="I39" s="270">
        <f>G39-H39</f>
        <v>-10029806</v>
      </c>
      <c r="J39" s="270">
        <f>I39</f>
        <v>-10029806</v>
      </c>
      <c r="K39"/>
      <c r="L39"/>
    </row>
    <row r="40" spans="1:12" ht="22.5">
      <c r="A40" s="191"/>
      <c r="B40" s="191"/>
      <c r="C40" s="191"/>
      <c r="D40" s="263" t="s">
        <v>341</v>
      </c>
      <c r="E40" s="263" t="s">
        <v>342</v>
      </c>
      <c r="F40" s="270">
        <v>0</v>
      </c>
      <c r="G40" s="270">
        <f>'Pasqyra e Performances '!C8*1.2</f>
        <v>21614832</v>
      </c>
      <c r="H40" s="270">
        <f>G40</f>
        <v>21614832</v>
      </c>
      <c r="I40" s="270">
        <v>-8.0326572060585022E-9</v>
      </c>
      <c r="J40" s="270">
        <v>-1.2342115951469168E-7</v>
      </c>
      <c r="K40"/>
      <c r="L40"/>
    </row>
    <row r="41" spans="1:12" ht="14.25">
      <c r="A41" s="191"/>
      <c r="B41" s="191"/>
      <c r="C41" s="191"/>
      <c r="D41" s="263" t="s">
        <v>343</v>
      </c>
      <c r="E41" s="263" t="s">
        <v>368</v>
      </c>
      <c r="F41" s="270">
        <v>0</v>
      </c>
      <c r="G41" s="270">
        <v>1730496</v>
      </c>
      <c r="H41" s="270">
        <v>-1731072</v>
      </c>
      <c r="I41" s="270">
        <f>H41+G41</f>
        <v>-576</v>
      </c>
      <c r="J41" s="270">
        <f>I41</f>
        <v>-576</v>
      </c>
      <c r="K41"/>
      <c r="L41"/>
    </row>
    <row r="42" spans="1:12" ht="22.5">
      <c r="A42" s="191"/>
      <c r="B42" s="191"/>
      <c r="C42" s="191"/>
      <c r="D42" s="263" t="s">
        <v>222</v>
      </c>
      <c r="E42" s="263" t="s">
        <v>223</v>
      </c>
      <c r="F42" s="270">
        <v>-40099</v>
      </c>
      <c r="G42" s="270">
        <v>613161</v>
      </c>
      <c r="H42" s="270">
        <v>630984</v>
      </c>
      <c r="I42" s="270">
        <f>G42-H42</f>
        <v>-17823</v>
      </c>
      <c r="J42" s="270">
        <f>-40099+I42</f>
        <v>-57922</v>
      </c>
      <c r="K42"/>
      <c r="L42"/>
    </row>
    <row r="43" spans="1:12" ht="14.25">
      <c r="A43" s="191"/>
      <c r="B43" s="191"/>
      <c r="C43" s="191"/>
      <c r="D43" s="263" t="s">
        <v>224</v>
      </c>
      <c r="E43" s="263" t="s">
        <v>225</v>
      </c>
      <c r="F43" s="270">
        <v>-68220</v>
      </c>
      <c r="G43" s="270">
        <v>235136</v>
      </c>
      <c r="H43" s="270">
        <v>-298641</v>
      </c>
      <c r="I43" s="270">
        <f>H43+G43</f>
        <v>-63505</v>
      </c>
      <c r="J43" s="270">
        <f>F43+I43:I43</f>
        <v>-131725</v>
      </c>
      <c r="K43"/>
      <c r="L43"/>
    </row>
    <row r="44" spans="1:12" ht="14.25">
      <c r="A44" s="191"/>
      <c r="B44" s="191"/>
      <c r="C44" s="191"/>
      <c r="D44" s="263" t="s">
        <v>344</v>
      </c>
      <c r="E44" s="263" t="s">
        <v>345</v>
      </c>
      <c r="F44" s="270">
        <v>2157093</v>
      </c>
      <c r="G44" s="270">
        <v>2957789.77</v>
      </c>
      <c r="H44" s="270">
        <v>-3602472</v>
      </c>
      <c r="I44" s="270">
        <f>G44+H44</f>
        <v>-644682.23</v>
      </c>
      <c r="J44" s="270">
        <f>2157093+I44</f>
        <v>1512410.77</v>
      </c>
      <c r="K44"/>
      <c r="L44"/>
    </row>
    <row r="45" spans="1:12" ht="14.25">
      <c r="A45" s="191"/>
      <c r="B45" s="191"/>
      <c r="C45" s="191"/>
      <c r="D45" s="263" t="s">
        <v>358</v>
      </c>
      <c r="E45" s="263" t="s">
        <v>359</v>
      </c>
      <c r="F45" s="270">
        <v>0</v>
      </c>
      <c r="G45" s="270">
        <v>0</v>
      </c>
      <c r="H45" s="270"/>
      <c r="I45" s="270">
        <v>-70767</v>
      </c>
      <c r="J45" s="270">
        <v>0</v>
      </c>
      <c r="K45"/>
      <c r="L45"/>
    </row>
    <row r="46" spans="1:12" ht="14.25">
      <c r="A46" s="191"/>
      <c r="B46" s="191"/>
      <c r="C46" s="191"/>
      <c r="D46" s="263" t="s">
        <v>226</v>
      </c>
      <c r="E46" s="263" t="s">
        <v>227</v>
      </c>
      <c r="F46" s="270">
        <v>-4050</v>
      </c>
      <c r="G46" s="270">
        <v>46800</v>
      </c>
      <c r="H46" s="270">
        <v>-46800</v>
      </c>
      <c r="I46" s="270">
        <v>0</v>
      </c>
      <c r="J46" s="270">
        <f>I46+F46</f>
        <v>-4050</v>
      </c>
      <c r="K46"/>
      <c r="L46"/>
    </row>
    <row r="47" spans="1:12" ht="22.5">
      <c r="A47" s="191"/>
      <c r="B47" s="191"/>
      <c r="C47" s="191"/>
      <c r="D47" s="263" t="s">
        <v>377</v>
      </c>
      <c r="E47" s="263" t="s">
        <v>378</v>
      </c>
      <c r="F47" s="270">
        <v>-1600000</v>
      </c>
      <c r="G47" s="270">
        <v>154133</v>
      </c>
      <c r="H47" s="270">
        <v>-6254133</v>
      </c>
      <c r="I47" s="270">
        <f>G47+H47</f>
        <v>-6100000</v>
      </c>
      <c r="J47" s="270">
        <f>I47+F47</f>
        <v>-7700000</v>
      </c>
      <c r="K47"/>
      <c r="L47"/>
    </row>
    <row r="48" spans="1:12" ht="17.25" customHeight="1">
      <c r="A48" s="191"/>
      <c r="B48" s="191"/>
      <c r="C48" s="191"/>
      <c r="D48" s="252"/>
      <c r="E48" s="252"/>
      <c r="F48" s="252"/>
      <c r="G48" s="252"/>
      <c r="H48" s="252"/>
      <c r="I48" s="252"/>
      <c r="J48" s="252"/>
      <c r="K48"/>
      <c r="L48"/>
    </row>
    <row r="49" spans="4:12" ht="63" customHeight="1">
      <c r="D49" s="329" t="s">
        <v>228</v>
      </c>
      <c r="E49" s="330"/>
      <c r="F49" s="330"/>
      <c r="G49" s="330"/>
      <c r="H49" s="330"/>
      <c r="I49" s="330"/>
      <c r="J49" s="331"/>
      <c r="K49"/>
      <c r="L49"/>
    </row>
    <row r="50" spans="4:12">
      <c r="D50" s="17"/>
      <c r="E50" s="271"/>
      <c r="F50" s="271"/>
      <c r="G50" s="271"/>
      <c r="H50" s="271"/>
      <c r="I50" s="271"/>
      <c r="J50" s="271"/>
      <c r="K50"/>
      <c r="L50"/>
    </row>
    <row r="51" spans="4:12">
      <c r="D51" s="17"/>
      <c r="E51" s="271"/>
      <c r="F51" s="271"/>
      <c r="G51" s="271"/>
      <c r="H51" s="271"/>
      <c r="I51" s="271"/>
      <c r="J51" s="271"/>
      <c r="K51"/>
      <c r="L51"/>
    </row>
    <row r="52" spans="4:12">
      <c r="D52" s="17"/>
      <c r="E52" s="157"/>
      <c r="F52" s="272"/>
      <c r="G52" s="273"/>
      <c r="H52" s="274"/>
      <c r="I52" s="275" t="s">
        <v>178</v>
      </c>
      <c r="J52" s="165"/>
      <c r="K52"/>
      <c r="L52"/>
    </row>
    <row r="53" spans="4:12">
      <c r="D53" s="17"/>
      <c r="E53" s="157"/>
      <c r="F53" s="272"/>
      <c r="G53" s="273"/>
      <c r="H53" s="274"/>
      <c r="I53" s="275"/>
      <c r="J53" s="165"/>
      <c r="K53"/>
      <c r="L53"/>
    </row>
    <row r="54" spans="4:12">
      <c r="D54" s="17"/>
      <c r="E54" s="276" t="s">
        <v>380</v>
      </c>
      <c r="F54" s="277"/>
      <c r="G54" s="278"/>
      <c r="H54" s="278"/>
      <c r="I54" s="279"/>
      <c r="J54" s="165"/>
      <c r="K54"/>
      <c r="L54"/>
    </row>
    <row r="55" spans="4:12" ht="15" customHeight="1">
      <c r="D55" s="17"/>
      <c r="E55" s="157"/>
      <c r="F55" s="272"/>
      <c r="G55" s="280"/>
      <c r="H55" s="281"/>
      <c r="I55" s="282"/>
      <c r="J55" s="165"/>
      <c r="K55"/>
      <c r="L55"/>
    </row>
    <row r="56" spans="4:12" ht="15" customHeight="1">
      <c r="D56" s="17"/>
      <c r="E56" s="308" t="s">
        <v>480</v>
      </c>
      <c r="F56" s="309"/>
      <c r="G56" s="309"/>
      <c r="H56" s="309"/>
      <c r="I56" s="286"/>
      <c r="J56" s="165"/>
      <c r="K56"/>
      <c r="L56"/>
    </row>
    <row r="57" spans="4:12" ht="20.25" customHeight="1">
      <c r="D57" s="17"/>
      <c r="E57" s="287" t="s">
        <v>209</v>
      </c>
      <c r="F57" s="332" t="s">
        <v>210</v>
      </c>
      <c r="G57" s="333"/>
      <c r="H57" s="288" t="s">
        <v>229</v>
      </c>
      <c r="I57" s="286"/>
      <c r="J57" s="165"/>
      <c r="K57"/>
      <c r="L57"/>
    </row>
    <row r="58" spans="4:12" ht="12.75" customHeight="1">
      <c r="D58" s="17"/>
      <c r="E58" s="289" t="s">
        <v>461</v>
      </c>
      <c r="F58" s="310" t="s">
        <v>462</v>
      </c>
      <c r="G58" s="311"/>
      <c r="H58" s="290">
        <v>223836.66666666669</v>
      </c>
      <c r="I58" s="286"/>
      <c r="J58" s="165"/>
      <c r="K58"/>
      <c r="L58"/>
    </row>
    <row r="59" spans="4:12" ht="12.75" customHeight="1">
      <c r="D59" s="17"/>
      <c r="E59" s="289" t="s">
        <v>346</v>
      </c>
      <c r="F59" s="310" t="s">
        <v>347</v>
      </c>
      <c r="G59" s="311"/>
      <c r="H59" s="290">
        <v>17788523.328953315</v>
      </c>
      <c r="I59" s="286"/>
      <c r="J59" s="165"/>
      <c r="K59"/>
      <c r="L59"/>
    </row>
    <row r="60" spans="4:12" ht="12.75" customHeight="1" thickBot="1">
      <c r="D60" s="17"/>
      <c r="E60" s="289" t="s">
        <v>481</v>
      </c>
      <c r="F60" s="310" t="s">
        <v>482</v>
      </c>
      <c r="G60" s="311"/>
      <c r="H60" s="290">
        <v>7.4683339335024357E-7</v>
      </c>
      <c r="I60" s="286"/>
      <c r="J60" s="165"/>
      <c r="K60"/>
      <c r="L60"/>
    </row>
    <row r="61" spans="4:12" ht="33.75" customHeight="1">
      <c r="D61" s="17"/>
      <c r="E61" s="286"/>
      <c r="F61" s="286"/>
      <c r="G61" s="286"/>
      <c r="H61" s="334"/>
      <c r="I61" s="334"/>
      <c r="J61" s="165"/>
      <c r="K61"/>
      <c r="L61"/>
    </row>
    <row r="62" spans="4:12" ht="24.75" customHeight="1">
      <c r="D62" s="17"/>
      <c r="E62" s="286"/>
      <c r="F62" s="286"/>
      <c r="G62" s="286"/>
      <c r="H62" s="335" t="s">
        <v>483</v>
      </c>
      <c r="I62" s="336"/>
      <c r="J62" s="165"/>
      <c r="K62"/>
      <c r="L62"/>
    </row>
    <row r="63" spans="4:12" ht="13.5" customHeight="1">
      <c r="D63" s="17"/>
      <c r="E63" s="308" t="s">
        <v>484</v>
      </c>
      <c r="F63" s="309"/>
      <c r="G63" s="309"/>
      <c r="H63" s="309"/>
      <c r="I63" s="286"/>
      <c r="J63" s="165"/>
      <c r="K63"/>
      <c r="L63"/>
    </row>
    <row r="64" spans="4:12" ht="15" customHeight="1">
      <c r="D64" s="17"/>
      <c r="E64" s="287" t="s">
        <v>209</v>
      </c>
      <c r="F64" s="332" t="s">
        <v>210</v>
      </c>
      <c r="G64" s="333"/>
      <c r="H64" s="288" t="s">
        <v>229</v>
      </c>
      <c r="I64" s="286"/>
      <c r="J64" s="165"/>
      <c r="K64"/>
      <c r="L64"/>
    </row>
    <row r="65" spans="4:12" ht="12.75" customHeight="1">
      <c r="D65" s="17"/>
      <c r="E65" s="289" t="s">
        <v>348</v>
      </c>
      <c r="F65" s="310" t="s">
        <v>349</v>
      </c>
      <c r="G65" s="311"/>
      <c r="H65" s="290">
        <v>12354671.649245985</v>
      </c>
      <c r="I65" s="286"/>
      <c r="J65" s="165"/>
      <c r="K65"/>
      <c r="L65"/>
    </row>
    <row r="66" spans="4:12" ht="12.75" customHeight="1">
      <c r="D66" s="17"/>
      <c r="E66" s="289" t="s">
        <v>230</v>
      </c>
      <c r="F66" s="310" t="s">
        <v>231</v>
      </c>
      <c r="G66" s="311"/>
      <c r="H66" s="290">
        <v>324000</v>
      </c>
      <c r="I66" s="286"/>
      <c r="J66" s="165"/>
      <c r="K66"/>
      <c r="L66"/>
    </row>
    <row r="67" spans="4:12" ht="12.75" customHeight="1">
      <c r="D67" s="17"/>
      <c r="E67" s="289" t="s">
        <v>463</v>
      </c>
      <c r="F67" s="310" t="s">
        <v>141</v>
      </c>
      <c r="G67" s="311"/>
      <c r="H67" s="290">
        <v>196294.66666666666</v>
      </c>
      <c r="I67" s="286"/>
      <c r="J67" s="165"/>
      <c r="K67"/>
      <c r="L67"/>
    </row>
    <row r="68" spans="4:12" ht="12.75" customHeight="1">
      <c r="D68" s="17"/>
      <c r="E68" s="289" t="s">
        <v>464</v>
      </c>
      <c r="F68" s="310" t="s">
        <v>465</v>
      </c>
      <c r="G68" s="311"/>
      <c r="H68" s="290">
        <v>20000</v>
      </c>
      <c r="I68" s="286"/>
      <c r="J68" s="165"/>
      <c r="K68"/>
      <c r="L68"/>
    </row>
    <row r="69" spans="4:12" ht="12.75" customHeight="1">
      <c r="D69" s="17"/>
      <c r="E69" s="289" t="s">
        <v>485</v>
      </c>
      <c r="F69" s="310" t="s">
        <v>486</v>
      </c>
      <c r="G69" s="311"/>
      <c r="H69" s="290">
        <v>363000</v>
      </c>
      <c r="I69" s="286"/>
      <c r="J69" s="165"/>
      <c r="K69"/>
      <c r="L69"/>
    </row>
    <row r="70" spans="4:12" ht="12.75" customHeight="1">
      <c r="D70" s="17"/>
      <c r="E70" s="289" t="s">
        <v>232</v>
      </c>
      <c r="F70" s="310" t="s">
        <v>161</v>
      </c>
      <c r="G70" s="311"/>
      <c r="H70" s="290">
        <v>11190</v>
      </c>
      <c r="I70" s="286"/>
      <c r="J70" s="165"/>
      <c r="K70"/>
      <c r="L70"/>
    </row>
    <row r="71" spans="4:12" ht="12.75" customHeight="1">
      <c r="D71" s="17"/>
      <c r="E71" s="289" t="s">
        <v>466</v>
      </c>
      <c r="F71" s="310" t="s">
        <v>467</v>
      </c>
      <c r="G71" s="311"/>
      <c r="H71" s="290">
        <v>76117.98</v>
      </c>
      <c r="I71" s="286"/>
      <c r="J71" s="165"/>
      <c r="K71"/>
      <c r="L71"/>
    </row>
    <row r="72" spans="4:12" ht="12.75" customHeight="1">
      <c r="D72" s="17"/>
      <c r="E72" s="289" t="s">
        <v>233</v>
      </c>
      <c r="F72" s="310" t="s">
        <v>165</v>
      </c>
      <c r="G72" s="311"/>
      <c r="H72" s="290">
        <v>60780</v>
      </c>
      <c r="I72" s="286"/>
      <c r="J72" s="165"/>
      <c r="K72"/>
      <c r="L72"/>
    </row>
    <row r="73" spans="4:12" ht="12.75" customHeight="1">
      <c r="D73" s="17"/>
      <c r="E73" s="289" t="s">
        <v>234</v>
      </c>
      <c r="F73" s="310" t="s">
        <v>235</v>
      </c>
      <c r="G73" s="311"/>
      <c r="H73" s="290">
        <v>2021376</v>
      </c>
      <c r="I73" s="286"/>
      <c r="J73" s="165"/>
      <c r="K73"/>
      <c r="L73"/>
    </row>
    <row r="74" spans="4:12" ht="12.75" customHeight="1">
      <c r="D74" s="17"/>
      <c r="E74" s="289" t="s">
        <v>236</v>
      </c>
      <c r="F74" s="310" t="s">
        <v>237</v>
      </c>
      <c r="G74" s="311"/>
      <c r="H74" s="290">
        <v>340680</v>
      </c>
      <c r="I74" s="286"/>
      <c r="J74" s="165"/>
      <c r="K74"/>
      <c r="L74"/>
    </row>
    <row r="75" spans="4:12" ht="12.75" customHeight="1">
      <c r="D75" s="17"/>
      <c r="E75" s="289" t="s">
        <v>487</v>
      </c>
      <c r="F75" s="310" t="s">
        <v>488</v>
      </c>
      <c r="G75" s="311"/>
      <c r="H75" s="290">
        <v>-39449.336666666662</v>
      </c>
      <c r="I75" s="286"/>
      <c r="J75" s="165"/>
      <c r="K75"/>
      <c r="L75"/>
    </row>
    <row r="76" spans="4:12" ht="12.75" customHeight="1">
      <c r="D76" s="17"/>
      <c r="E76" s="289" t="s">
        <v>468</v>
      </c>
      <c r="F76" s="310" t="s">
        <v>469</v>
      </c>
      <c r="G76" s="311"/>
      <c r="H76" s="290">
        <v>1.2392119970172644E-6</v>
      </c>
      <c r="I76" s="286"/>
      <c r="J76" s="165"/>
      <c r="K76"/>
      <c r="L76"/>
    </row>
    <row r="77" spans="4:12" ht="12.75" customHeight="1" thickBot="1">
      <c r="D77" s="17"/>
      <c r="E77" s="289" t="s">
        <v>350</v>
      </c>
      <c r="F77" s="310" t="s">
        <v>351</v>
      </c>
      <c r="G77" s="311"/>
      <c r="H77" s="290">
        <v>292755.8</v>
      </c>
      <c r="I77" s="286"/>
      <c r="J77" s="165"/>
      <c r="K77"/>
      <c r="L77"/>
    </row>
    <row r="78" spans="4:12" ht="12.75" customHeight="1">
      <c r="D78" s="17"/>
      <c r="E78" s="286"/>
      <c r="F78" s="286"/>
      <c r="G78" s="286"/>
      <c r="H78" s="334"/>
      <c r="I78" s="334"/>
      <c r="J78" s="165"/>
      <c r="K78"/>
      <c r="L78"/>
    </row>
    <row r="79" spans="4:12" ht="16.5" customHeight="1">
      <c r="D79" s="17"/>
      <c r="E79" s="312" t="s">
        <v>379</v>
      </c>
      <c r="F79" s="313"/>
      <c r="G79" s="314">
        <f>'Pf PASIVE '!C67</f>
        <v>1692300.7</v>
      </c>
      <c r="H79" s="315"/>
      <c r="I79" s="286"/>
      <c r="J79" s="165"/>
      <c r="K79"/>
      <c r="L79"/>
    </row>
    <row r="80" spans="4:12">
      <c r="D80" s="17"/>
      <c r="E80" s="157"/>
      <c r="F80" s="272"/>
      <c r="G80" s="280"/>
      <c r="H80" s="281"/>
      <c r="I80" s="282"/>
      <c r="J80" s="165"/>
      <c r="K80"/>
      <c r="L80"/>
    </row>
    <row r="81" spans="4:12">
      <c r="D81" s="17"/>
      <c r="E81" s="157"/>
      <c r="F81" s="272"/>
      <c r="G81" s="280"/>
      <c r="H81" s="281"/>
      <c r="I81" s="282"/>
      <c r="J81" s="165"/>
      <c r="K81"/>
      <c r="L81"/>
    </row>
    <row r="82" spans="4:12">
      <c r="D82" s="17"/>
      <c r="E82" s="157"/>
      <c r="F82" s="272" t="s">
        <v>443</v>
      </c>
      <c r="G82" s="280"/>
      <c r="H82" s="281"/>
      <c r="I82" s="282"/>
      <c r="J82" s="165"/>
      <c r="K82"/>
      <c r="L82"/>
    </row>
    <row r="83" spans="4:12">
      <c r="D83" s="17"/>
      <c r="E83" s="157"/>
      <c r="F83" s="272"/>
      <c r="G83" s="280"/>
      <c r="H83" s="283"/>
      <c r="I83" s="282"/>
      <c r="J83" s="165"/>
      <c r="K83"/>
      <c r="L83"/>
    </row>
    <row r="84" spans="4:12">
      <c r="D84" s="17"/>
      <c r="E84" s="157"/>
      <c r="F84" s="272"/>
      <c r="G84" s="280"/>
      <c r="H84" s="281"/>
      <c r="I84" s="282"/>
      <c r="J84" s="165"/>
      <c r="K84"/>
      <c r="L84"/>
    </row>
    <row r="85" spans="4:12">
      <c r="D85" s="17"/>
      <c r="E85" s="157"/>
      <c r="F85" s="272"/>
      <c r="G85" s="280"/>
      <c r="H85" s="281"/>
      <c r="I85" s="282"/>
      <c r="J85" s="165"/>
      <c r="K85"/>
      <c r="L85"/>
    </row>
    <row r="86" spans="4:12">
      <c r="D86" s="17"/>
      <c r="E86" s="157"/>
      <c r="F86" s="272"/>
      <c r="G86" s="280"/>
      <c r="H86" s="281"/>
      <c r="I86" s="282"/>
      <c r="J86" s="165"/>
      <c r="K86"/>
      <c r="L86"/>
    </row>
    <row r="87" spans="4:12">
      <c r="D87" s="17"/>
      <c r="E87" s="157"/>
      <c r="F87" s="272"/>
      <c r="G87" s="280"/>
      <c r="H87" s="281"/>
      <c r="I87" s="282"/>
      <c r="J87" s="165"/>
      <c r="K87"/>
      <c r="L87"/>
    </row>
    <row r="88" spans="4:12">
      <c r="D88" s="17"/>
      <c r="E88" s="157"/>
      <c r="F88" s="272"/>
      <c r="G88" s="280"/>
      <c r="H88" s="281"/>
      <c r="I88" s="282"/>
      <c r="J88" s="165"/>
      <c r="K88"/>
      <c r="L88"/>
    </row>
    <row r="89" spans="4:12">
      <c r="D89" s="17"/>
      <c r="E89" s="15"/>
      <c r="F89" s="18"/>
      <c r="G89" s="19"/>
      <c r="H89" s="14"/>
      <c r="I89" s="20"/>
      <c r="J89"/>
      <c r="K89"/>
      <c r="L89"/>
    </row>
    <row r="90" spans="4:12">
      <c r="D90" s="17"/>
      <c r="E90" s="15"/>
      <c r="F90" s="18"/>
      <c r="G90" s="19"/>
      <c r="H90" s="14"/>
      <c r="I90" s="20"/>
      <c r="J90"/>
      <c r="K90"/>
      <c r="L90"/>
    </row>
    <row r="91" spans="4:12">
      <c r="D91" s="17"/>
      <c r="E91" s="15"/>
      <c r="F91" s="18"/>
      <c r="G91" s="19"/>
      <c r="H91" s="14"/>
      <c r="I91" s="20"/>
      <c r="J91"/>
      <c r="K91"/>
      <c r="L91"/>
    </row>
    <row r="92" spans="4:12">
      <c r="D92" s="17"/>
      <c r="E92" s="15"/>
      <c r="F92" s="18"/>
      <c r="G92" s="19"/>
      <c r="H92" s="14"/>
      <c r="I92" s="20"/>
      <c r="J92"/>
      <c r="K92"/>
      <c r="L92"/>
    </row>
    <row r="93" spans="4:12">
      <c r="D93" s="17"/>
      <c r="E93" s="15"/>
      <c r="F93" s="18"/>
      <c r="G93" s="19"/>
      <c r="H93" s="14"/>
      <c r="I93" s="20"/>
      <c r="J93"/>
      <c r="K93"/>
      <c r="L93"/>
    </row>
    <row r="94" spans="4:12">
      <c r="D94" s="17"/>
      <c r="E94" s="15"/>
      <c r="F94" s="18"/>
      <c r="G94" s="19"/>
      <c r="H94" s="14"/>
      <c r="I94" s="20"/>
      <c r="J94"/>
      <c r="K94"/>
      <c r="L94"/>
    </row>
    <row r="95" spans="4:12">
      <c r="D95" s="17"/>
      <c r="E95" s="15"/>
      <c r="F95" s="18"/>
      <c r="G95" s="19"/>
      <c r="H95" s="14"/>
      <c r="I95" s="20"/>
      <c r="J95"/>
      <c r="K95"/>
      <c r="L95"/>
    </row>
    <row r="96" spans="4:12">
      <c r="D96" s="17"/>
      <c r="E96" s="15"/>
      <c r="F96" s="18"/>
      <c r="G96" s="19"/>
      <c r="H96" s="14"/>
      <c r="I96" s="20"/>
      <c r="J96"/>
      <c r="K96"/>
      <c r="L96"/>
    </row>
    <row r="97" spans="4:12">
      <c r="D97" s="17"/>
      <c r="E97" s="15"/>
      <c r="F97" s="18"/>
      <c r="G97" s="19"/>
      <c r="H97" s="14"/>
      <c r="I97" s="20"/>
      <c r="J97"/>
      <c r="K97"/>
      <c r="L97"/>
    </row>
    <row r="98" spans="4:12">
      <c r="D98" s="17"/>
      <c r="E98" s="15"/>
      <c r="F98" s="18"/>
      <c r="G98" s="19"/>
      <c r="H98" s="14"/>
      <c r="I98" s="20"/>
      <c r="J98"/>
      <c r="K98"/>
      <c r="L98"/>
    </row>
    <row r="99" spans="4:12">
      <c r="D99" s="17"/>
      <c r="E99" s="15"/>
      <c r="F99" s="18"/>
      <c r="G99" s="19"/>
      <c r="H99" s="14"/>
      <c r="I99" s="20"/>
      <c r="J99"/>
      <c r="K99"/>
      <c r="L99"/>
    </row>
    <row r="100" spans="4:12">
      <c r="D100" s="17"/>
      <c r="E100" s="15"/>
      <c r="F100" s="18"/>
      <c r="G100" s="19"/>
      <c r="H100" s="14"/>
      <c r="I100" s="20"/>
      <c r="J100"/>
      <c r="K100"/>
      <c r="L100"/>
    </row>
    <row r="101" spans="4:12">
      <c r="D101" s="17"/>
      <c r="E101" s="15"/>
      <c r="F101" s="18"/>
      <c r="G101" s="19"/>
      <c r="H101" s="14"/>
      <c r="I101" s="20"/>
      <c r="J101"/>
      <c r="K101"/>
      <c r="L101"/>
    </row>
    <row r="102" spans="4:12">
      <c r="D102" s="17"/>
      <c r="E102" s="15"/>
      <c r="F102" s="18"/>
      <c r="G102" s="19"/>
      <c r="H102" s="14"/>
      <c r="I102" s="20"/>
      <c r="J102"/>
      <c r="K102"/>
      <c r="L102"/>
    </row>
    <row r="103" spans="4:12">
      <c r="D103" s="17"/>
      <c r="E103" s="15"/>
      <c r="F103" s="18"/>
      <c r="G103" s="19"/>
      <c r="H103" s="14"/>
      <c r="I103" s="20"/>
      <c r="J103"/>
      <c r="K103"/>
      <c r="L103"/>
    </row>
    <row r="104" spans="4:12">
      <c r="D104" s="17"/>
      <c r="E104" s="15"/>
      <c r="F104" s="18"/>
      <c r="G104" s="19"/>
      <c r="H104" s="14"/>
      <c r="I104" s="20"/>
      <c r="J104"/>
      <c r="K104"/>
      <c r="L104"/>
    </row>
    <row r="105" spans="4:12">
      <c r="D105" s="17"/>
      <c r="E105" s="15"/>
      <c r="F105" s="18"/>
      <c r="G105" s="19"/>
      <c r="H105" s="14"/>
      <c r="I105" s="20"/>
      <c r="J105"/>
      <c r="K105"/>
      <c r="L105"/>
    </row>
    <row r="106" spans="4:12">
      <c r="D106" s="17"/>
      <c r="E106" s="21"/>
      <c r="F106" s="18"/>
      <c r="G106" s="19"/>
      <c r="H106" s="14"/>
      <c r="I106" s="20"/>
      <c r="J106"/>
      <c r="K106"/>
      <c r="L106"/>
    </row>
    <row r="107" spans="4:12">
      <c r="D107" s="17"/>
      <c r="E107" s="21"/>
      <c r="F107" s="18"/>
      <c r="G107" s="19"/>
      <c r="H107" s="14"/>
      <c r="I107" s="20"/>
      <c r="J107"/>
      <c r="K107"/>
      <c r="L107"/>
    </row>
    <row r="108" spans="4:12">
      <c r="D108" s="17"/>
      <c r="E108" s="21"/>
      <c r="F108" s="18"/>
      <c r="G108" s="19"/>
      <c r="H108" s="14"/>
      <c r="I108" s="20"/>
      <c r="J108"/>
      <c r="K108"/>
      <c r="L108"/>
    </row>
    <row r="109" spans="4:12">
      <c r="D109" s="17"/>
      <c r="E109" s="21"/>
      <c r="F109" s="18"/>
      <c r="G109" s="19"/>
      <c r="H109" s="14"/>
      <c r="I109" s="20"/>
      <c r="J109"/>
      <c r="K109"/>
      <c r="L109"/>
    </row>
    <row r="110" spans="4:12">
      <c r="D110" s="17"/>
      <c r="E110" s="21"/>
      <c r="F110" s="18"/>
      <c r="G110" s="19"/>
      <c r="H110" s="14"/>
      <c r="I110" s="20"/>
      <c r="J110"/>
      <c r="K110"/>
      <c r="L110"/>
    </row>
    <row r="111" spans="4:12">
      <c r="D111" s="17"/>
      <c r="E111" s="21"/>
      <c r="F111" s="18"/>
      <c r="G111" s="19"/>
      <c r="H111" s="14"/>
      <c r="I111" s="20"/>
      <c r="J111"/>
      <c r="K111"/>
      <c r="L111"/>
    </row>
    <row r="112" spans="4:12">
      <c r="D112" s="17"/>
      <c r="E112" s="21"/>
      <c r="F112" s="18"/>
      <c r="G112" s="19"/>
      <c r="H112" s="14"/>
      <c r="I112" s="20"/>
      <c r="J112"/>
      <c r="K112"/>
      <c r="L112"/>
    </row>
    <row r="113" spans="4:12">
      <c r="D113" s="17"/>
      <c r="E113" s="21"/>
      <c r="F113" s="18"/>
      <c r="G113" s="19"/>
      <c r="H113" s="14"/>
      <c r="I113" s="20"/>
      <c r="J113"/>
      <c r="K113"/>
      <c r="L113"/>
    </row>
    <row r="114" spans="4:12">
      <c r="D114" s="17"/>
      <c r="E114" s="21"/>
      <c r="F114" s="18"/>
      <c r="G114" s="19"/>
      <c r="H114" s="14"/>
      <c r="I114" s="20"/>
      <c r="J114"/>
      <c r="K114"/>
      <c r="L114"/>
    </row>
    <row r="115" spans="4:12">
      <c r="D115" s="17"/>
      <c r="E115" s="21"/>
      <c r="F115" s="18"/>
      <c r="G115" s="19"/>
      <c r="H115" s="14"/>
      <c r="I115" s="20"/>
      <c r="J115"/>
      <c r="K115"/>
      <c r="L115"/>
    </row>
    <row r="116" spans="4:12">
      <c r="D116" s="17"/>
      <c r="E116" s="21"/>
      <c r="F116" s="18"/>
      <c r="G116" s="19"/>
      <c r="H116" s="14"/>
      <c r="I116" s="20"/>
      <c r="J116"/>
      <c r="K116"/>
      <c r="L116"/>
    </row>
    <row r="117" spans="4:12">
      <c r="D117" s="17"/>
      <c r="E117" s="55"/>
      <c r="F117" s="18"/>
      <c r="G117" s="19"/>
      <c r="H117" s="14"/>
      <c r="I117" s="20"/>
      <c r="J117"/>
      <c r="K117"/>
      <c r="L117"/>
    </row>
    <row r="118" spans="4:12">
      <c r="D118" s="17"/>
      <c r="E118" s="21"/>
      <c r="F118" s="18"/>
      <c r="G118" s="19"/>
      <c r="H118" s="14"/>
      <c r="I118" s="20"/>
      <c r="J118"/>
      <c r="K118"/>
      <c r="L118"/>
    </row>
    <row r="119" spans="4:12">
      <c r="D119" s="17"/>
      <c r="E119" s="15"/>
      <c r="F119" s="18"/>
      <c r="G119" s="19"/>
      <c r="H119" s="14"/>
      <c r="I119" s="20"/>
      <c r="J119"/>
      <c r="K119"/>
      <c r="L119"/>
    </row>
    <row r="120" spans="4:12">
      <c r="D120" s="17"/>
      <c r="E120" s="21"/>
      <c r="F120" s="18"/>
      <c r="G120" s="19"/>
      <c r="H120" s="14"/>
      <c r="I120" s="20"/>
      <c r="J120"/>
      <c r="K120"/>
      <c r="L120"/>
    </row>
    <row r="121" spans="4:12">
      <c r="D121" s="17"/>
      <c r="E121" s="15"/>
      <c r="F121" s="18"/>
      <c r="G121" s="19"/>
      <c r="H121" s="14"/>
      <c r="I121" s="20"/>
      <c r="J121"/>
      <c r="K121"/>
      <c r="L121"/>
    </row>
    <row r="122" spans="4:12">
      <c r="D122" s="17"/>
      <c r="E122" s="21"/>
      <c r="F122" s="18"/>
      <c r="G122" s="19"/>
      <c r="H122" s="14"/>
      <c r="I122" s="20"/>
      <c r="J122"/>
      <c r="K122"/>
      <c r="L122"/>
    </row>
    <row r="123" spans="4:12">
      <c r="D123" s="17"/>
      <c r="E123" s="55"/>
      <c r="F123" s="18"/>
      <c r="G123" s="19"/>
      <c r="H123" s="14"/>
      <c r="I123" s="20"/>
      <c r="J123"/>
      <c r="K123"/>
      <c r="L123"/>
    </row>
    <row r="124" spans="4:12">
      <c r="D124" s="17"/>
      <c r="E124" s="21"/>
      <c r="F124" s="18"/>
      <c r="G124" s="19"/>
      <c r="H124" s="14"/>
      <c r="I124" s="20"/>
      <c r="J124"/>
      <c r="K124"/>
      <c r="L124"/>
    </row>
    <row r="125" spans="4:12">
      <c r="D125" s="17"/>
      <c r="E125" s="15"/>
      <c r="F125" s="18"/>
      <c r="G125" s="19"/>
      <c r="H125" s="14"/>
      <c r="I125" s="20"/>
      <c r="J125"/>
      <c r="K125"/>
      <c r="L125"/>
    </row>
    <row r="126" spans="4:12">
      <c r="D126" s="17"/>
      <c r="E126" s="21"/>
      <c r="F126" s="18"/>
      <c r="G126" s="19"/>
      <c r="H126" s="14"/>
      <c r="I126" s="20"/>
      <c r="J126"/>
      <c r="K126"/>
      <c r="L126"/>
    </row>
    <row r="127" spans="4:12">
      <c r="D127" s="17"/>
      <c r="E127" s="56"/>
      <c r="F127" s="18"/>
      <c r="G127" s="19"/>
      <c r="H127" s="14"/>
      <c r="I127" s="20"/>
      <c r="J127"/>
      <c r="K127"/>
      <c r="L127"/>
    </row>
    <row r="128" spans="4:12">
      <c r="D128" s="17"/>
      <c r="E128" s="56"/>
      <c r="F128" s="57"/>
      <c r="G128" s="14"/>
      <c r="H128" s="20"/>
      <c r="I128" s="20"/>
      <c r="L128"/>
    </row>
    <row r="129" spans="4:12">
      <c r="D129" s="17"/>
      <c r="E129" s="21"/>
      <c r="F129" s="57"/>
      <c r="G129" s="14"/>
      <c r="H129" s="20"/>
      <c r="I129" s="20"/>
      <c r="L129"/>
    </row>
    <row r="130" spans="4:12">
      <c r="D130" s="17"/>
      <c r="E130" s="58"/>
      <c r="F130" s="18"/>
      <c r="G130" s="19"/>
      <c r="H130" s="14"/>
      <c r="I130" s="20"/>
    </row>
    <row r="131" spans="4:12">
      <c r="D131" s="17"/>
      <c r="E131" s="21"/>
      <c r="F131" s="18"/>
      <c r="G131" s="19"/>
      <c r="H131" s="14"/>
      <c r="I131" s="20"/>
    </row>
    <row r="132" spans="4:12">
      <c r="D132" s="17"/>
      <c r="E132" s="21"/>
      <c r="F132" s="18"/>
      <c r="G132" s="19"/>
      <c r="H132" s="14"/>
      <c r="I132" s="20"/>
    </row>
    <row r="133" spans="4:12">
      <c r="D133" s="17"/>
      <c r="E133" s="15"/>
      <c r="F133" s="18"/>
      <c r="G133" s="19"/>
      <c r="H133" s="14"/>
      <c r="I133" s="20"/>
    </row>
    <row r="134" spans="4:12">
      <c r="D134" s="17"/>
      <c r="E134" s="15"/>
      <c r="F134" s="18"/>
      <c r="G134" s="19"/>
      <c r="H134" s="14"/>
      <c r="I134" s="20"/>
    </row>
    <row r="135" spans="4:12">
      <c r="D135" s="17"/>
      <c r="E135" s="13"/>
      <c r="F135" s="18"/>
      <c r="G135" s="19"/>
      <c r="H135" s="14"/>
      <c r="I135" s="20"/>
    </row>
    <row r="136" spans="4:12">
      <c r="D136" s="17"/>
      <c r="F136" s="18"/>
      <c r="G136" s="19"/>
      <c r="H136" s="14"/>
      <c r="I136" s="20"/>
    </row>
  </sheetData>
  <mergeCells count="44">
    <mergeCell ref="H78:I78"/>
    <mergeCell ref="F66:G66"/>
    <mergeCell ref="F67:G67"/>
    <mergeCell ref="F68:G68"/>
    <mergeCell ref="F70:G70"/>
    <mergeCell ref="F71:G71"/>
    <mergeCell ref="F72:G72"/>
    <mergeCell ref="F73:G73"/>
    <mergeCell ref="F75:G75"/>
    <mergeCell ref="F76:G76"/>
    <mergeCell ref="F74:G74"/>
    <mergeCell ref="E27:J27"/>
    <mergeCell ref="F65:G65"/>
    <mergeCell ref="F69:G69"/>
    <mergeCell ref="D49:J49"/>
    <mergeCell ref="F58:G58"/>
    <mergeCell ref="F59:G59"/>
    <mergeCell ref="E56:H56"/>
    <mergeCell ref="F57:G57"/>
    <mergeCell ref="H61:I61"/>
    <mergeCell ref="F64:G64"/>
    <mergeCell ref="F60:G60"/>
    <mergeCell ref="H62:I62"/>
    <mergeCell ref="D29:D30"/>
    <mergeCell ref="E29:E30"/>
    <mergeCell ref="F29:F30"/>
    <mergeCell ref="G29:I29"/>
    <mergeCell ref="J29:J30"/>
    <mergeCell ref="E63:H63"/>
    <mergeCell ref="F77:G77"/>
    <mergeCell ref="E79:F79"/>
    <mergeCell ref="G79:H79"/>
    <mergeCell ref="D4:J4"/>
    <mergeCell ref="D9:D10"/>
    <mergeCell ref="E9:E10"/>
    <mergeCell ref="F9:F10"/>
    <mergeCell ref="G9:I9"/>
    <mergeCell ref="J9:J10"/>
    <mergeCell ref="D18:D19"/>
    <mergeCell ref="E18:E19"/>
    <mergeCell ref="F18:F19"/>
    <mergeCell ref="G18:I18"/>
    <mergeCell ref="J18:J19"/>
    <mergeCell ref="F23:J23"/>
  </mergeCells>
  <pageMargins left="0.70866141732283505" right="0.70866141732283505" top="0.74803149606299202" bottom="0.74803149606299202" header="0.31496062992126" footer="0.31496062992126"/>
  <pageSetup scale="95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56"/>
  <sheetViews>
    <sheetView topLeftCell="A13" workbookViewId="0">
      <selection activeCell="N49" sqref="N49"/>
    </sheetView>
  </sheetViews>
  <sheetFormatPr defaultRowHeight="12.75"/>
  <cols>
    <col min="2" max="2" width="16.28515625" customWidth="1"/>
    <col min="3" max="3" width="4.85546875" customWidth="1"/>
    <col min="4" max="4" width="10.42578125" customWidth="1"/>
    <col min="5" max="5" width="12.5703125" customWidth="1"/>
    <col min="7" max="7" width="11.42578125" customWidth="1"/>
    <col min="8" max="8" width="8.85546875" customWidth="1"/>
    <col min="9" max="9" width="12.7109375" customWidth="1"/>
  </cols>
  <sheetData>
    <row r="1" spans="1:7">
      <c r="A1" s="78" t="s">
        <v>369</v>
      </c>
      <c r="C1" s="63"/>
    </row>
    <row r="2" spans="1:7">
      <c r="A2" s="78" t="s">
        <v>370</v>
      </c>
      <c r="C2" s="16"/>
    </row>
    <row r="3" spans="1:7">
      <c r="A3" s="78" t="s">
        <v>371</v>
      </c>
      <c r="C3" s="16"/>
    </row>
    <row r="4" spans="1:7">
      <c r="A4" s="78"/>
    </row>
    <row r="5" spans="1:7" ht="15.75">
      <c r="B5" s="337" t="s">
        <v>489</v>
      </c>
      <c r="C5" s="337"/>
      <c r="D5" s="337"/>
      <c r="E5" s="337"/>
      <c r="F5" s="337"/>
      <c r="G5" s="337"/>
    </row>
    <row r="7" spans="1:7" ht="12.75" customHeight="1">
      <c r="A7" s="338" t="s">
        <v>4</v>
      </c>
      <c r="B7" s="340" t="s">
        <v>3</v>
      </c>
      <c r="C7" s="338" t="s">
        <v>15</v>
      </c>
      <c r="D7" s="60" t="s">
        <v>16</v>
      </c>
      <c r="E7" s="338" t="s">
        <v>17</v>
      </c>
      <c r="F7" s="338" t="s">
        <v>18</v>
      </c>
      <c r="G7" s="60" t="s">
        <v>16</v>
      </c>
    </row>
    <row r="8" spans="1:7" ht="12.75" customHeight="1">
      <c r="A8" s="339"/>
      <c r="B8" s="341"/>
      <c r="C8" s="339"/>
      <c r="D8" s="80" t="s">
        <v>490</v>
      </c>
      <c r="E8" s="339"/>
      <c r="F8" s="339"/>
      <c r="G8" s="80">
        <v>43465</v>
      </c>
    </row>
    <row r="9" spans="1:7">
      <c r="A9" s="81">
        <v>1</v>
      </c>
      <c r="B9" s="175" t="s">
        <v>0</v>
      </c>
      <c r="C9" s="81"/>
      <c r="D9" s="176"/>
      <c r="E9" s="176"/>
      <c r="F9" s="176"/>
      <c r="G9" s="176"/>
    </row>
    <row r="10" spans="1:7">
      <c r="A10" s="81">
        <v>2</v>
      </c>
      <c r="B10" s="165" t="s">
        <v>19</v>
      </c>
      <c r="C10" s="81"/>
      <c r="D10" s="176"/>
      <c r="E10" s="176"/>
      <c r="F10" s="176"/>
      <c r="G10" s="176"/>
    </row>
    <row r="11" spans="1:7">
      <c r="A11" s="81">
        <v>3</v>
      </c>
      <c r="B11" s="175" t="s">
        <v>20</v>
      </c>
      <c r="C11" s="81"/>
      <c r="D11" s="176">
        <v>75798</v>
      </c>
      <c r="E11" s="176"/>
      <c r="F11" s="176"/>
      <c r="G11" s="176">
        <f>D11+E11</f>
        <v>75798</v>
      </c>
    </row>
    <row r="12" spans="1:7">
      <c r="A12" s="81">
        <v>4</v>
      </c>
      <c r="B12" s="175" t="s">
        <v>21</v>
      </c>
      <c r="C12" s="81"/>
      <c r="D12" s="176">
        <v>0</v>
      </c>
      <c r="E12" s="176"/>
      <c r="F12" s="176">
        <v>0</v>
      </c>
      <c r="G12" s="176">
        <f>D12+E12-F12</f>
        <v>0</v>
      </c>
    </row>
    <row r="13" spans="1:7">
      <c r="A13" s="81">
        <v>5</v>
      </c>
      <c r="B13" s="193" t="s">
        <v>470</v>
      </c>
      <c r="C13" s="81"/>
      <c r="D13" s="176">
        <v>438070</v>
      </c>
      <c r="E13" s="176">
        <v>20000</v>
      </c>
      <c r="F13" s="192">
        <v>0</v>
      </c>
      <c r="G13" s="176">
        <f>D13+E13-F13</f>
        <v>458070</v>
      </c>
    </row>
    <row r="14" spans="1:7">
      <c r="A14" s="81">
        <v>1</v>
      </c>
      <c r="B14" s="175" t="s">
        <v>22</v>
      </c>
      <c r="C14" s="81"/>
      <c r="D14" s="176">
        <v>687347</v>
      </c>
      <c r="E14" s="176"/>
      <c r="F14" s="176"/>
      <c r="G14" s="176">
        <f t="shared" ref="G14:G15" si="0">D14+E14</f>
        <v>687347</v>
      </c>
    </row>
    <row r="15" spans="1:7">
      <c r="A15" s="81">
        <v>2</v>
      </c>
      <c r="B15" s="12"/>
      <c r="C15" s="81"/>
      <c r="D15" s="176"/>
      <c r="E15" s="176"/>
      <c r="F15" s="176"/>
      <c r="G15" s="176">
        <f t="shared" si="0"/>
        <v>0</v>
      </c>
    </row>
    <row r="16" spans="1:7">
      <c r="A16" s="81">
        <v>3</v>
      </c>
      <c r="B16" s="12"/>
      <c r="C16" s="81"/>
      <c r="D16" s="176"/>
      <c r="E16" s="176"/>
      <c r="F16" s="176"/>
      <c r="G16" s="176"/>
    </row>
    <row r="17" spans="1:7" ht="13.5" thickBot="1">
      <c r="A17" s="82">
        <v>4</v>
      </c>
      <c r="B17" s="83"/>
      <c r="C17" s="82"/>
      <c r="D17" s="177"/>
      <c r="E17" s="177"/>
      <c r="F17" s="177"/>
      <c r="G17" s="177"/>
    </row>
    <row r="18" spans="1:7" ht="13.5" thickBot="1">
      <c r="A18" s="84"/>
      <c r="B18" s="85" t="s">
        <v>23</v>
      </c>
      <c r="C18" s="86"/>
      <c r="D18" s="87">
        <v>0</v>
      </c>
      <c r="E18" s="87">
        <f>SUM(E9:E17)</f>
        <v>20000</v>
      </c>
      <c r="F18" s="87">
        <f>SUM(F9:F17)</f>
        <v>0</v>
      </c>
      <c r="G18" s="87">
        <f>SUM(G9:G17)</f>
        <v>1221215</v>
      </c>
    </row>
    <row r="21" spans="1:7" ht="15.75">
      <c r="B21" s="337" t="s">
        <v>491</v>
      </c>
      <c r="C21" s="337"/>
      <c r="D21" s="337"/>
      <c r="E21" s="337"/>
      <c r="F21" s="337"/>
      <c r="G21" s="337"/>
    </row>
    <row r="22" spans="1:7">
      <c r="E22">
        <f>[1]Aktive!I3</f>
        <v>0</v>
      </c>
    </row>
    <row r="23" spans="1:7" ht="12.75" customHeight="1">
      <c r="A23" s="338" t="s">
        <v>4</v>
      </c>
      <c r="B23" s="340" t="s">
        <v>3</v>
      </c>
      <c r="C23" s="338" t="s">
        <v>15</v>
      </c>
      <c r="D23" s="60" t="s">
        <v>16</v>
      </c>
      <c r="E23" s="338" t="s">
        <v>17</v>
      </c>
      <c r="F23" s="338" t="s">
        <v>18</v>
      </c>
      <c r="G23" s="60" t="s">
        <v>16</v>
      </c>
    </row>
    <row r="24" spans="1:7" ht="12.75" customHeight="1">
      <c r="A24" s="339"/>
      <c r="B24" s="341"/>
      <c r="C24" s="339"/>
      <c r="D24" s="80" t="s">
        <v>375</v>
      </c>
      <c r="E24" s="339"/>
      <c r="F24" s="339"/>
      <c r="G24" s="80">
        <v>43100</v>
      </c>
    </row>
    <row r="25" spans="1:7">
      <c r="A25" s="81">
        <v>1</v>
      </c>
      <c r="B25" s="175" t="s">
        <v>0</v>
      </c>
      <c r="C25" s="81"/>
      <c r="D25" s="176"/>
      <c r="E25" s="176"/>
      <c r="F25" s="176"/>
      <c r="G25" s="176"/>
    </row>
    <row r="26" spans="1:7">
      <c r="A26" s="81">
        <v>2</v>
      </c>
      <c r="B26" s="165" t="s">
        <v>19</v>
      </c>
      <c r="C26" s="81"/>
      <c r="D26" s="176"/>
      <c r="E26" s="176"/>
      <c r="F26" s="176"/>
      <c r="G26" s="176"/>
    </row>
    <row r="27" spans="1:7">
      <c r="A27" s="81">
        <v>3</v>
      </c>
      <c r="B27" s="175" t="s">
        <v>24</v>
      </c>
      <c r="C27" s="81"/>
      <c r="D27" s="176">
        <v>16538</v>
      </c>
      <c r="E27" s="176"/>
      <c r="F27" s="176"/>
      <c r="G27" s="176">
        <f>D27+F27+E27</f>
        <v>16538</v>
      </c>
    </row>
    <row r="28" spans="1:7">
      <c r="A28" s="81">
        <v>4</v>
      </c>
      <c r="B28" s="175" t="s">
        <v>21</v>
      </c>
      <c r="C28" s="81"/>
      <c r="D28" s="176">
        <f>D12*0.2</f>
        <v>0</v>
      </c>
      <c r="E28" s="176"/>
      <c r="F28" s="176">
        <f>F12*0.2</f>
        <v>0</v>
      </c>
      <c r="G28" s="176">
        <f>D28-F28</f>
        <v>0</v>
      </c>
    </row>
    <row r="29" spans="1:7">
      <c r="A29" s="81">
        <v>5</v>
      </c>
      <c r="B29" s="193" t="s">
        <v>470</v>
      </c>
      <c r="C29" s="81"/>
      <c r="D29" s="176">
        <v>122251</v>
      </c>
      <c r="E29" s="176"/>
      <c r="F29" s="176"/>
      <c r="G29" s="176">
        <f>D29-F29+E29</f>
        <v>122251</v>
      </c>
    </row>
    <row r="30" spans="1:7">
      <c r="A30" s="81">
        <v>1</v>
      </c>
      <c r="B30" s="193"/>
      <c r="C30" s="81"/>
      <c r="D30" s="176"/>
      <c r="E30" s="176"/>
      <c r="F30" s="176"/>
      <c r="G30" s="176">
        <f>D30-F30+E30</f>
        <v>0</v>
      </c>
    </row>
    <row r="31" spans="1:7">
      <c r="A31" s="81">
        <v>2</v>
      </c>
      <c r="B31" s="175" t="s">
        <v>22</v>
      </c>
      <c r="C31" s="81"/>
      <c r="D31" s="176">
        <v>153967</v>
      </c>
      <c r="E31" s="176"/>
      <c r="F31" s="176"/>
      <c r="G31" s="176">
        <f>D31-F31+E31</f>
        <v>153967</v>
      </c>
    </row>
    <row r="32" spans="1:7">
      <c r="A32" s="81">
        <v>3</v>
      </c>
      <c r="B32" s="12"/>
      <c r="C32" s="81"/>
      <c r="D32" s="176"/>
      <c r="E32" s="176"/>
      <c r="F32" s="176"/>
      <c r="G32" s="176"/>
    </row>
    <row r="33" spans="1:7" ht="13.5" thickBot="1">
      <c r="A33" s="82">
        <v>4</v>
      </c>
      <c r="B33" s="83"/>
      <c r="C33" s="82"/>
      <c r="D33" s="177"/>
      <c r="E33" s="177"/>
      <c r="F33" s="177"/>
      <c r="G33" s="177">
        <f>D33+E33-F33</f>
        <v>0</v>
      </c>
    </row>
    <row r="34" spans="1:7" ht="13.5" thickBot="1">
      <c r="A34" s="84"/>
      <c r="B34" s="85" t="s">
        <v>23</v>
      </c>
      <c r="C34" s="86"/>
      <c r="D34" s="87">
        <f>SUM(D25:D33)</f>
        <v>292756</v>
      </c>
      <c r="E34" s="87">
        <f>SUM(E25:E33)</f>
        <v>0</v>
      </c>
      <c r="F34" s="87">
        <f t="shared" ref="F34" si="1">SUM(F25:F33)</f>
        <v>0</v>
      </c>
      <c r="G34" s="87">
        <f>SUM(G25:G33)</f>
        <v>292756</v>
      </c>
    </row>
    <row r="35" spans="1:7">
      <c r="G35" s="88"/>
    </row>
    <row r="37" spans="1:7" ht="15.75">
      <c r="B37" s="337" t="s">
        <v>492</v>
      </c>
      <c r="C37" s="337"/>
      <c r="D37" s="337"/>
      <c r="E37" s="337"/>
      <c r="F37" s="337"/>
      <c r="G37" s="337"/>
    </row>
    <row r="39" spans="1:7" ht="12.75" customHeight="1">
      <c r="A39" s="338" t="s">
        <v>4</v>
      </c>
      <c r="B39" s="340" t="s">
        <v>3</v>
      </c>
      <c r="C39" s="338" t="s">
        <v>15</v>
      </c>
      <c r="D39" s="60" t="s">
        <v>16</v>
      </c>
      <c r="E39" s="338" t="s">
        <v>17</v>
      </c>
      <c r="F39" s="338" t="s">
        <v>18</v>
      </c>
      <c r="G39" s="60" t="s">
        <v>16</v>
      </c>
    </row>
    <row r="40" spans="1:7" ht="12.75" customHeight="1">
      <c r="A40" s="339"/>
      <c r="B40" s="341"/>
      <c r="C40" s="339"/>
      <c r="D40" s="80" t="s">
        <v>490</v>
      </c>
      <c r="E40" s="339"/>
      <c r="F40" s="339"/>
      <c r="G40" s="80">
        <v>43465</v>
      </c>
    </row>
    <row r="41" spans="1:7">
      <c r="A41" s="81">
        <v>1</v>
      </c>
      <c r="B41" s="165" t="s">
        <v>0</v>
      </c>
      <c r="C41" s="81"/>
      <c r="D41" s="176"/>
      <c r="E41" s="176"/>
      <c r="F41" s="176"/>
      <c r="G41" s="176"/>
    </row>
    <row r="42" spans="1:7">
      <c r="A42" s="81">
        <v>2</v>
      </c>
      <c r="B42" s="175" t="s">
        <v>19</v>
      </c>
      <c r="C42" s="81"/>
      <c r="D42" s="176"/>
      <c r="E42" s="176"/>
      <c r="F42" s="176"/>
      <c r="G42" s="176"/>
    </row>
    <row r="43" spans="1:7">
      <c r="A43" s="81">
        <v>3</v>
      </c>
      <c r="B43" s="175" t="s">
        <v>24</v>
      </c>
      <c r="C43" s="81"/>
      <c r="D43" s="176">
        <f>D11-D27</f>
        <v>59260</v>
      </c>
      <c r="E43" s="176">
        <f>E11-E27</f>
        <v>0</v>
      </c>
      <c r="F43" s="176"/>
      <c r="G43" s="176">
        <f>G11-G27</f>
        <v>59260</v>
      </c>
    </row>
    <row r="44" spans="1:7">
      <c r="A44" s="81">
        <v>4</v>
      </c>
      <c r="B44" s="175" t="s">
        <v>21</v>
      </c>
      <c r="C44" s="81"/>
      <c r="D44" s="176">
        <f>D12-D28</f>
        <v>0</v>
      </c>
      <c r="E44" s="176">
        <f t="shared" ref="E44" si="2">E12-E28</f>
        <v>0</v>
      </c>
      <c r="F44" s="176"/>
      <c r="G44" s="176">
        <f>D44+E44-F44</f>
        <v>0</v>
      </c>
    </row>
    <row r="45" spans="1:7" ht="22.5">
      <c r="A45" s="81">
        <v>5</v>
      </c>
      <c r="B45" s="193" t="s">
        <v>374</v>
      </c>
      <c r="C45" s="81"/>
      <c r="D45" s="176">
        <f>D13-D29</f>
        <v>315819</v>
      </c>
      <c r="E45" s="176">
        <f>E13-E29</f>
        <v>20000</v>
      </c>
      <c r="F45" s="176">
        <f t="shared" ref="F45" si="3">F13-F29</f>
        <v>0</v>
      </c>
      <c r="G45" s="176">
        <f>G13-G29</f>
        <v>335819</v>
      </c>
    </row>
    <row r="46" spans="1:7">
      <c r="A46" s="81">
        <v>1</v>
      </c>
      <c r="B46" s="175" t="s">
        <v>22</v>
      </c>
      <c r="C46" s="81"/>
      <c r="D46" s="176">
        <f>D14-D30</f>
        <v>687347</v>
      </c>
      <c r="E46" s="176">
        <f>E14-E31</f>
        <v>0</v>
      </c>
      <c r="F46" s="176">
        <f t="shared" ref="F46" si="4">F14-F30</f>
        <v>0</v>
      </c>
      <c r="G46" s="176">
        <f>G14-G31</f>
        <v>533380</v>
      </c>
    </row>
    <row r="47" spans="1:7">
      <c r="A47" s="81">
        <v>2</v>
      </c>
      <c r="B47" s="175"/>
      <c r="C47" s="81"/>
      <c r="D47" s="176"/>
      <c r="E47" s="176"/>
      <c r="F47" s="176"/>
      <c r="G47" s="176"/>
    </row>
    <row r="48" spans="1:7">
      <c r="A48" s="81">
        <v>3</v>
      </c>
      <c r="B48" s="12"/>
      <c r="C48" s="81"/>
      <c r="D48" s="176"/>
      <c r="E48" s="176"/>
      <c r="F48" s="176"/>
      <c r="G48" s="176"/>
    </row>
    <row r="49" spans="1:7" ht="13.5" thickBot="1">
      <c r="A49" s="82">
        <v>4</v>
      </c>
      <c r="B49" s="83"/>
      <c r="C49" s="82"/>
      <c r="D49" s="177"/>
      <c r="E49" s="177"/>
      <c r="F49" s="177"/>
      <c r="G49" s="177"/>
    </row>
    <row r="50" spans="1:7" ht="13.5" thickBot="1">
      <c r="A50" s="84"/>
      <c r="B50" s="85" t="s">
        <v>23</v>
      </c>
      <c r="C50" s="86"/>
      <c r="D50" s="87">
        <f>SUM(D41:D49)</f>
        <v>1062426</v>
      </c>
      <c r="E50" s="87">
        <f>SUM(E41:E49)</f>
        <v>20000</v>
      </c>
      <c r="F50" s="87"/>
      <c r="G50" s="87">
        <f>SUM(G41:G49)</f>
        <v>928459</v>
      </c>
    </row>
    <row r="51" spans="1:7">
      <c r="A51" s="21"/>
      <c r="B51" s="21"/>
      <c r="C51" s="21"/>
      <c r="D51" s="21"/>
      <c r="E51" s="21"/>
      <c r="F51" s="38"/>
      <c r="G51" s="178"/>
    </row>
    <row r="52" spans="1:7" ht="15.75">
      <c r="E52" s="342" t="s">
        <v>25</v>
      </c>
      <c r="F52" s="342"/>
      <c r="G52" s="342"/>
    </row>
    <row r="54" spans="1:7">
      <c r="G54" s="170"/>
    </row>
    <row r="55" spans="1:7">
      <c r="G55" s="170"/>
    </row>
    <row r="56" spans="1:7">
      <c r="G56" s="4"/>
    </row>
  </sheetData>
  <mergeCells count="19">
    <mergeCell ref="E52:G52"/>
    <mergeCell ref="B37:G37"/>
    <mergeCell ref="A39:A40"/>
    <mergeCell ref="B39:B40"/>
    <mergeCell ref="C39:C40"/>
    <mergeCell ref="E39:E40"/>
    <mergeCell ref="F39:F40"/>
    <mergeCell ref="B21:G21"/>
    <mergeCell ref="A23:A24"/>
    <mergeCell ref="B23:B24"/>
    <mergeCell ref="C23:C24"/>
    <mergeCell ref="E23:E24"/>
    <mergeCell ref="F23:F24"/>
    <mergeCell ref="B5:G5"/>
    <mergeCell ref="A7:A8"/>
    <mergeCell ref="B7:B8"/>
    <mergeCell ref="C7:C8"/>
    <mergeCell ref="E7:E8"/>
    <mergeCell ref="F7:F8"/>
  </mergeCells>
  <pageMargins left="0.7" right="0.7" top="0.75" bottom="0.75" header="0.3" footer="0.3"/>
  <pageSetup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Pasqyrat Financiare</vt:lpstr>
      <vt:lpstr>Pozicioni financiar Aktive</vt:lpstr>
      <vt:lpstr>Pf PASIVE </vt:lpstr>
      <vt:lpstr>Pasqyra e Performances </vt:lpstr>
      <vt:lpstr>P.P.Gjithperfshirse</vt:lpstr>
      <vt:lpstr>PASQYRA E FLUKSIT </vt:lpstr>
      <vt:lpstr>Pasqyra e Kapitalit</vt:lpstr>
      <vt:lpstr>Shenimet Shpjeguese</vt:lpstr>
      <vt:lpstr>amortizi 2017</vt:lpstr>
      <vt:lpstr>ANEX 1</vt:lpstr>
      <vt:lpstr>Anex 2</vt:lpstr>
      <vt:lpstr>ANEX NR 3</vt:lpstr>
      <vt:lpstr>Sheet1</vt:lpstr>
      <vt:lpstr>Sheet2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Windows User</cp:lastModifiedBy>
  <cp:lastPrinted>2018-03-11T19:29:42Z</cp:lastPrinted>
  <dcterms:created xsi:type="dcterms:W3CDTF">2010-02-11T09:35:36Z</dcterms:created>
  <dcterms:modified xsi:type="dcterms:W3CDTF">2019-02-25T14:07:52Z</dcterms:modified>
</cp:coreProperties>
</file>