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5600" windowHeight="10640" tabRatio="958" activeTab="2"/>
  </bookViews>
  <sheets>
    <sheet name="Kopertina " sheetId="20" r:id="rId1"/>
    <sheet name="AKTIVI" sheetId="21" r:id="rId2"/>
    <sheet name="PASIVI " sheetId="18" r:id="rId3"/>
    <sheet name="Ardh e shp - natyres" sheetId="16" r:id="rId4"/>
    <sheet name="Fluks mon - indirek" sheetId="13" r:id="rId5"/>
    <sheet name="Pas e ndrysh ne kapit" sheetId="12" r:id="rId6"/>
    <sheet name="Tab invent" sheetId="25" r:id="rId7"/>
    <sheet name="Inventari i  Ndertesave" sheetId="23" r:id="rId8"/>
    <sheet name="Inventari i mjeteve" sheetId="22" r:id="rId9"/>
    <sheet name="Shenime shpjeguese" sheetId="32" r:id="rId10"/>
  </sheets>
  <calcPr calcId="144525"/>
</workbook>
</file>

<file path=xl/sharedStrings.xml><?xml version="1.0" encoding="utf-8"?>
<sst xmlns="http://schemas.openxmlformats.org/spreadsheetml/2006/main" count="601" uniqueCount="405">
  <si>
    <t>Emertimi dhe Forma Ligjore</t>
  </si>
  <si>
    <t>HIDRO 2 XH</t>
  </si>
  <si>
    <t xml:space="preserve">N I P T - I </t>
  </si>
  <si>
    <t>L77022207D</t>
  </si>
  <si>
    <t xml:space="preserve">Adresa e Selise </t>
  </si>
  <si>
    <t>Vlore</t>
  </si>
  <si>
    <t xml:space="preserve">Data e Krijimit </t>
  </si>
  <si>
    <t xml:space="preserve">Nr I  Rregj Tregetar </t>
  </si>
  <si>
    <t xml:space="preserve">Veprimtaria kryesore </t>
  </si>
  <si>
    <t>SHERBIME HIDRAULIKE DHE ELEKTRIKE</t>
  </si>
  <si>
    <t xml:space="preserve">PASQYRAT FINANCIARE </t>
  </si>
  <si>
    <t xml:space="preserve">(  Ne zbatim te standarteve  Kombetare te kontabilitetit  Nr 2  te permirsuara </t>
  </si>
  <si>
    <t xml:space="preserve">                  dhe  Ligjit 25/2018  " Per Kontabilitetin dhe Pasqyrat Financiare " )</t>
  </si>
  <si>
    <t xml:space="preserve">V I T I  </t>
  </si>
  <si>
    <t xml:space="preserve">Pasqyrat jane individuale </t>
  </si>
  <si>
    <t>Po</t>
  </si>
  <si>
    <t xml:space="preserve">Pasqyrat jane  te konsoliduara </t>
  </si>
  <si>
    <t xml:space="preserve">Pasqyrat financiare jane te shprehura ne </t>
  </si>
  <si>
    <t>leke</t>
  </si>
  <si>
    <t xml:space="preserve">Pyasqyrat financiare jane te rumbullukasura ne </t>
  </si>
  <si>
    <t xml:space="preserve">Periudha kontabel e Pasqyrave Financiare </t>
  </si>
  <si>
    <t xml:space="preserve">Nga </t>
  </si>
  <si>
    <t>01.01.2022</t>
  </si>
  <si>
    <t xml:space="preserve">Deri </t>
  </si>
  <si>
    <t>31.12.2022</t>
  </si>
  <si>
    <t xml:space="preserve">Data e mbylljes te Pasqyrave Financiare </t>
  </si>
  <si>
    <t>Pasqyra e Pozicionit Financiar (Bilanci) te vitit</t>
  </si>
  <si>
    <t>Nr</t>
  </si>
  <si>
    <t>A   K   T   I   V   E   T</t>
  </si>
  <si>
    <t>Periudha Raportuese</t>
  </si>
  <si>
    <t>Periudha paraardhese</t>
  </si>
  <si>
    <t>Aktivet Afatshkurtra</t>
  </si>
  <si>
    <t>►</t>
  </si>
  <si>
    <t>Aktivet  monetare</t>
  </si>
  <si>
    <t>Banka</t>
  </si>
  <si>
    <t>Arka</t>
  </si>
  <si>
    <t>Investime</t>
  </si>
  <si>
    <t xml:space="preserve">Ne tituj pronesie te njesive ekonomike brenda grupit </t>
  </si>
  <si>
    <t>Ne tituj pronesie te njesive ekonomike ku ka interesa pjesmarrese</t>
  </si>
  <si>
    <t>Aksionet e veta</t>
  </si>
  <si>
    <t>Te tjera Financiare</t>
  </si>
  <si>
    <t>Të drejta të arkëtueshme</t>
  </si>
  <si>
    <t>Nga aktiviteti i shfrytëzimit</t>
  </si>
  <si>
    <t>Nga njësitë ekonomike brenda grupit</t>
  </si>
  <si>
    <t xml:space="preserve">Nga  njësitë ekonomike      </t>
  </si>
  <si>
    <t>Të tjera      tvsh tthf</t>
  </si>
  <si>
    <t>Kapital i nënshkruar i papaguar</t>
  </si>
  <si>
    <t>Inventarët</t>
  </si>
  <si>
    <t>Lëndë e parë dhe materiale të konsumueshme</t>
  </si>
  <si>
    <t>Prodhime në proces dhe gjysëmprodukte</t>
  </si>
  <si>
    <t xml:space="preserve">Produkte të gatshme </t>
  </si>
  <si>
    <t xml:space="preserve">Mallra                                                        </t>
  </si>
  <si>
    <t>Aktive Biologjike (Gjë e gjallë në rritje e majmëri)</t>
  </si>
  <si>
    <t>AAGJM të mbajtura për shitje (tvsh ne ndertim)</t>
  </si>
  <si>
    <t>Parapagime për inventar</t>
  </si>
  <si>
    <t>Shpenzime të shtyra</t>
  </si>
  <si>
    <t>Të arkëtueshme nga të ardhurat e konstatuara</t>
  </si>
  <si>
    <t>I</t>
  </si>
  <si>
    <t>TOTALI   AKTIVEVE    AFATSHKURTRA</t>
  </si>
  <si>
    <t>Aktivet Afatgjata</t>
  </si>
  <si>
    <t>Aktive financiare</t>
  </si>
  <si>
    <t>Tituj pronësie në njësitë ekonomike brenda grupit</t>
  </si>
  <si>
    <t xml:space="preserve">Tituj të huadhënies në njësitë ekonomike brenda grupit </t>
  </si>
  <si>
    <t xml:space="preserve">Tituj pronësie  në njësitë ekonomike ku ka interesa pjesëmarrëse </t>
  </si>
  <si>
    <t>Tituj të huadhënies  në njësitë ekonomike ku ka interesa pjesëmarrëse</t>
  </si>
  <si>
    <t xml:space="preserve">Tituj të tjerë të mbajtur si aktive afatgjata </t>
  </si>
  <si>
    <t>Tituj të tjerë të huadhënies</t>
  </si>
  <si>
    <t>Aktivet materiale</t>
  </si>
  <si>
    <t xml:space="preserve">Toka </t>
  </si>
  <si>
    <t>Ndertesa</t>
  </si>
  <si>
    <t xml:space="preserve">Impiante dhe makineri </t>
  </si>
  <si>
    <t>Të tjera Instalime dhe pajisje  mjete transporti</t>
  </si>
  <si>
    <t>Të tjera Instalime dhe pajisje  Inv.ekonomike</t>
  </si>
  <si>
    <t xml:space="preserve">Parapagime për aktive materiale dhe në proces </t>
  </si>
  <si>
    <t>Ativet biologjike</t>
  </si>
  <si>
    <t>Aktive jo materiale:</t>
  </si>
  <si>
    <t>Koncesione,patenta,liçenca,marka tregtare,të drejta dhe akt të ngjashme</t>
  </si>
  <si>
    <t>Emri i Mirë</t>
  </si>
  <si>
    <t xml:space="preserve">Parapagime për AAJM                                                                 </t>
  </si>
  <si>
    <t>Aktive tatimore të shtyra</t>
  </si>
  <si>
    <t>Kapitali I Nenshshkruar I papaguar</t>
  </si>
  <si>
    <t>II</t>
  </si>
  <si>
    <t>TOTALI   AKTIVEVE    AFATGJATA</t>
  </si>
  <si>
    <t>III</t>
  </si>
  <si>
    <t>A K T I V E    T O T A L E</t>
  </si>
  <si>
    <t>* ne rastin e pasqyrave financiare te konsoliduara llogarite me njesite ekonomike brenda grupit eliminohen dhe nuk paraqiten ne pasqyren e pozicionit financiar</t>
  </si>
  <si>
    <t xml:space="preserve">Pasqyra e Pozicionit Financiar (Bilanci) te vitit </t>
  </si>
  <si>
    <t>DETYRIMET  DHE  KAPITALI</t>
  </si>
  <si>
    <t>Detyrime afatshkurtra:</t>
  </si>
  <si>
    <t>Titujt e huamarrjes</t>
  </si>
  <si>
    <t>Detyrime ndaj institucioneve të kredisë</t>
  </si>
  <si>
    <t xml:space="preserve">Arkëtime në avancë për porosi </t>
  </si>
  <si>
    <t>Të pagueshme për aktivitetin e shfrytëzimit</t>
  </si>
  <si>
    <t>Dëftesa të pagueshme</t>
  </si>
  <si>
    <t>Të pagueshme ndaj njësive ekonomike brenda grupit</t>
  </si>
  <si>
    <t>Të pagueshme ndaj  njësive ekonomike ku ka interesa pjesëmarrëse</t>
  </si>
  <si>
    <t xml:space="preserve">Të pagueshme ndaj punonjësve </t>
  </si>
  <si>
    <t>Të pagueshme ndaj  sigurimeve shoqërore/shëndetsore</t>
  </si>
  <si>
    <t xml:space="preserve">Të pagueshme për detyrimet tatimore </t>
  </si>
  <si>
    <t>Të pagueshme për shpenzime të konstatuara</t>
  </si>
  <si>
    <t xml:space="preserve">Të ardhura të shtyra </t>
  </si>
  <si>
    <t>Provizione</t>
  </si>
  <si>
    <t>TOTALI   DETYRIMEVE    AFATSHKURTRA</t>
  </si>
  <si>
    <t>Detyrime afatgjata:</t>
  </si>
  <si>
    <t xml:space="preserve">Arkëtimet në avancë për porosi </t>
  </si>
  <si>
    <t>Të tjera të pagueshme</t>
  </si>
  <si>
    <t xml:space="preserve">Të pagueshme për shpenzime të konstatuara </t>
  </si>
  <si>
    <t>Të ardhura të shtyra</t>
  </si>
  <si>
    <t>Provizione:</t>
  </si>
  <si>
    <t xml:space="preserve">Provizione  për pensionet </t>
  </si>
  <si>
    <t>Provizione të tjera</t>
  </si>
  <si>
    <t>Detyrime tatimore të shtyra</t>
  </si>
  <si>
    <t>TOTALI   DETYRIMEVE    AFATGJATA</t>
  </si>
  <si>
    <t>D E T Y R I M E T     T O T A L E</t>
  </si>
  <si>
    <t>Kapitali dhe Rezervat</t>
  </si>
  <si>
    <t>Kapitali i Nënshkruar</t>
  </si>
  <si>
    <t>Primi i lidhur me kapitalin</t>
  </si>
  <si>
    <t>Rezerva rivlerësimi</t>
  </si>
  <si>
    <t>Rezerva të tjera</t>
  </si>
  <si>
    <t xml:space="preserve">Rezerva ligjore </t>
  </si>
  <si>
    <t>Rezerva statutore</t>
  </si>
  <si>
    <t xml:space="preserve">Fitimi i pashpërndarë </t>
  </si>
  <si>
    <t>Fitim / Humbja e  Vitit</t>
  </si>
  <si>
    <t>Totali i kapitalit qe i takon pronareve njesise ekonomike</t>
  </si>
  <si>
    <t>Interesa jo-kontrollues</t>
  </si>
  <si>
    <t>TOTALI   KAPITALIT</t>
  </si>
  <si>
    <t>TOTALI   I   DETYRIMEVE   DHE   KAPITALIT</t>
  </si>
  <si>
    <t>Check</t>
  </si>
  <si>
    <t>* ne rastin e pasqyrave financiare te konsoliduara llogarite me njesite ekonomike brenda grupit eliminohen dhe nuk paraqiten ne pasqyren e performances</t>
  </si>
  <si>
    <t xml:space="preserve">                             Pasqyra e Performancës</t>
  </si>
  <si>
    <t xml:space="preserve">     (Pasqyra e të ardhurave dhe shpenzimeve)</t>
  </si>
  <si>
    <t>Formati 1 – Shpenzimet e shfrytëzimit të klasifikuara sipas natyrës</t>
  </si>
  <si>
    <t>Pershkrimi  i  Elementeve</t>
  </si>
  <si>
    <t>Të ardhura nga aktiviteti i shfrytëzimit</t>
  </si>
  <si>
    <t>Te ardhurat nga aktiviteti kryesor</t>
  </si>
  <si>
    <t>Te ardhurat nga aktiviteti dytesor 1</t>
  </si>
  <si>
    <t>Te ardhurat nga aktiviteti dytesor 2</t>
  </si>
  <si>
    <t>Te ardhurat nga aktiviteti dytesor 3</t>
  </si>
  <si>
    <t xml:space="preserve">Te tjera te ardhura nga aktiviteti i shfrytezimit </t>
  </si>
  <si>
    <t>Te ardhura nga ndryshimi në inventarin e mallrave dhe prodhimit në proces</t>
  </si>
  <si>
    <t xml:space="preserve">Te ardhura na puna e kryer nga njësia ekonomike dhe e kapitalizuar </t>
  </si>
  <si>
    <t>Të ardhura të tjera të shfrytëzimit</t>
  </si>
  <si>
    <t xml:space="preserve">Lënda e parë dhe materiale të konsumueshme </t>
  </si>
  <si>
    <t xml:space="preserve">Të tjera shpenzime </t>
  </si>
  <si>
    <t>Shpenzime të personelit</t>
  </si>
  <si>
    <t>Paga dhe shpërblime</t>
  </si>
  <si>
    <t>Shpenzime të sigurimeve shoqërore/shëndetsore</t>
  </si>
  <si>
    <t>Shpenzimet për pensionet</t>
  </si>
  <si>
    <t>Zhvlerësimi i aktiveve afatgjata materiale</t>
  </si>
  <si>
    <t>Shpenzime konsumi dhe amortizimi</t>
  </si>
  <si>
    <t>Shpenzime të tjera shfrytëzimi</t>
  </si>
  <si>
    <t xml:space="preserve">Të ardhura të tjera </t>
  </si>
  <si>
    <t>Te ardhura nga njesite ekonomike brenda grupit*</t>
  </si>
  <si>
    <t>Te ardhura nga njesite ekonomike ku ka interesa pjesmarrese</t>
  </si>
  <si>
    <t>Te ardhura nga investimet dhe huate e tjera ne njesi ekonomike brenda grupit, pjese e aktiveve afatgjata *</t>
  </si>
  <si>
    <t>Te ardhura nga investimet dhe huate e tjera ne njesi ekonomike ku ka interesa pjesmarrese, pjese e aktiveve afatgjata</t>
  </si>
  <si>
    <t>Interesa te arketueshem dhe te ardhura te tjera te ngjashme nga njesi ekonomike brenda grupit *</t>
  </si>
  <si>
    <t>Interesa te arketueshem dhe te ardhura te tjera te ngjashme nga njesi ekonomike ku ka interesa pjesmarrese</t>
  </si>
  <si>
    <t>Zhvlerësimi i aktiveve  financiare dhe investimeve financiare të mbajtura si aktive afatshkutra</t>
  </si>
  <si>
    <t>Shpenzime financiare</t>
  </si>
  <si>
    <t>Shpenzime interesi dhe shpenzime te ngjashme</t>
  </si>
  <si>
    <t>Shpenzime interesi dhe shpenzime te ngjashme per tu paguar tek njesite ekonomike brenda grupit *</t>
  </si>
  <si>
    <t>Shpenzime te tjera financiare</t>
  </si>
  <si>
    <t xml:space="preserve">Pjesa e fitimit/humbjes nga pjesëmarrjet </t>
  </si>
  <si>
    <r>
      <rPr>
        <b/>
        <sz val="11"/>
        <color indexed="8"/>
        <rFont val="Times New Roman"/>
        <charset val="238"/>
      </rPr>
      <t>Te tjera</t>
    </r>
    <r>
      <rPr>
        <b/>
        <i/>
        <sz val="11"/>
        <color indexed="8"/>
        <rFont val="Times New Roman"/>
        <charset val="238"/>
      </rPr>
      <t xml:space="preserve"> (pershkruaj)</t>
    </r>
  </si>
  <si>
    <t>Fitimi/Humbja para tatimit</t>
  </si>
  <si>
    <t>Shpenzimi i tatimit mbi fitimin</t>
  </si>
  <si>
    <t>Shpenzimi aktual i tatimit mbi fitimin</t>
  </si>
  <si>
    <t>Shpenzimi i tatim fitimit të shtyrë</t>
  </si>
  <si>
    <t>Pjesa e tatim fitimit të  pjesëmarrjeve</t>
  </si>
  <si>
    <t>Fitimi/(Humbja) e periudhes/vitit  (A)</t>
  </si>
  <si>
    <t>Te ardhura te tjera gjitheperfshirese per periudhen/vitin:</t>
  </si>
  <si>
    <t>Diferencat (+/-) nga përkthimi i monedhës në veprimtari të huaja</t>
  </si>
  <si>
    <t>Diferencat (+/-) nga rivlerësimi i aktiveve afatgjata materiale</t>
  </si>
  <si>
    <t>Diferencat (+/-) nga rivlerësimi i aktivet financiare të mbajtura për shitje</t>
  </si>
  <si>
    <t>Pjesa e të ardhurave gjithëpërfshirëse nga pjesëmarrjet</t>
  </si>
  <si>
    <r>
      <rPr>
        <i/>
        <sz val="11"/>
        <color indexed="8"/>
        <rFont val="Times New Roman"/>
        <charset val="238"/>
      </rPr>
      <t>Te tjera</t>
    </r>
    <r>
      <rPr>
        <i/>
        <sz val="11"/>
        <color indexed="8"/>
        <rFont val="Times New Roman"/>
        <charset val="238"/>
      </rPr>
      <t xml:space="preserve"> (pershkruaj)</t>
    </r>
  </si>
  <si>
    <t>Totali i te ardhurave te tjera gjitheperfshirese per periudhen/vitin (B)</t>
  </si>
  <si>
    <t>Totali i te ardhurave gjitheperfshirese per periudhen/vitin (A+B)</t>
  </si>
  <si>
    <t>Totali i te ardhurave gjitheperfshirese per :</t>
  </si>
  <si>
    <t>Pronaret e njesise ekonomike meme</t>
  </si>
  <si>
    <t>Interesat jo-kontrollues</t>
  </si>
  <si>
    <t>Pasqyra   e   Fluksit   te Mjeteve   Monetare</t>
  </si>
  <si>
    <t>(metoda indirekte)</t>
  </si>
  <si>
    <t xml:space="preserve">Emertimi </t>
  </si>
  <si>
    <t>Fluksi i Mjeteve Monetare nga/(përdorur në) aktivitetin e shfrytëzimit</t>
  </si>
  <si>
    <t>Fitim / Humbja e periudhes</t>
  </si>
  <si>
    <t>Rregullimet për shpenzimet jomonetare:</t>
  </si>
  <si>
    <t>Shpenzimet financiare jomonetare</t>
  </si>
  <si>
    <t>Shpenzimet për tatimin mbi fitimin jomonetar</t>
  </si>
  <si>
    <t>Fluksi i mjeteve monetare i përfshirë në aktivitetet investuese:</t>
  </si>
  <si>
    <t xml:space="preserve">Fitim nga shitja e aktiveve afatgjata materiale                           </t>
  </si>
  <si>
    <t>Ndryshimet në aktivet dhe detyrimet e shfrytëzimit:</t>
  </si>
  <si>
    <t xml:space="preserve">Rënie/(rritje) në të drejtat e arkëtueshme dhe të tjera                     </t>
  </si>
  <si>
    <t xml:space="preserve">Rënie/(rritje) në inventarë                                                                    </t>
  </si>
  <si>
    <t>Rritje/(rënie) në detyrimet e pagueshme</t>
  </si>
  <si>
    <t>Rritje/(rënie) në detyrime për punonjësit</t>
  </si>
  <si>
    <t>Mjete monetare neto nga/(përdorur në) aktivitetin e shfrytëzimit</t>
  </si>
  <si>
    <t>Fluksi i Mjeteve Monetare nga/(përdorur në) aktivitetin e investimit</t>
  </si>
  <si>
    <t>a</t>
  </si>
  <si>
    <t xml:space="preserve">Para neto të përdorura për blerjen e filialeve                            </t>
  </si>
  <si>
    <t>b</t>
  </si>
  <si>
    <t>Para neto të arkëtuara nga shitja e filialeve</t>
  </si>
  <si>
    <t>c</t>
  </si>
  <si>
    <t xml:space="preserve">Pagesa për blerjen e aktiveve afatgjata materiale                            </t>
  </si>
  <si>
    <t>d</t>
  </si>
  <si>
    <t>Arkëtime nga shitja e aktiveve afatgjata materiale</t>
  </si>
  <si>
    <t>e</t>
  </si>
  <si>
    <t xml:space="preserve">Pagesa për blerjen e investimeve të tjera                                     </t>
  </si>
  <si>
    <t>f</t>
  </si>
  <si>
    <t>Arkëtime nga shitja e investimeve të tjera</t>
  </si>
  <si>
    <t>g</t>
  </si>
  <si>
    <t>Dividentë të arkëtuar</t>
  </si>
  <si>
    <t xml:space="preserve">Mjete monetare neto nga/(përdorur në) aktivitetin e investimit           </t>
  </si>
  <si>
    <t>Fluksi i Mjeteve Monetare nga/(përdorur në) aktivitetin e  financimit</t>
  </si>
  <si>
    <t>Arkëtime nga emetimi i kapitalit aksionar</t>
  </si>
  <si>
    <t>Arkëtime nga emetimi i aksioneve të përdorura si kolateral</t>
  </si>
  <si>
    <t>Hua të arkëtuara</t>
  </si>
  <si>
    <t xml:space="preserve">Pagesa e kostove të transaksionit që lidhen me kreditë dhe huatë  </t>
  </si>
  <si>
    <t xml:space="preserve">Riblerje e aksioneve të veta                                                               </t>
  </si>
  <si>
    <r>
      <rPr>
        <i/>
        <sz val="10"/>
        <rFont val="Times New Roman"/>
        <charset val="134"/>
      </rPr>
      <t xml:space="preserve">Pagesa e aksioneve të përdorura si kolateral                                    </t>
    </r>
    <r>
      <rPr>
        <sz val="10"/>
        <rFont val="Times New Roman"/>
        <charset val="134"/>
      </rPr>
      <t xml:space="preserve"> </t>
    </r>
  </si>
  <si>
    <r>
      <rPr>
        <i/>
        <sz val="10"/>
        <rFont val="Times New Roman"/>
        <charset val="134"/>
      </rPr>
      <t xml:space="preserve">Pagesa e huave                                                                                         </t>
    </r>
    <r>
      <rPr>
        <sz val="10"/>
        <rFont val="Times New Roman"/>
        <charset val="134"/>
      </rPr>
      <t xml:space="preserve"> </t>
    </r>
  </si>
  <si>
    <t>h</t>
  </si>
  <si>
    <r>
      <rPr>
        <i/>
        <sz val="10"/>
        <rFont val="Times New Roman"/>
        <charset val="134"/>
      </rPr>
      <t xml:space="preserve">Pagesë e detyrimeve të qirasë financiare              </t>
    </r>
    <r>
      <rPr>
        <sz val="10"/>
        <rFont val="Times New Roman"/>
        <charset val="134"/>
      </rPr>
      <t xml:space="preserve">                             </t>
    </r>
  </si>
  <si>
    <t>i</t>
  </si>
  <si>
    <r>
      <rPr>
        <i/>
        <sz val="10"/>
        <rFont val="Times New Roman"/>
        <charset val="134"/>
      </rPr>
      <t xml:space="preserve">Interes i paguar                                                                                        </t>
    </r>
    <r>
      <rPr>
        <sz val="10"/>
        <rFont val="Times New Roman"/>
        <charset val="134"/>
      </rPr>
      <t xml:space="preserve"> </t>
    </r>
  </si>
  <si>
    <t>j</t>
  </si>
  <si>
    <t xml:space="preserve">Dividendë të paguar                                                                                </t>
  </si>
  <si>
    <t xml:space="preserve">Mjete monetare neto nga/(përdorur në) aktivitetin e financimit             </t>
  </si>
  <si>
    <t>Rritje/(rënie) neto në mjete monetare dhe ekuivalentë të mjeteve monetare</t>
  </si>
  <si>
    <t>Mjete monetare dhe ekuivalentë të mjeteve monetare më 1 janar</t>
  </si>
  <si>
    <t>Efekti i luhatjeve të kursit të këmbimit të mjeteve monetare</t>
  </si>
  <si>
    <t>Mjete monetare dhe ekuivalentë të mjeteve monetare më 31 dhjetor</t>
  </si>
  <si>
    <t>Pasqyra e Ndryshimeve në Kapitalin Neto</t>
  </si>
  <si>
    <t>Pershkrimi i veprimeve me kapitalin</t>
  </si>
  <si>
    <t>Kapitali i nënshkruar</t>
  </si>
  <si>
    <t>Rezerva Rivlerësimi</t>
  </si>
  <si>
    <t>Rezerva Ligjore</t>
  </si>
  <si>
    <t>Rezerva Statutore</t>
  </si>
  <si>
    <t>Fitimet e Pashpërndara</t>
  </si>
  <si>
    <t>Fitim / Humbja e vitit</t>
  </si>
  <si>
    <t>Totali</t>
  </si>
  <si>
    <t>Interesa Jo-Kontrollues</t>
  </si>
  <si>
    <t>Pozicioni financiar më 31 dhjetor 2019</t>
  </si>
  <si>
    <t>Efekti i ndryshimeve në politikat kontabël</t>
  </si>
  <si>
    <t>Pozicioni financiar i rideklaruar më 1 janar 2020</t>
  </si>
  <si>
    <t>Të ardhura totale gjithëpërfshirëse për vitin:</t>
  </si>
  <si>
    <t>Fitimi / Humbja e vitit</t>
  </si>
  <si>
    <t>Të ardhura të tjera gjithëpërfshirëse:</t>
  </si>
  <si>
    <t>Totali i të ardhura gjithëpërfshirëse për vitin:</t>
  </si>
  <si>
    <t>Transaksionet me pronarët e njësisë ekonomike të njohura direkt në kapital:</t>
  </si>
  <si>
    <t>Emetimi i kapitalit të nënshkruar</t>
  </si>
  <si>
    <t>Dividendë të paguar</t>
  </si>
  <si>
    <t>Totali i transaksioneve me pronarët e njësisë ekonomike</t>
  </si>
  <si>
    <t>Pozicioni financiar i rideklaruar më 31 dhjetor 2020</t>
  </si>
  <si>
    <t>Pozicioni financiar i rideklaruar më 1 janar 2021</t>
  </si>
  <si>
    <t>Pozicioni financiar më 31 dhjetor 2022</t>
  </si>
  <si>
    <t xml:space="preserve">Subjekti </t>
  </si>
  <si>
    <t>NIPT-i</t>
  </si>
  <si>
    <t xml:space="preserve">I N V E N T A R I </t>
  </si>
  <si>
    <t>Nr.</t>
  </si>
  <si>
    <t>Artikulli</t>
  </si>
  <si>
    <t>Nj / M</t>
  </si>
  <si>
    <t>Sasia</t>
  </si>
  <si>
    <t>Kosto</t>
  </si>
  <si>
    <t>Vlera</t>
  </si>
  <si>
    <t>Shuma</t>
  </si>
  <si>
    <t>Perfaqesuesi Personit Juridik / fizik</t>
  </si>
  <si>
    <t>YDRI XHENGO</t>
  </si>
  <si>
    <t>(emer mbiemer, firme e vule)</t>
  </si>
  <si>
    <t>Inventari i Ndertesave  ne pronesi te subjektit   2022</t>
  </si>
  <si>
    <t>NIUS/NIPT</t>
  </si>
  <si>
    <t xml:space="preserve">Emeri i Tatimpaguesit </t>
  </si>
  <si>
    <t>Lloji i pasurisë</t>
  </si>
  <si>
    <t>Zyra e regjistrimit</t>
  </si>
  <si>
    <t>Zona Kadastrale Nr.</t>
  </si>
  <si>
    <t>Numri i Pasurisë</t>
  </si>
  <si>
    <t>Adresa e pasurisë</t>
  </si>
  <si>
    <t>Siperfaqja m2</t>
  </si>
  <si>
    <t>Vlera kontabël</t>
  </si>
  <si>
    <t>Vlera sipas rregjistrimit</t>
  </si>
  <si>
    <t>Pronari i pasurisë</t>
  </si>
  <si>
    <t>Bashkpronaret e pasurise.</t>
  </si>
  <si>
    <t>Inventari automjeteve ne pronesi te subjektit   2022</t>
  </si>
  <si>
    <t>Tipi/Markë</t>
  </si>
  <si>
    <t>Targë</t>
  </si>
  <si>
    <t>Pronësia</t>
  </si>
  <si>
    <t>Leje qarkullimi</t>
  </si>
  <si>
    <t>Kapaciteti</t>
  </si>
  <si>
    <t>Vlera e mjetit e rregjistruar</t>
  </si>
  <si>
    <t>Viti i prodhimit</t>
  </si>
  <si>
    <t>Bara siguruar e mjetit.</t>
  </si>
  <si>
    <t>FURGON</t>
  </si>
  <si>
    <t>SHENIMET SHPJEGUESE</t>
  </si>
  <si>
    <t>Permbledhje e politikave dhe rregullave kryesore kontabel</t>
  </si>
  <si>
    <t>a.         Menyra e Pregatitjes se Pasqyrave Financiare</t>
  </si>
  <si>
    <t xml:space="preserve">Pasqyrat  Financiare  te shoqerise jane pregatitur ne te gjitha aspektet e tyre materiale, sipas kërkesave të Ligjit Nr. 25/2018 “Për kontabilitetin dhe pasqyrat financiare" dhe ne perputhje me Standartet Kombetare te Kontabilitetit te permiresuara . Pasqyrat financiare jane pregatitur duke perdorur bazat e vleresimit te specifikuara nga SNRF per cdo tip te aktiveve, detyrimeve, te ardhurave dhe shpenzimeve . Ne hartimin e pasqyrave financiare jane ndjekur dhe zbatuar politikat kryesore kontable te tilla si : Politika per njohjen e aktiveve , e detyrimeve, e te drejtave , e te ardhurave , e shpenzimeve si dhe vlerësimi i drejte i tyre , gjte hartimit jane respektuar parimet e kontabilitetit te cilat me te rendesishmet po i peermendim si meposhte: Parimi i te drejtave te konstatuar , parimi i vijemësisë së veprimtarisë ekonomike, parimi i kujdesit,dhe i kompesimit.Pasqyrat financiare jane pregatitur bazuar parimit te kostos hitorike  duke u kombinuar me element te metodave te tjera dhe parimit te te drejtave te konstatuara.Pasqyrat financiare te shoqerise  jane pregatitur mbi supozimin e biznesit ne vijimesi , i cili merr parasysh se shoqeria da te vazhdoje ekzistencen e aktivitetit te saj ne nje te ardheme te parashikuar.Pasqyrat financiare paraqiten në Lek, e cila është monedha funksionale dhe e paraqitjes të pasqyrave financiare te Shoqërisë.                               </t>
  </si>
  <si>
    <t>b.          Rregullat per vleresimin e Aktiveve afatgjata materiale dhe jo materiale</t>
  </si>
  <si>
    <t xml:space="preserve">Zërat e aktiveve afatgjata materiale, përveç tokës, paraqiten me kosto minus amortizimin e akumuluar dhe humbjet e akumuluara nga zhvleresimi.
Kostot që kanë të bëjnë me përmirësimet e mëpasshme i shtohen kostos së AAM-së vetëm nëse ato përmbushin kriteret e përkufizimit të AAM-ve dhe kriteret për njohjen e aktiveve në pasqyrën e pozicionit financiar. Kostot që lidhen me mirëmbajtjet dhe riparimet e vazhdueshme njihen si shpenzime gjatë vitit ushtrimor
Kostot përfshijnë shpenzime qe janë kryer drejtpërsëdrejti  për blerjen e aktivit. Kostot e aktiveve te ndërtuara nga vete shoqëria, përfshijnë koston e materialeve dhe te fuqisë punëtore, si dhe ndonjë kosto tjetër qe lidhet direkt me vënien e aktivit ne kushte pune, si dhe kostot e çmontimit  te zhvendosjes dhe te magazinimit te tyre ne vendndodhjen përkatëse. Shpenzimet kapitale të aktiveve të bëra gjatë ndërtimit kapitalizohen në “Ndërtim në proçes” dhe transferohen në kategorinë përkatëse të aktivit kur përfundon ndërtimi tij, nga kur aplikohet amortizimi përkatës sipas kategorisë.Kur pjesë të një zëri të aktiveve afatgjata materiale kanë jetë të dobishme të ndryshme, ato kontabilizohen si zëra të ndryshëm (komponentë kryesor) të aktiveve afatgjata materiale. Amortizimi i AAM-ve llogarite sipas normqve te miratuar me Ligjin 8438 date 28/12/1998 "Per tatimin mbi te ardhurat " i ndryshuar . Norma e amortizimit per ndertesat eshte 5% te vleres se mbetur, makineri dhe paisje pune 5% te vleres se mbetur, mjete transporti 20 % te vleres se mbetur, kompkutera dhe sistemet sofware 25% te vleres sembetur, dhe AAM e tjera me 20 % te vleres se mbetur. Per AAJM norma e amortizimit eshte 15% te vleres lineare te tyre.
</t>
  </si>
  <si>
    <t>AAM e njesise ekonomike per periudhen ushtrimore paraqiten ne pasqyren e meposhteme:</t>
  </si>
  <si>
    <t>Aktive Afatgjata Materiale me vlere fillestare</t>
  </si>
  <si>
    <t>Emertimi</t>
  </si>
  <si>
    <t>Gjendje</t>
  </si>
  <si>
    <t>Shtesa Rivleresimi</t>
  </si>
  <si>
    <t>Shtesa</t>
  </si>
  <si>
    <t>Pakesime</t>
  </si>
  <si>
    <t>Toka</t>
  </si>
  <si>
    <t>Ndertime</t>
  </si>
  <si>
    <t xml:space="preserve">Makineri pune </t>
  </si>
  <si>
    <t>Mjete transporti</t>
  </si>
  <si>
    <t>Paisje kompjuterike</t>
  </si>
  <si>
    <t>Inventar ekonomik</t>
  </si>
  <si>
    <t xml:space="preserve">Te tjera AAM </t>
  </si>
  <si>
    <t xml:space="preserve">Amortizimi A.A Materiale </t>
  </si>
  <si>
    <t>Gjendje akumuluar</t>
  </si>
  <si>
    <t>Sh rivleresimi</t>
  </si>
  <si>
    <t>Amortizimi</t>
  </si>
  <si>
    <t>Amortizimi vitit</t>
  </si>
  <si>
    <t>Pakësime</t>
  </si>
  <si>
    <t>Gjendje mbartur</t>
  </si>
  <si>
    <t xml:space="preserve">Vlera Kontabel Neto e A.A Materiale </t>
  </si>
  <si>
    <t>Vl kont neto</t>
  </si>
  <si>
    <t>Vl kont neto fund</t>
  </si>
  <si>
    <t>Te tjera AAM</t>
  </si>
  <si>
    <t xml:space="preserve">b.          Rregullat për vlerësimin e mjeteve monetare </t>
  </si>
  <si>
    <t>Mjetet monetare përfshijnë, mjete monetare në arkë dhe bankë, llogari rrjedhëse, si dhe, investime në tregun e parasë dhe tregje të tjera shumë likuide me kontrata jo më të gjata se tre muaj, të cilat janë objekt i një rreziku jo domethënës të ndryshimeve në vlerë.Transaksionet në monedhë të huaj, që plotesojne kushtet në njohje, regjistrohen në monedhën funksionale, duke zbatuar mbi shumën e monedhës së huaj kursin e menjëhershëm të këmbimit (spot) ndërmjet monedhës funksionale dhe monedhës së huaj në datën e trasaksionit, por shpesh përdoret një kurs këmbimi, i cili është i përafërt me kursin e datës së kryerjes së transaksionit, p.sh. një kurs mesatar i një jave ose një muaji, mund të përdoret për të gjitha transaksionet e kryera gjatë kësaj periudhe, në secilën prej monedhave të përdorura</t>
  </si>
  <si>
    <t>d.          Rregullat për vlerësimin e inventarit</t>
  </si>
  <si>
    <r>
      <rPr>
        <sz val="10"/>
        <rFont val="Times New Roman"/>
        <charset val="134"/>
      </rPr>
      <t xml:space="preserve">Inventari eshte paraqitur me vleren me te ulet mes kostos dhe vleres se realizueshme neto. Vlera e realizueshme neto eshte cmimi i shitjes i perllogaritur gjate rrjedhes normale te biznesit pa koston e perllogaritur te perfundimit dhe shpenzimet e shitjes. Kosto eshte llogaritur si vijon:  Lendet e  para  me koston e blerjes dhe inventari i imët kosto blerje minus konsumin e llogaritur; Prodhime ne proces me kosto ne baze te metodës se mesatares se ponderuar; Produkt i gatshëm me kosto ne baze te metodës se mesatares se ponderuar
</t>
    </r>
    <r>
      <rPr>
        <b/>
        <sz val="10"/>
        <rFont val="Times New Roman"/>
        <charset val="134"/>
      </rPr>
      <t xml:space="preserve">
</t>
    </r>
  </si>
  <si>
    <t>e.          Rregullat per vleresimin e Parapagimet dhe shpenzimet e shtyra</t>
  </si>
  <si>
    <t>Parapagimet dhe shpenziimet e shtyra perfaqesojne shpenzimet e kryera ne vitin korent dhe i perkasin periudhave te ardheshme te njesise ekonomike . Per keto shpenzime eshte ndjekur politika kontable kosto minus zhvlersesimet nese ka te tilla.</t>
  </si>
  <si>
    <t>g.         Rregullat per vleresimin e Huave e Parapagimeve</t>
  </si>
  <si>
    <t>Huat dhe parapagimet te klasifikuar sipas zerave te pagueshme ndaj furnitoreve , ndaj punonjesve , detyrime tatimore , detyrime ndaj sigurimeve shoqerore dhe shendetsore, hua tte tjera ndaj institucioneve te kreditit, jane te vlersuar sipas dokumentit justifikues, fature tatimore ase kontrate e lidhur midis paleve sipas legjislacionit ne fuqi.</t>
  </si>
  <si>
    <t>h.         Rregullat per vleresimin e Kapitalit</t>
  </si>
  <si>
    <t xml:space="preserve">Kapitali i njesise ekonomike vleresohet sipas vleres kontable te kapitalit aksioner te emertuar ne krijim te njesise ekonomike , rezervave te krijuar ne perputhje me statusin e shoqerise dhe kerkesave ligjore te ligjit "Per tregtaret dhe shoqerite tregtare"ose te ndponje ligji tjeter te aplikueshem. Fitimet e pashperndara qe perbehen nga fitimet e akumuluar minus pagesat e bera apo perdorimi i tij, dhe fitimi i vitit korent. </t>
  </si>
  <si>
    <t>i.           Rregullat e vleresimit te Shpenzimeve direkte</t>
  </si>
  <si>
    <t>Shpenzimet e njesise ekonomike  te vitit financiar perfaqesojne shpenzimet e blerjes te mallrave,lendeve te para dhe te sherbimeve te konsumuara per veprimtarine paresore , koston e sherbimeve kryesore te vleresuar me cmimin e blerjes dhe te vertetuar me fatura orgjinale e dokumenta te tjera kontable, shpenzimet qe lidhen ne menyre direkte me mallrat ose produktet te destinuar per shitje. Pagat shperblimet dhe kompesimet monetare , sigurimet shoqerore te paguar nga njesia ekonomike te llogaritur mbi pagen qe i perkasin periudhes kontable pavaresisht nga fakti nese ato jane paguar ose jo.Shpenzime e amortizimit qe vijne nga renia ne vlere e aktiveve afatgjata materiale dhe jo materiale. Shpenzime te tjera te pa perfshire ne zerat e mesiperm por qe lidhen me veprimtarine kryesore te njesise ekonomike.</t>
  </si>
  <si>
    <t>Shpenzimet per blerjen te kryera gjate vitit ushtrimor paraqiten si meposhte</t>
  </si>
  <si>
    <t>Vlefta</t>
  </si>
  <si>
    <t>AAM Ndertesa</t>
  </si>
  <si>
    <t>AAM inventar ekonomik</t>
  </si>
  <si>
    <t>AAM inventar informatik</t>
  </si>
  <si>
    <t>Blerje materiale kryesore ndihmese  dhe mallra</t>
  </si>
  <si>
    <t>Uji</t>
  </si>
  <si>
    <t>Shpenzime energjie</t>
  </si>
  <si>
    <t>Qera</t>
  </si>
  <si>
    <t>Shpenzime telefonike</t>
  </si>
  <si>
    <t>Taksa Vndore</t>
  </si>
  <si>
    <t>Sherbime financiare dhe profesionale</t>
  </si>
  <si>
    <t>Pagat</t>
  </si>
  <si>
    <t>Sigurime shoq. Shend</t>
  </si>
  <si>
    <t>Shpenzime te tjera</t>
  </si>
  <si>
    <t>Deklaruar ne FDP</t>
  </si>
  <si>
    <t>Diferenca e deklarimit</t>
  </si>
  <si>
    <t>Shpenzimet qe i perkasin vitit ushtrimor paraqiten si meposhte</t>
  </si>
  <si>
    <t>Blerjet gjate vitit ushtrimor</t>
  </si>
  <si>
    <t xml:space="preserve">Gjendja e mallrave ne fillim te vitit </t>
  </si>
  <si>
    <t xml:space="preserve">Gjendja e mallrave ne fund te vitit </t>
  </si>
  <si>
    <t>Ndryshimi I gjendies</t>
  </si>
  <si>
    <t>Shpenzime mirembajtje dhe riparime te ndryshme</t>
  </si>
  <si>
    <t xml:space="preserve">Paga </t>
  </si>
  <si>
    <t xml:space="preserve">Sigurimet shoqerore </t>
  </si>
  <si>
    <t xml:space="preserve">Amortizimi i AAM-ve </t>
  </si>
  <si>
    <t>Interesa te kresise</t>
  </si>
  <si>
    <t>Taksa dhe tarifa vendore , institucioneve te tjera</t>
  </si>
  <si>
    <t xml:space="preserve">Sherbime  </t>
  </si>
  <si>
    <t xml:space="preserve">Gjoba e penalitet </t>
  </si>
  <si>
    <t>Shpenzime te perjashtuar per efekte fiskale</t>
  </si>
  <si>
    <t>j.            Rregullat e vleresimit te te Ardhurave</t>
  </si>
  <si>
    <t>Te ardhurat  perfaqesojne  shitjet neto  e rrjedhimisht te ardhurat e perftuara nga kryerja e punimeve ne ndertim gjate periudhes kontable te vleresuar sipas standarteve te kontabilitetit , si dhe te produktit ne proces ndertimi .Regjistrimi sipas mases se realizimit te tyre dhe te lidhjes qe kane me ushtrimin e mbyllur kontabel, pavaresisht nese arketimi i tyre apo i nje pjese prej tyre do te ndodhe ne nje ushtrim paseardhes.</t>
  </si>
  <si>
    <t>Ne grupin e te ardhurave te tjera per vitin ushtrimor pasyrohen ne tabelen e meposhtme:</t>
  </si>
  <si>
    <t>Te ardhura nga aktiviteti kryesor sherbim hoteli</t>
  </si>
  <si>
    <t>te ardhura nga aktiviteti dytesor 1 shitje mallrash</t>
  </si>
  <si>
    <t>te ardhura nga aktiviteti dytesor 2 prodhim i AAM Ndertesa</t>
  </si>
  <si>
    <t>te ardhura nga aktiviteti dytesor 3</t>
  </si>
  <si>
    <t>Te tjera te ardhura nga aktiviteti i shfrytezimit</t>
  </si>
  <si>
    <t>Ne grupin e te ardhurave te realizuar per vitin ushtrimor pasyrohen ne tabelen e meposhtme:</t>
  </si>
  <si>
    <t xml:space="preserve">Vlera </t>
  </si>
  <si>
    <t>Te ardhura nga ndryshimi në inventarin e produktit dhe prodhimit në proces</t>
  </si>
  <si>
    <t>Kliente per pagesat paradhenie sipas prenotimit paraprak</t>
  </si>
  <si>
    <t>Te ardhura te tjera financare</t>
  </si>
  <si>
    <t>k.      Rregullat e vleresimit te Shpenzimeve (Te Ardhurave) Financiare</t>
  </si>
  <si>
    <t>Te ardhurat ose shpenzimet financiare  jane klasifikuar ne te ardhura ose shpenzime nga interesat bankare,  te ardhura te ineresit mbi hua, bono , marreveshje te qirase financiare Te ardhurat(shpenzimet) nga ndryshimi I kuresit te kembimit , te kerkesave per te arketuar dhe detyrimeve per te paguar , si dhe gjendjet e likujditeteve ne monedhe te huaj qe lidhen me veprimtarine financiare investuese ne fund te periudhes financiare. Te ardhurat te tjera (shpenzime) nga rezultati i financimeve afatshkuterta , rezultati nga dividenti, rezultati nga rivlersimi i vleres se drejte etj.</t>
  </si>
  <si>
    <t>l.     Rregullat e vleresimit te Tatimi mbi Fitimin</t>
  </si>
  <si>
    <t>Shpenzimet e tatimit mbi fitimin vleresohen ne baze te rezultatit te periudhes financiare i  llogaritur ne perputhje me dispozitat per tatimin mbi te ardhurat ne RSH per tatimin per fitimin . Shpenzimet per tatimin mbi fitimin perfshijne gjithe detyrimet per  tatimin mbi fitimin e periudhes financiare.</t>
  </si>
  <si>
    <t xml:space="preserve">Te ardhura totale nga shitja </t>
  </si>
  <si>
    <t>Shpenzimet totale te ushtrimit</t>
  </si>
  <si>
    <t>Shpenzimet e panjohura</t>
  </si>
  <si>
    <t>Fitimi ushtrimor (+) Humbje (- )</t>
  </si>
  <si>
    <t xml:space="preserve">Norma e tatimit mbi  fitimim </t>
  </si>
  <si>
    <t xml:space="preserve">Tatimi mbi fitimin ushtrimor </t>
  </si>
  <si>
    <t>Tatimi fitimi i shtyre</t>
  </si>
  <si>
    <t>Pagesa paradhenie e kesteve te tatim mbi fitimin</t>
  </si>
  <si>
    <t>Tatimi mbi fitimin per te paguar/ i paguar me teper</t>
  </si>
  <si>
    <t xml:space="preserve">m.     Te dhenat per njesin ekonomike </t>
  </si>
  <si>
    <t>Ne referim te Ligjit 25/2018 'Per Kontabilitetin dhe Pasqyrat Financiare" dhe kerkesave te nenit 16 te ligjit po paraqesim numrin mesatar te punonjesve gjate periudhes raportuese, shumen e pagave qe jepen ne periudhen raportuese te anetareve te organeve ekzekutive , drejtuese dhe mbikqyrese, per shkak te pergjegjesive te tyre dhe cdo angazhim qe lind ose merret persiper ne lidhje me pensionet e ish antareve te ketyre organeve drejtuese. Emrin dhe seline per secilen prej njesive ekonomike , ne te cilat njesia ekonomike zotron nje interes me pjesemarrje , duke treguar perqindjen e kapitalit te zoteruar , shumen e kapitali dhe rezervave , fitimin ose humbjen per poeriudhen  fundit raportuese .</t>
  </si>
  <si>
    <t>Nr mesatar i punonjesve te njesise ekonomike gjate periudhes raportuese</t>
  </si>
  <si>
    <t>Shuma vjetore e pages se organeve drejtuese te njesise ekonomike</t>
  </si>
  <si>
    <t>Shuma vjetore e pages se organeve mbikqyrese e te njesise ekonomike</t>
  </si>
  <si>
    <t>Emeri dhe selia e njesise ekonomike ne te cilen njesia zotron nje interes me pjesemarrje</t>
  </si>
  <si>
    <t>nuk ka</t>
  </si>
  <si>
    <t>% e kapitali te zoteruar ne interesin me pjesemarrje</t>
  </si>
  <si>
    <t xml:space="preserve">2.      Organizimi i Kontabilitetit te njesise ekonomike </t>
  </si>
  <si>
    <t>Kontabiliteti eshte i organizuar ne perputhje me Ligjin 25/2018 " Per Kontabilitetin dhe Pasqyrat Financiare . Shoqeria ka ndertuar nje plan te llogarive me program exel per regjistrimin e dokumentave kontabel.</t>
  </si>
  <si>
    <t>Hartuesi i Pasqyrave Financiare</t>
  </si>
  <si>
    <t xml:space="preserve"> Administratori i Shoqerise</t>
  </si>
</sst>
</file>

<file path=xl/styles.xml><?xml version="1.0" encoding="utf-8"?>
<styleSheet xmlns="http://schemas.openxmlformats.org/spreadsheetml/2006/main">
  <numFmts count="5">
    <numFmt numFmtId="176" formatCode="_-&quot;$&quot;* #,##0.00_-;\-&quot;$&quot;* #,##0.00_-;_-&quot;$&quot;* \-??_-;_-@_-"/>
    <numFmt numFmtId="177" formatCode="dd/mm/yyyy;@"/>
    <numFmt numFmtId="178" formatCode="_-&quot;$&quot;* #,##0_-;\-&quot;$&quot;* #,##0_-;_-&quot;$&quot;* &quot;-&quot;_-;_-@_-"/>
    <numFmt numFmtId="41" formatCode="_-* #,##0_-;\-* #,##0_-;_-* &quot;-&quot;_-;_-@_-"/>
    <numFmt numFmtId="43" formatCode="_-* #,##0.00_-;\-* #,##0.00_-;_-* &quot;-&quot;??_-;_-@_-"/>
  </numFmts>
  <fonts count="63">
    <font>
      <sz val="10"/>
      <name val="Arial"/>
      <charset val="134"/>
    </font>
    <font>
      <sz val="10"/>
      <name val="Times New Roman"/>
      <charset val="134"/>
    </font>
    <font>
      <b/>
      <u/>
      <sz val="12"/>
      <name val="Times New Roman"/>
      <charset val="134"/>
    </font>
    <font>
      <b/>
      <sz val="10"/>
      <name val="Times New Roman"/>
      <charset val="134"/>
    </font>
    <font>
      <b/>
      <u/>
      <sz val="10"/>
      <name val="Times New Roman"/>
      <charset val="134"/>
    </font>
    <font>
      <sz val="11"/>
      <name val="Times New Roman"/>
      <charset val="134"/>
    </font>
    <font>
      <sz val="11"/>
      <name val="Arial"/>
      <charset val="134"/>
    </font>
    <font>
      <b/>
      <sz val="11"/>
      <name val="Times New Roman"/>
      <charset val="134"/>
    </font>
    <font>
      <b/>
      <sz val="10"/>
      <name val="Arial"/>
      <charset val="134"/>
    </font>
    <font>
      <i/>
      <sz val="10"/>
      <color indexed="8"/>
      <name val="Times New Roman"/>
      <charset val="134"/>
    </font>
    <font>
      <i/>
      <sz val="10"/>
      <color rgb="FF000000"/>
      <name val="Times New Roman"/>
      <charset val="134"/>
    </font>
    <font>
      <b/>
      <sz val="11"/>
      <name val="Arial"/>
      <charset val="134"/>
    </font>
    <font>
      <u/>
      <sz val="10"/>
      <name val="Times New Roman"/>
      <charset val="134"/>
    </font>
    <font>
      <sz val="12"/>
      <name val="Times New Roman"/>
      <charset val="134"/>
    </font>
    <font>
      <b/>
      <sz val="9"/>
      <name val="Arial"/>
      <charset val="134"/>
    </font>
    <font>
      <b/>
      <sz val="12"/>
      <name val="Times New Roman"/>
      <charset val="134"/>
    </font>
    <font>
      <sz val="14"/>
      <name val="Times New Roman"/>
      <charset val="134"/>
    </font>
    <font>
      <sz val="8"/>
      <name val="Times New Roman"/>
      <charset val="134"/>
    </font>
    <font>
      <sz val="12"/>
      <name val="Calibri"/>
      <charset val="134"/>
      <scheme val="minor"/>
    </font>
    <font>
      <b/>
      <sz val="14"/>
      <name val="Times New Roman"/>
      <charset val="134"/>
    </font>
    <font>
      <b/>
      <i/>
      <sz val="12"/>
      <name val="Times New Roman"/>
      <charset val="134"/>
    </font>
    <font>
      <u/>
      <sz val="12"/>
      <name val="Times New Roman"/>
      <charset val="134"/>
    </font>
    <font>
      <i/>
      <sz val="10"/>
      <name val="Times New Roman"/>
      <charset val="134"/>
    </font>
    <font>
      <u/>
      <sz val="14"/>
      <name val="Times New Roman"/>
      <charset val="134"/>
    </font>
    <font>
      <i/>
      <sz val="11"/>
      <color indexed="8"/>
      <name val="Times New Roman"/>
      <charset val="238"/>
    </font>
    <font>
      <b/>
      <sz val="11"/>
      <color indexed="8"/>
      <name val="Times New Roman"/>
      <charset val="238"/>
    </font>
    <font>
      <b/>
      <i/>
      <sz val="11"/>
      <color indexed="8"/>
      <name val="Times New Roman"/>
      <charset val="238"/>
    </font>
    <font>
      <i/>
      <sz val="11"/>
      <color indexed="8"/>
      <name val="Times New Roman"/>
      <charset val="134"/>
    </font>
    <font>
      <i/>
      <sz val="11"/>
      <name val="Times New Roman"/>
      <charset val="134"/>
    </font>
    <font>
      <b/>
      <i/>
      <sz val="9"/>
      <name val="Times New Roman"/>
      <charset val="134"/>
    </font>
    <font>
      <i/>
      <sz val="10"/>
      <color theme="9" tint="-0.249977111117893"/>
      <name val="Times New Roman"/>
      <charset val="238"/>
    </font>
    <font>
      <i/>
      <sz val="10"/>
      <color theme="9" tint="-0.249977111117893"/>
      <name val="Arial"/>
      <charset val="134"/>
    </font>
    <font>
      <sz val="7"/>
      <name val="Book Antiqua"/>
      <charset val="134"/>
    </font>
    <font>
      <b/>
      <sz val="11"/>
      <name val="Times New Roman"/>
      <charset val="238"/>
    </font>
    <font>
      <sz val="11"/>
      <color theme="1"/>
      <name val="Times New Roman"/>
      <charset val="238"/>
    </font>
    <font>
      <u/>
      <sz val="12"/>
      <name val="Arial"/>
      <charset val="134"/>
    </font>
    <font>
      <u/>
      <sz val="10"/>
      <name val="Arial"/>
      <charset val="134"/>
    </font>
    <font>
      <u/>
      <sz val="14"/>
      <name val="Arial"/>
      <charset val="134"/>
    </font>
    <font>
      <b/>
      <sz val="18"/>
      <name val="Times New Roman"/>
      <charset val="134"/>
    </font>
    <font>
      <u/>
      <sz val="5"/>
      <name val="Book Antiqua"/>
      <charset val="134"/>
    </font>
    <font>
      <sz val="11"/>
      <color theme="0"/>
      <name val="Calibri"/>
      <charset val="0"/>
      <scheme val="minor"/>
    </font>
    <font>
      <sz val="11"/>
      <color theme="1"/>
      <name val="Calibri"/>
      <charset val="0"/>
      <scheme val="minor"/>
    </font>
    <font>
      <sz val="11"/>
      <color theme="1"/>
      <name val="Calibri"/>
      <charset val="134"/>
      <scheme val="minor"/>
    </font>
    <font>
      <sz val="11"/>
      <color theme="1"/>
      <name val="Calibri"/>
      <charset val="238"/>
      <scheme val="minor"/>
    </font>
    <font>
      <u/>
      <sz val="11"/>
      <color rgb="FF0000FF"/>
      <name val="Calibri"/>
      <charset val="0"/>
      <scheme val="minor"/>
    </font>
    <font>
      <b/>
      <sz val="11"/>
      <color rgb="FFFA7D00"/>
      <name val="Calibri"/>
      <charset val="0"/>
      <scheme val="minor"/>
    </font>
    <font>
      <u/>
      <sz val="11"/>
      <color rgb="FF800080"/>
      <name val="Calibri"/>
      <charset val="0"/>
      <scheme val="minor"/>
    </font>
    <font>
      <sz val="11"/>
      <color rgb="FF9C0006"/>
      <name val="Calibri"/>
      <charset val="0"/>
      <scheme val="minor"/>
    </font>
    <font>
      <b/>
      <sz val="11"/>
      <color rgb="FFFFFFFF"/>
      <name val="Calibri"/>
      <charset val="0"/>
      <scheme val="minor"/>
    </font>
    <font>
      <b/>
      <sz val="13"/>
      <color theme="3"/>
      <name val="Calibri"/>
      <charset val="134"/>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sz val="11"/>
      <color rgb="FF3F3F76"/>
      <name val="Calibri"/>
      <charset val="0"/>
      <scheme val="minor"/>
    </font>
    <font>
      <b/>
      <sz val="11"/>
      <color theme="3"/>
      <name val="Calibri"/>
      <charset val="134"/>
      <scheme val="minor"/>
    </font>
    <font>
      <b/>
      <sz val="11"/>
      <color rgb="FF3F3F3F"/>
      <name val="Calibri"/>
      <charset val="0"/>
      <scheme val="minor"/>
    </font>
    <font>
      <sz val="11"/>
      <color rgb="FFFA7D00"/>
      <name val="Calibri"/>
      <charset val="0"/>
      <scheme val="minor"/>
    </font>
    <font>
      <sz val="11"/>
      <color rgb="FF006100"/>
      <name val="Calibri"/>
      <charset val="0"/>
      <scheme val="minor"/>
    </font>
    <font>
      <sz val="10"/>
      <name val="Arial"/>
      <charset val="238"/>
    </font>
    <font>
      <b/>
      <sz val="11"/>
      <color theme="1"/>
      <name val="Calibri"/>
      <charset val="0"/>
      <scheme val="minor"/>
    </font>
    <font>
      <sz val="11"/>
      <color rgb="FF9C6500"/>
      <name val="Calibri"/>
      <charset val="0"/>
      <scheme val="minor"/>
    </font>
    <font>
      <sz val="10"/>
      <name val="Tahoma"/>
      <charset val="238"/>
    </font>
  </fonts>
  <fills count="34">
    <fill>
      <patternFill patternType="none"/>
    </fill>
    <fill>
      <patternFill patternType="gray125"/>
    </fill>
    <fill>
      <patternFill patternType="solid">
        <fgColor theme="0" tint="-0.0499893185216834"/>
        <bgColor indexed="64"/>
      </patternFill>
    </fill>
    <fill>
      <patternFill patternType="solid">
        <fgColor theme="9"/>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8"/>
        <bgColor indexed="64"/>
      </patternFill>
    </fill>
    <fill>
      <patternFill patternType="solid">
        <fgColor theme="7"/>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rgb="FFFFC7CE"/>
        <bgColor indexed="64"/>
      </patternFill>
    </fill>
    <fill>
      <patternFill patternType="solid">
        <fgColor rgb="FFA5A5A5"/>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5"/>
        <bgColor indexed="64"/>
      </patternFill>
    </fill>
    <fill>
      <patternFill patternType="solid">
        <fgColor rgb="FFFFFFCC"/>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rgb="FFFFCC99"/>
        <bgColor indexed="64"/>
      </patternFill>
    </fill>
    <fill>
      <patternFill patternType="solid">
        <fgColor rgb="FFC6EFCE"/>
        <bgColor indexed="64"/>
      </patternFill>
    </fill>
    <fill>
      <patternFill patternType="solid">
        <fgColor rgb="FFFFEB9C"/>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6" tint="0.799981688894314"/>
        <bgColor indexed="64"/>
      </patternFill>
    </fill>
  </fills>
  <borders count="33">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xf numFmtId="0" fontId="0" fillId="0" borderId="0"/>
    <xf numFmtId="0" fontId="41" fillId="9" borderId="0" applyNumberFormat="0" applyBorder="0" applyAlignment="0" applyProtection="0">
      <alignment vertical="center"/>
    </xf>
    <xf numFmtId="43" fontId="42" fillId="0" borderId="0" applyFont="0" applyFill="0" applyBorder="0" applyAlignment="0" applyProtection="0">
      <alignment vertical="center"/>
    </xf>
    <xf numFmtId="41" fontId="42" fillId="0" borderId="0" applyFont="0" applyFill="0" applyBorder="0" applyAlignment="0" applyProtection="0">
      <alignment vertical="center"/>
    </xf>
    <xf numFmtId="178" fontId="42" fillId="0" borderId="0" applyFont="0" applyFill="0" applyBorder="0" applyAlignment="0" applyProtection="0">
      <alignment vertical="center"/>
    </xf>
    <xf numFmtId="0" fontId="43" fillId="0" borderId="0"/>
    <xf numFmtId="176" fontId="42" fillId="0" borderId="0" applyFont="0" applyFill="0" applyBorder="0" applyAlignment="0" applyProtection="0">
      <alignment vertical="center"/>
    </xf>
    <xf numFmtId="9" fontId="42" fillId="0" borderId="0" applyFont="0" applyFill="0" applyBorder="0" applyAlignment="0" applyProtection="0">
      <alignment vertical="center"/>
    </xf>
    <xf numFmtId="0" fontId="44" fillId="0" borderId="0" applyNumberFormat="0" applyFill="0" applyBorder="0" applyAlignment="0" applyProtection="0">
      <alignment vertical="center"/>
    </xf>
    <xf numFmtId="0" fontId="40" fillId="13" borderId="0" applyNumberFormat="0" applyBorder="0" applyAlignment="0" applyProtection="0">
      <alignment vertical="center"/>
    </xf>
    <xf numFmtId="0" fontId="46" fillId="0" borderId="0" applyNumberFormat="0" applyFill="0" applyBorder="0" applyAlignment="0" applyProtection="0">
      <alignment vertical="center"/>
    </xf>
    <xf numFmtId="0" fontId="48" fillId="17" borderId="26" applyNumberFormat="0" applyAlignment="0" applyProtection="0">
      <alignment vertical="center"/>
    </xf>
    <xf numFmtId="0" fontId="49" fillId="0" borderId="27" applyNumberFormat="0" applyFill="0" applyAlignment="0" applyProtection="0">
      <alignment vertical="center"/>
    </xf>
    <xf numFmtId="0" fontId="42" fillId="22" borderId="28" applyNumberFormat="0" applyFont="0" applyAlignment="0" applyProtection="0">
      <alignment vertical="center"/>
    </xf>
    <xf numFmtId="0" fontId="41" fillId="5" borderId="0" applyNumberFormat="0" applyBorder="0" applyAlignment="0" applyProtection="0">
      <alignment vertical="center"/>
    </xf>
    <xf numFmtId="0" fontId="50" fillId="0" borderId="0" applyNumberFormat="0" applyFill="0" applyBorder="0" applyAlignment="0" applyProtection="0">
      <alignment vertical="center"/>
    </xf>
    <xf numFmtId="0" fontId="43" fillId="0" borderId="0"/>
    <xf numFmtId="0" fontId="41" fillId="4" borderId="0" applyNumberFormat="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27" applyNumberFormat="0" applyFill="0" applyAlignment="0" applyProtection="0">
      <alignment vertical="center"/>
    </xf>
    <xf numFmtId="0" fontId="55" fillId="0" borderId="29" applyNumberFormat="0" applyFill="0" applyAlignment="0" applyProtection="0">
      <alignment vertical="center"/>
    </xf>
    <xf numFmtId="0" fontId="55" fillId="0" borderId="0" applyNumberFormat="0" applyFill="0" applyBorder="0" applyAlignment="0" applyProtection="0">
      <alignment vertical="center"/>
    </xf>
    <xf numFmtId="0" fontId="54" fillId="25" borderId="25" applyNumberFormat="0" applyAlignment="0" applyProtection="0">
      <alignment vertical="center"/>
    </xf>
    <xf numFmtId="0" fontId="40" fillId="12" borderId="0" applyNumberFormat="0" applyBorder="0" applyAlignment="0" applyProtection="0">
      <alignment vertical="center"/>
    </xf>
    <xf numFmtId="0" fontId="58" fillId="26" borderId="0" applyNumberFormat="0" applyBorder="0" applyAlignment="0" applyProtection="0">
      <alignment vertical="center"/>
    </xf>
    <xf numFmtId="0" fontId="56" fillId="15" borderId="30" applyNumberFormat="0" applyAlignment="0" applyProtection="0">
      <alignment vertical="center"/>
    </xf>
    <xf numFmtId="0" fontId="41" fillId="8" borderId="0" applyNumberFormat="0" applyBorder="0" applyAlignment="0" applyProtection="0">
      <alignment vertical="center"/>
    </xf>
    <xf numFmtId="0" fontId="45" fillId="15" borderId="25" applyNumberFormat="0" applyAlignment="0" applyProtection="0">
      <alignment vertical="center"/>
    </xf>
    <xf numFmtId="0" fontId="57" fillId="0" borderId="31" applyNumberFormat="0" applyFill="0" applyAlignment="0" applyProtection="0">
      <alignment vertical="center"/>
    </xf>
    <xf numFmtId="0" fontId="60" fillId="0" borderId="32" applyNumberFormat="0" applyFill="0" applyAlignment="0" applyProtection="0">
      <alignment vertical="center"/>
    </xf>
    <xf numFmtId="0" fontId="47" fillId="16" borderId="0" applyNumberFormat="0" applyBorder="0" applyAlignment="0" applyProtection="0">
      <alignment vertical="center"/>
    </xf>
    <xf numFmtId="0" fontId="61" fillId="27" borderId="0" applyNumberFormat="0" applyBorder="0" applyAlignment="0" applyProtection="0">
      <alignment vertical="center"/>
    </xf>
    <xf numFmtId="0" fontId="40" fillId="14" borderId="0" applyNumberFormat="0" applyBorder="0" applyAlignment="0" applyProtection="0">
      <alignment vertical="center"/>
    </xf>
    <xf numFmtId="0" fontId="42" fillId="0" borderId="0"/>
    <xf numFmtId="0" fontId="41" fillId="31" borderId="0" applyNumberFormat="0" applyBorder="0" applyAlignment="0" applyProtection="0">
      <alignment vertical="center"/>
    </xf>
    <xf numFmtId="0" fontId="40" fillId="30" borderId="0" applyNumberFormat="0" applyBorder="0" applyAlignment="0" applyProtection="0">
      <alignment vertical="center"/>
    </xf>
    <xf numFmtId="0" fontId="40" fillId="21" borderId="0" applyNumberFormat="0" applyBorder="0" applyAlignment="0" applyProtection="0">
      <alignment vertical="center"/>
    </xf>
    <xf numFmtId="0" fontId="41" fillId="29" borderId="0" applyNumberFormat="0" applyBorder="0" applyAlignment="0" applyProtection="0">
      <alignment vertical="center"/>
    </xf>
    <xf numFmtId="0" fontId="62" fillId="0" borderId="0"/>
    <xf numFmtId="0" fontId="41" fillId="20" borderId="0" applyNumberFormat="0" applyBorder="0" applyAlignment="0" applyProtection="0">
      <alignment vertical="center"/>
    </xf>
    <xf numFmtId="0" fontId="40" fillId="28" borderId="0" applyNumberFormat="0" applyBorder="0" applyAlignment="0" applyProtection="0">
      <alignment vertical="center"/>
    </xf>
    <xf numFmtId="0" fontId="40" fillId="11" borderId="0" applyNumberFormat="0" applyBorder="0" applyAlignment="0" applyProtection="0">
      <alignment vertical="center"/>
    </xf>
    <xf numFmtId="0" fontId="41" fillId="33" borderId="0" applyNumberFormat="0" applyBorder="0" applyAlignment="0" applyProtection="0">
      <alignment vertical="center"/>
    </xf>
    <xf numFmtId="0" fontId="40" fillId="7" borderId="0" applyNumberFormat="0" applyBorder="0" applyAlignment="0" applyProtection="0">
      <alignment vertical="center"/>
    </xf>
    <xf numFmtId="0" fontId="41" fillId="10" borderId="0" applyNumberFormat="0" applyBorder="0" applyAlignment="0" applyProtection="0">
      <alignment vertical="center"/>
    </xf>
    <xf numFmtId="0" fontId="41" fillId="32" borderId="0" applyNumberFormat="0" applyBorder="0" applyAlignment="0" applyProtection="0">
      <alignment vertical="center"/>
    </xf>
    <xf numFmtId="0" fontId="40" fillId="6" borderId="0" applyNumberFormat="0" applyBorder="0" applyAlignment="0" applyProtection="0">
      <alignment vertical="center"/>
    </xf>
    <xf numFmtId="0" fontId="41" fillId="24" borderId="0" applyNumberFormat="0" applyBorder="0" applyAlignment="0" applyProtection="0">
      <alignment vertical="center"/>
    </xf>
    <xf numFmtId="0" fontId="40" fillId="23" borderId="0" applyNumberFormat="0" applyBorder="0" applyAlignment="0" applyProtection="0">
      <alignment vertical="center"/>
    </xf>
    <xf numFmtId="0" fontId="40" fillId="3" borderId="0" applyNumberFormat="0" applyBorder="0" applyAlignment="0" applyProtection="0">
      <alignment vertical="center"/>
    </xf>
    <xf numFmtId="0" fontId="41" fillId="19" borderId="0" applyNumberFormat="0" applyBorder="0" applyAlignment="0" applyProtection="0">
      <alignment vertical="center"/>
    </xf>
    <xf numFmtId="0" fontId="40" fillId="18" borderId="0" applyNumberFormat="0" applyBorder="0" applyAlignment="0" applyProtection="0">
      <alignment vertical="center"/>
    </xf>
    <xf numFmtId="0" fontId="0" fillId="0" borderId="0" applyFont="0" applyFill="0" applyBorder="0" applyAlignment="0" applyProtection="0"/>
    <xf numFmtId="0" fontId="59" fillId="0" borderId="0"/>
  </cellStyleXfs>
  <cellXfs count="287">
    <xf numFmtId="0" fontId="0" fillId="0" borderId="0" xfId="0"/>
    <xf numFmtId="0" fontId="1" fillId="0" borderId="0" xfId="0" applyFont="1" applyBorder="1"/>
    <xf numFmtId="0" fontId="1" fillId="0" borderId="1" xfId="0" applyFont="1" applyBorder="1"/>
    <xf numFmtId="0" fontId="1" fillId="0" borderId="2" xfId="0" applyFont="1" applyBorder="1"/>
    <xf numFmtId="0" fontId="2" fillId="0" borderId="3" xfId="0" applyFont="1" applyBorder="1" applyAlignment="1">
      <alignment horizontal="center"/>
    </xf>
    <xf numFmtId="0" fontId="2" fillId="0" borderId="0" xfId="0" applyFont="1" applyBorder="1" applyAlignment="1">
      <alignment horizontal="center"/>
    </xf>
    <xf numFmtId="0" fontId="1" fillId="0" borderId="3" xfId="0" applyFont="1" applyBorder="1"/>
    <xf numFmtId="0" fontId="3" fillId="0" borderId="3" xfId="0" applyFont="1" applyBorder="1" applyAlignment="1">
      <alignment horizontal="left"/>
    </xf>
    <xf numFmtId="0" fontId="3" fillId="0" borderId="0" xfId="0" applyFont="1" applyBorder="1" applyAlignment="1">
      <alignment horizontal="left"/>
    </xf>
    <xf numFmtId="0" fontId="1" fillId="0" borderId="3" xfId="0" applyFont="1" applyBorder="1" applyAlignment="1">
      <alignment horizontal="left" vertical="center" wrapText="1"/>
    </xf>
    <xf numFmtId="0" fontId="1" fillId="0" borderId="0" xfId="0" applyFont="1" applyBorder="1" applyAlignment="1">
      <alignment horizontal="left" vertical="center" wrapText="1"/>
    </xf>
    <xf numFmtId="0" fontId="0" fillId="0" borderId="3" xfId="0" applyBorder="1"/>
    <xf numFmtId="0" fontId="0" fillId="0" borderId="0" xfId="0" applyBorder="1"/>
    <xf numFmtId="0" fontId="1" fillId="0" borderId="3" xfId="0" applyFont="1" applyBorder="1" applyAlignment="1"/>
    <xf numFmtId="0" fontId="1" fillId="0" borderId="0" xfId="0" applyFont="1" applyBorder="1" applyAlignment="1"/>
    <xf numFmtId="0" fontId="3" fillId="0" borderId="3" xfId="0" applyFont="1" applyBorder="1"/>
    <xf numFmtId="0" fontId="4" fillId="0" borderId="4" xfId="0" applyFont="1" applyBorder="1" applyAlignment="1">
      <alignment horizontal="center"/>
    </xf>
    <xf numFmtId="0" fontId="1" fillId="0" borderId="5"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xf>
    <xf numFmtId="177" fontId="1" fillId="0" borderId="6" xfId="0" applyNumberFormat="1" applyFont="1" applyBorder="1" applyAlignment="1">
      <alignment horizontal="center" vertical="center"/>
    </xf>
    <xf numFmtId="0" fontId="1" fillId="0" borderId="6" xfId="0" applyFont="1" applyBorder="1" applyAlignment="1">
      <alignment horizontal="center" vertical="center" wrapText="1"/>
    </xf>
    <xf numFmtId="0" fontId="1" fillId="0" borderId="4" xfId="0" applyFont="1" applyBorder="1" applyAlignment="1">
      <alignment horizontal="center"/>
    </xf>
    <xf numFmtId="0" fontId="5" fillId="0" borderId="4" xfId="0" applyFont="1" applyBorder="1"/>
    <xf numFmtId="3" fontId="5" fillId="0" borderId="4" xfId="0" applyNumberFormat="1" applyFont="1" applyBorder="1"/>
    <xf numFmtId="3" fontId="6" fillId="0" borderId="4" xfId="54" applyNumberFormat="1" applyFont="1" applyBorder="1"/>
    <xf numFmtId="0" fontId="1" fillId="0" borderId="4" xfId="0" applyFont="1" applyBorder="1" applyAlignment="1">
      <alignment horizontal="left"/>
    </xf>
    <xf numFmtId="0" fontId="7" fillId="0" borderId="4" xfId="0" applyFont="1" applyBorder="1" applyAlignment="1">
      <alignment horizontal="center"/>
    </xf>
    <xf numFmtId="3" fontId="7" fillId="0" borderId="4" xfId="0" applyNumberFormat="1" applyFont="1" applyBorder="1"/>
    <xf numFmtId="0" fontId="1" fillId="0" borderId="5" xfId="0" applyFont="1" applyBorder="1" applyAlignment="1">
      <alignment horizontal="center"/>
    </xf>
    <xf numFmtId="0" fontId="1" fillId="0" borderId="4" xfId="0" applyFont="1" applyBorder="1"/>
    <xf numFmtId="0" fontId="0" fillId="0" borderId="7" xfId="0" applyBorder="1"/>
    <xf numFmtId="0" fontId="0" fillId="0" borderId="8" xfId="0" applyBorder="1"/>
    <xf numFmtId="0" fontId="0" fillId="0" borderId="1" xfId="0" applyBorder="1"/>
    <xf numFmtId="0" fontId="0" fillId="0" borderId="2" xfId="0" applyBorder="1"/>
    <xf numFmtId="0" fontId="3" fillId="0" borderId="3" xfId="0" applyFont="1" applyBorder="1" applyAlignment="1">
      <alignment horizontal="left" vertical="center" wrapText="1"/>
    </xf>
    <xf numFmtId="0" fontId="3" fillId="0" borderId="0" xfId="0" applyFont="1" applyBorder="1" applyAlignment="1">
      <alignment horizontal="left" vertical="center" wrapText="1"/>
    </xf>
    <xf numFmtId="0" fontId="1" fillId="0" borderId="3" xfId="0" applyFont="1" applyBorder="1" applyAlignment="1">
      <alignment horizontal="left" wrapText="1"/>
    </xf>
    <xf numFmtId="0" fontId="1" fillId="0" borderId="0" xfId="0" applyFont="1" applyBorder="1" applyAlignment="1">
      <alignment horizontal="left" wrapText="1"/>
    </xf>
    <xf numFmtId="0" fontId="0" fillId="0" borderId="9" xfId="0" applyBorder="1"/>
    <xf numFmtId="0" fontId="2" fillId="0" borderId="10" xfId="0" applyFont="1" applyBorder="1" applyAlignment="1">
      <alignment horizontal="center"/>
    </xf>
    <xf numFmtId="0" fontId="0" fillId="0" borderId="10" xfId="0" applyBorder="1"/>
    <xf numFmtId="0" fontId="1" fillId="0" borderId="10" xfId="0" applyFont="1" applyBorder="1" applyAlignment="1">
      <alignment horizontal="left" vertical="center" wrapText="1"/>
    </xf>
    <xf numFmtId="0" fontId="1" fillId="0" borderId="11" xfId="0" applyFont="1" applyFill="1" applyBorder="1" applyAlignment="1">
      <alignment horizontal="center"/>
    </xf>
    <xf numFmtId="3" fontId="1" fillId="0" borderId="0" xfId="0" applyNumberFormat="1" applyFont="1" applyBorder="1"/>
    <xf numFmtId="0" fontId="0" fillId="0" borderId="12" xfId="0" applyBorder="1"/>
    <xf numFmtId="0" fontId="3" fillId="0" borderId="10" xfId="0" applyFont="1" applyBorder="1" applyAlignment="1">
      <alignment horizontal="left" vertical="center" wrapText="1"/>
    </xf>
    <xf numFmtId="0" fontId="1" fillId="0" borderId="10" xfId="0" applyFont="1" applyBorder="1" applyAlignment="1">
      <alignment horizontal="left" wrapText="1"/>
    </xf>
    <xf numFmtId="3" fontId="0" fillId="0" borderId="0" xfId="0" applyNumberFormat="1"/>
    <xf numFmtId="0" fontId="3" fillId="0" borderId="4" xfId="0" applyFont="1" applyBorder="1" applyAlignment="1">
      <alignment horizontal="center"/>
    </xf>
    <xf numFmtId="0" fontId="1" fillId="0" borderId="13" xfId="0" applyFont="1" applyBorder="1" applyAlignment="1">
      <alignment horizontal="left"/>
    </xf>
    <xf numFmtId="0" fontId="1" fillId="0" borderId="14" xfId="0" applyFont="1" applyBorder="1" applyAlignment="1">
      <alignment horizontal="left"/>
    </xf>
    <xf numFmtId="0" fontId="3" fillId="0" borderId="4" xfId="0" applyFont="1" applyBorder="1" applyAlignment="1">
      <alignment horizontal="left"/>
    </xf>
    <xf numFmtId="0" fontId="3" fillId="0" borderId="5" xfId="0" applyFont="1" applyBorder="1" applyAlignment="1">
      <alignment horizontal="center"/>
    </xf>
    <xf numFmtId="0" fontId="3" fillId="0" borderId="13" xfId="0" applyFont="1" applyBorder="1" applyAlignment="1">
      <alignment horizontal="center"/>
    </xf>
    <xf numFmtId="0" fontId="3" fillId="0" borderId="14" xfId="0" applyFont="1" applyBorder="1" applyAlignment="1">
      <alignment horizontal="center"/>
    </xf>
    <xf numFmtId="0" fontId="1" fillId="0" borderId="3" xfId="0" applyNumberFormat="1" applyFont="1" applyBorder="1"/>
    <xf numFmtId="0" fontId="1" fillId="0" borderId="0" xfId="0" applyFont="1" applyBorder="1" applyAlignment="1">
      <alignment horizontal="center"/>
    </xf>
    <xf numFmtId="0" fontId="3" fillId="0" borderId="0" xfId="0" applyFont="1" applyBorder="1" applyAlignment="1">
      <alignment horizontal="center"/>
    </xf>
    <xf numFmtId="0" fontId="1" fillId="0" borderId="7" xfId="0" applyFont="1" applyBorder="1"/>
    <xf numFmtId="0" fontId="1" fillId="0" borderId="8" xfId="0" applyFont="1" applyBorder="1"/>
    <xf numFmtId="0" fontId="3" fillId="0" borderId="1" xfId="0" applyFont="1" applyBorder="1" applyAlignment="1">
      <alignment horizontal="left"/>
    </xf>
    <xf numFmtId="0" fontId="3" fillId="0" borderId="2" xfId="0" applyFont="1" applyBorder="1" applyAlignment="1">
      <alignment horizontal="left"/>
    </xf>
    <xf numFmtId="3" fontId="0" fillId="0" borderId="4" xfId="0" applyNumberFormat="1" applyBorder="1"/>
    <xf numFmtId="3" fontId="0" fillId="0" borderId="0" xfId="0" applyNumberFormat="1" applyBorder="1"/>
    <xf numFmtId="0" fontId="1" fillId="0" borderId="15" xfId="0" applyFont="1" applyBorder="1" applyAlignment="1">
      <alignment horizontal="left"/>
    </xf>
    <xf numFmtId="3" fontId="8" fillId="0" borderId="4" xfId="0" applyNumberFormat="1" applyFont="1" applyBorder="1"/>
    <xf numFmtId="3" fontId="0" fillId="0" borderId="4" xfId="0" applyNumberFormat="1" applyFill="1" applyBorder="1"/>
    <xf numFmtId="0" fontId="3" fillId="0" borderId="15" xfId="0" applyFont="1" applyBorder="1" applyAlignment="1">
      <alignment horizontal="center"/>
    </xf>
    <xf numFmtId="3" fontId="0" fillId="0" borderId="4" xfId="0" applyNumberFormat="1" applyFont="1" applyBorder="1"/>
    <xf numFmtId="3" fontId="8" fillId="0" borderId="0" xfId="0" applyNumberFormat="1" applyFont="1" applyBorder="1"/>
    <xf numFmtId="3" fontId="1" fillId="0" borderId="15" xfId="0" applyNumberFormat="1" applyFont="1" applyBorder="1"/>
    <xf numFmtId="3" fontId="3" fillId="0" borderId="15" xfId="0" applyNumberFormat="1" applyFont="1" applyBorder="1"/>
    <xf numFmtId="0" fontId="3" fillId="0" borderId="0" xfId="0" applyFont="1" applyBorder="1"/>
    <xf numFmtId="3" fontId="3" fillId="0" borderId="0" xfId="0" applyNumberFormat="1" applyFont="1" applyBorder="1"/>
    <xf numFmtId="0" fontId="1" fillId="0" borderId="10" xfId="0" applyFont="1" applyBorder="1"/>
    <xf numFmtId="0" fontId="9" fillId="0" borderId="0" xfId="0" applyFont="1"/>
    <xf numFmtId="0" fontId="10" fillId="0" borderId="0" xfId="0" applyFont="1"/>
    <xf numFmtId="0" fontId="5" fillId="0" borderId="4" xfId="0" applyFont="1" applyBorder="1" applyAlignment="1">
      <alignment horizontal="left"/>
    </xf>
    <xf numFmtId="0" fontId="5" fillId="0" borderId="0" xfId="0" applyFont="1" applyBorder="1"/>
    <xf numFmtId="0" fontId="1" fillId="0" borderId="13" xfId="0" applyFont="1" applyBorder="1" applyAlignment="1">
      <alignment horizontal="left" wrapText="1"/>
    </xf>
    <xf numFmtId="0" fontId="1" fillId="0" borderId="14" xfId="0" applyFont="1" applyBorder="1" applyAlignment="1">
      <alignment horizontal="left" wrapText="1"/>
    </xf>
    <xf numFmtId="0" fontId="7" fillId="0" borderId="0" xfId="0" applyFont="1" applyBorder="1" applyAlignment="1">
      <alignment horizontal="center"/>
    </xf>
    <xf numFmtId="0" fontId="11" fillId="0" borderId="0" xfId="0" applyFont="1" applyBorder="1"/>
    <xf numFmtId="0" fontId="6" fillId="0" borderId="0" xfId="0" applyFont="1" applyBorder="1"/>
    <xf numFmtId="0" fontId="7" fillId="0" borderId="0" xfId="0" applyFont="1" applyBorder="1"/>
    <xf numFmtId="0" fontId="0" fillId="0" borderId="8" xfId="0" applyBorder="1" applyAlignment="1">
      <alignment horizontal="center"/>
    </xf>
    <xf numFmtId="0" fontId="0" fillId="0" borderId="0" xfId="0" applyFont="1" applyBorder="1"/>
    <xf numFmtId="3" fontId="0" fillId="0" borderId="0" xfId="0" applyNumberFormat="1" applyFont="1" applyBorder="1"/>
    <xf numFmtId="3" fontId="1" fillId="0" borderId="4" xfId="0" applyNumberFormat="1" applyFont="1" applyBorder="1"/>
    <xf numFmtId="9" fontId="1" fillId="0" borderId="4" xfId="0" applyNumberFormat="1" applyFont="1" applyBorder="1" applyAlignment="1">
      <alignment horizontal="center"/>
    </xf>
    <xf numFmtId="3" fontId="1" fillId="0" borderId="4" xfId="0" applyNumberFormat="1" applyFont="1" applyBorder="1" applyAlignment="1">
      <alignment horizontal="center"/>
    </xf>
    <xf numFmtId="0" fontId="1" fillId="0" borderId="15" xfId="0" applyFont="1" applyBorder="1" applyAlignment="1">
      <alignment horizontal="left" wrapText="1"/>
    </xf>
    <xf numFmtId="0" fontId="3" fillId="0" borderId="0" xfId="0" applyFont="1" applyAlignment="1">
      <alignment horizontal="center"/>
    </xf>
    <xf numFmtId="3" fontId="1" fillId="0" borderId="9" xfId="0" applyNumberFormat="1" applyFont="1" applyBorder="1"/>
    <xf numFmtId="0" fontId="3" fillId="0" borderId="0" xfId="0" applyFont="1" applyBorder="1" applyAlignment="1"/>
    <xf numFmtId="0" fontId="5" fillId="0" borderId="0" xfId="0" applyFont="1" applyBorder="1" applyAlignment="1">
      <alignment horizontal="left"/>
    </xf>
    <xf numFmtId="0" fontId="12" fillId="0" borderId="0" xfId="0" applyFont="1"/>
    <xf numFmtId="0" fontId="2" fillId="0" borderId="0" xfId="0" applyFont="1" applyAlignment="1">
      <alignment horizontal="center" wrapText="1"/>
    </xf>
    <xf numFmtId="0" fontId="1" fillId="0" borderId="0" xfId="0" applyFont="1"/>
    <xf numFmtId="0" fontId="1" fillId="0" borderId="4" xfId="0" applyFont="1" applyBorder="1" applyAlignment="1">
      <alignment horizontal="center" vertical="center"/>
    </xf>
    <xf numFmtId="0" fontId="1" fillId="0" borderId="4" xfId="0" applyFont="1" applyBorder="1" applyAlignment="1">
      <alignment horizontal="center" vertical="center" wrapText="1"/>
    </xf>
    <xf numFmtId="0" fontId="12" fillId="0" borderId="4" xfId="0" applyFont="1" applyBorder="1"/>
    <xf numFmtId="0" fontId="3" fillId="0" borderId="4" xfId="0" applyFont="1" applyBorder="1"/>
    <xf numFmtId="3" fontId="3" fillId="0" borderId="4" xfId="0" applyNumberFormat="1" applyFont="1" applyBorder="1"/>
    <xf numFmtId="0" fontId="13" fillId="0" borderId="0" xfId="0" applyFont="1"/>
    <xf numFmtId="3" fontId="13" fillId="0" borderId="0" xfId="0" applyNumberFormat="1" applyFont="1"/>
    <xf numFmtId="0" fontId="13" fillId="0" borderId="0" xfId="0" applyFont="1" applyBorder="1" applyAlignment="1"/>
    <xf numFmtId="0" fontId="13" fillId="0" borderId="0" xfId="0" applyFont="1" applyBorder="1" applyAlignment="1">
      <alignment horizontal="left"/>
    </xf>
    <xf numFmtId="0" fontId="13" fillId="0" borderId="0" xfId="0" applyFont="1" applyBorder="1" applyAlignment="1">
      <alignment horizontal="center"/>
    </xf>
    <xf numFmtId="3" fontId="13" fillId="0" borderId="0" xfId="0" applyNumberFormat="1" applyFont="1" applyBorder="1" applyAlignment="1">
      <alignment horizontal="center"/>
    </xf>
    <xf numFmtId="0" fontId="5" fillId="0" borderId="0" xfId="0" applyFont="1" applyBorder="1" applyAlignment="1"/>
    <xf numFmtId="0" fontId="14" fillId="0" borderId="0" xfId="0" applyFont="1" applyBorder="1"/>
    <xf numFmtId="0" fontId="0" fillId="0" borderId="0" xfId="0" applyBorder="1" applyAlignment="1"/>
    <xf numFmtId="0" fontId="3" fillId="0" borderId="4" xfId="0" applyFont="1" applyBorder="1" applyAlignment="1">
      <alignment horizontal="center" vertical="center"/>
    </xf>
    <xf numFmtId="0" fontId="3" fillId="0" borderId="4" xfId="0" applyFont="1" applyBorder="1" applyAlignment="1">
      <alignment horizontal="center" vertical="center" wrapText="1"/>
    </xf>
    <xf numFmtId="0" fontId="0" fillId="0" borderId="0" xfId="0" applyAlignment="1">
      <alignment horizontal="center"/>
    </xf>
    <xf numFmtId="0" fontId="3" fillId="0" borderId="0" xfId="0" applyFont="1"/>
    <xf numFmtId="0" fontId="15" fillId="0" borderId="0" xfId="0" applyFont="1" applyAlignment="1">
      <alignment horizontal="center"/>
    </xf>
    <xf numFmtId="0" fontId="7" fillId="0" borderId="0" xfId="0" applyFont="1" applyAlignment="1">
      <alignment horizontal="center"/>
    </xf>
    <xf numFmtId="0" fontId="16" fillId="0" borderId="0" xfId="0" applyFont="1" applyAlignment="1"/>
    <xf numFmtId="0" fontId="3" fillId="0" borderId="5" xfId="0" applyFont="1" applyBorder="1" applyAlignment="1">
      <alignment horizontal="center" vertical="center"/>
    </xf>
    <xf numFmtId="0" fontId="17" fillId="0" borderId="4" xfId="0" applyFont="1" applyBorder="1"/>
    <xf numFmtId="0" fontId="17" fillId="0" borderId="4" xfId="0" applyFont="1" applyBorder="1" applyAlignment="1">
      <alignment horizontal="center"/>
    </xf>
    <xf numFmtId="3" fontId="17" fillId="0" borderId="4" xfId="0" applyNumberFormat="1" applyFont="1" applyBorder="1"/>
    <xf numFmtId="3" fontId="17" fillId="0" borderId="4" xfId="0" applyNumberFormat="1" applyFont="1" applyBorder="1" applyAlignment="1">
      <alignment horizontal="right"/>
    </xf>
    <xf numFmtId="0" fontId="3" fillId="0" borderId="4" xfId="0" applyFont="1" applyBorder="1" applyAlignment="1">
      <alignment vertical="center"/>
    </xf>
    <xf numFmtId="0" fontId="5" fillId="0" borderId="4" xfId="0" applyFont="1" applyBorder="1" applyAlignment="1">
      <alignment horizontal="center" vertical="center"/>
    </xf>
    <xf numFmtId="3" fontId="5" fillId="0" borderId="4" xfId="0" applyNumberFormat="1" applyFont="1" applyBorder="1" applyAlignment="1">
      <alignment vertical="center"/>
    </xf>
    <xf numFmtId="3" fontId="5" fillId="0" borderId="4" xfId="0" applyNumberFormat="1" applyFont="1" applyBorder="1" applyAlignment="1">
      <alignment horizontal="right" vertical="center"/>
    </xf>
    <xf numFmtId="0" fontId="18" fillId="0" borderId="0" xfId="35" applyFont="1"/>
    <xf numFmtId="0" fontId="15" fillId="0" borderId="0" xfId="35" applyFont="1" applyAlignment="1">
      <alignment horizontal="center"/>
    </xf>
    <xf numFmtId="0" fontId="18" fillId="0" borderId="0" xfId="35" applyFont="1" applyAlignment="1">
      <alignment vertical="center"/>
    </xf>
    <xf numFmtId="0" fontId="18" fillId="0" borderId="4" xfId="35" applyFont="1" applyBorder="1"/>
    <xf numFmtId="0" fontId="7" fillId="0" borderId="4" xfId="0" applyFont="1" applyBorder="1" applyAlignment="1">
      <alignment horizontal="center" vertical="center"/>
    </xf>
    <xf numFmtId="0" fontId="3" fillId="0" borderId="4" xfId="35" applyFont="1" applyBorder="1" applyAlignment="1">
      <alignment horizontal="center" vertical="center" textRotation="90"/>
    </xf>
    <xf numFmtId="0" fontId="3" fillId="0" borderId="4" xfId="35" applyFont="1" applyBorder="1" applyAlignment="1">
      <alignment horizontal="center" vertical="center" textRotation="90" wrapText="1"/>
    </xf>
    <xf numFmtId="0" fontId="19" fillId="0" borderId="4" xfId="0" applyFont="1" applyBorder="1" applyAlignment="1">
      <alignment horizontal="center" vertical="center"/>
    </xf>
    <xf numFmtId="0" fontId="3" fillId="0" borderId="4" xfId="35" applyFont="1" applyBorder="1" applyAlignment="1">
      <alignment vertical="center" wrapText="1"/>
    </xf>
    <xf numFmtId="3" fontId="3" fillId="0" borderId="4" xfId="35" applyNumberFormat="1" applyFont="1" applyBorder="1" applyAlignment="1">
      <alignment horizontal="right" vertical="center" wrapText="1"/>
    </xf>
    <xf numFmtId="0" fontId="1" fillId="0" borderId="4" xfId="35" applyFont="1" applyBorder="1" applyAlignment="1">
      <alignment vertical="center" wrapText="1"/>
    </xf>
    <xf numFmtId="3" fontId="1" fillId="0" borderId="4" xfId="35" applyNumberFormat="1" applyFont="1" applyBorder="1" applyAlignment="1">
      <alignment horizontal="right" vertical="center" wrapText="1"/>
    </xf>
    <xf numFmtId="0" fontId="19" fillId="0" borderId="0" xfId="35" applyFont="1" applyAlignment="1"/>
    <xf numFmtId="0" fontId="15" fillId="0" borderId="0" xfId="35" applyFont="1" applyAlignment="1">
      <alignment horizontal="left"/>
    </xf>
    <xf numFmtId="3" fontId="3" fillId="0" borderId="4" xfId="0" applyNumberFormat="1" applyFont="1" applyBorder="1" applyAlignment="1">
      <alignment vertical="center"/>
    </xf>
    <xf numFmtId="3" fontId="1" fillId="0" borderId="4" xfId="0" applyNumberFormat="1" applyFont="1" applyBorder="1" applyAlignment="1">
      <alignment horizontal="right" vertical="center"/>
    </xf>
    <xf numFmtId="0" fontId="4" fillId="0" borderId="0" xfId="0" applyFont="1"/>
    <xf numFmtId="0" fontId="15" fillId="0" borderId="0" xfId="0" applyFont="1" applyAlignment="1">
      <alignment horizontal="center" vertical="center"/>
    </xf>
    <xf numFmtId="0" fontId="15" fillId="0" borderId="0" xfId="0" applyNumberFormat="1" applyFont="1" applyAlignment="1">
      <alignment horizontal="left"/>
    </xf>
    <xf numFmtId="0" fontId="20" fillId="0" borderId="0" xfId="0" applyFont="1" applyAlignment="1">
      <alignment horizontal="center" vertical="center"/>
    </xf>
    <xf numFmtId="3" fontId="1" fillId="0" borderId="0" xfId="0" applyNumberFormat="1" applyFont="1"/>
    <xf numFmtId="0" fontId="1" fillId="0" borderId="0" xfId="0" applyFont="1" applyAlignment="1">
      <alignment horizontal="center"/>
    </xf>
    <xf numFmtId="0" fontId="21" fillId="0" borderId="4" xfId="0" applyFont="1" applyBorder="1" applyAlignment="1">
      <alignment horizontal="left" vertical="center"/>
    </xf>
    <xf numFmtId="0" fontId="3" fillId="0" borderId="13" xfId="0" applyFont="1" applyBorder="1" applyAlignment="1">
      <alignment vertical="center"/>
    </xf>
    <xf numFmtId="0" fontId="15" fillId="0" borderId="15" xfId="0" applyFont="1" applyBorder="1" applyAlignment="1">
      <alignment horizontal="center" vertical="center"/>
    </xf>
    <xf numFmtId="1" fontId="15" fillId="0" borderId="4" xfId="0" applyNumberFormat="1" applyFont="1" applyBorder="1" applyAlignment="1">
      <alignment horizontal="center" vertical="center" wrapText="1"/>
    </xf>
    <xf numFmtId="0" fontId="22" fillId="0" borderId="15" xfId="0" applyFont="1" applyBorder="1" applyAlignment="1">
      <alignment vertical="center"/>
    </xf>
    <xf numFmtId="3" fontId="7" fillId="0" borderId="4" xfId="0" applyNumberFormat="1" applyFont="1" applyBorder="1" applyAlignment="1">
      <alignment vertical="center"/>
    </xf>
    <xf numFmtId="0" fontId="1" fillId="0" borderId="15" xfId="0" applyFont="1" applyBorder="1" applyAlignment="1">
      <alignment vertical="center"/>
    </xf>
    <xf numFmtId="3" fontId="0" fillId="0" borderId="4" xfId="0" applyNumberFormat="1" applyFont="1" applyBorder="1" applyAlignment="1">
      <alignment horizontal="right" vertical="center"/>
    </xf>
    <xf numFmtId="3" fontId="7" fillId="0" borderId="4" xfId="0" applyNumberFormat="1" applyFont="1" applyBorder="1" applyAlignment="1">
      <alignment horizontal="right" vertical="center"/>
    </xf>
    <xf numFmtId="0" fontId="1" fillId="0" borderId="13" xfId="0" applyFont="1" applyBorder="1" applyAlignment="1">
      <alignment horizontal="center" vertical="center"/>
    </xf>
    <xf numFmtId="3" fontId="17" fillId="0" borderId="0" xfId="0" applyNumberFormat="1" applyFont="1"/>
    <xf numFmtId="0" fontId="0" fillId="0" borderId="0" xfId="0" applyFont="1" applyAlignment="1">
      <alignment vertical="center"/>
    </xf>
    <xf numFmtId="0" fontId="21" fillId="0" borderId="0" xfId="0" applyFont="1" applyAlignment="1">
      <alignment horizontal="center" vertical="center"/>
    </xf>
    <xf numFmtId="0" fontId="21" fillId="0" borderId="0" xfId="0" applyFont="1" applyAlignment="1">
      <alignment horizontal="left" vertical="center"/>
    </xf>
    <xf numFmtId="0" fontId="23" fillId="0" borderId="0" xfId="0" applyFont="1" applyAlignment="1">
      <alignment vertical="center"/>
    </xf>
    <xf numFmtId="3" fontId="1" fillId="0" borderId="0" xfId="0" applyNumberFormat="1" applyFont="1" applyAlignment="1">
      <alignment horizontal="center" vertical="center"/>
    </xf>
    <xf numFmtId="3" fontId="1" fillId="0" borderId="0" xfId="0" applyNumberFormat="1" applyFont="1" applyAlignment="1">
      <alignment vertical="center"/>
    </xf>
    <xf numFmtId="0" fontId="4" fillId="0" borderId="0" xfId="0" applyFont="1" applyAlignment="1">
      <alignment horizontal="left" vertical="center"/>
    </xf>
    <xf numFmtId="0" fontId="15" fillId="0" borderId="0" xfId="0" applyFont="1" applyAlignment="1">
      <alignment horizontal="center" vertical="center" wrapText="1"/>
    </xf>
    <xf numFmtId="0" fontId="15" fillId="0" borderId="0" xfId="0" applyFont="1" applyAlignment="1">
      <alignment horizontal="left" vertical="center" wrapText="1"/>
    </xf>
    <xf numFmtId="0" fontId="22" fillId="0" borderId="0" xfId="0" applyFont="1" applyAlignment="1">
      <alignment horizontal="center"/>
    </xf>
    <xf numFmtId="0" fontId="0" fillId="0" borderId="0" xfId="0" applyFont="1"/>
    <xf numFmtId="0" fontId="13" fillId="0" borderId="0" xfId="0" applyFont="1" applyAlignment="1">
      <alignment horizontal="center"/>
    </xf>
    <xf numFmtId="0" fontId="15" fillId="0" borderId="4" xfId="0" applyFont="1" applyBorder="1" applyAlignment="1">
      <alignment horizontal="center" vertical="center"/>
    </xf>
    <xf numFmtId="0" fontId="3" fillId="0" borderId="4" xfId="0" applyFont="1" applyBorder="1" applyAlignment="1">
      <alignment horizontal="left" vertical="center"/>
    </xf>
    <xf numFmtId="0" fontId="1" fillId="0" borderId="4" xfId="0" applyFont="1" applyBorder="1" applyAlignment="1">
      <alignment horizontal="left" vertical="center"/>
    </xf>
    <xf numFmtId="0" fontId="22" fillId="0" borderId="4" xfId="0" applyFont="1" applyBorder="1" applyAlignment="1">
      <alignment horizontal="left" vertical="center"/>
    </xf>
    <xf numFmtId="0" fontId="13" fillId="0" borderId="4" xfId="0" applyFont="1" applyBorder="1" applyAlignment="1">
      <alignment horizontal="center" vertical="center"/>
    </xf>
    <xf numFmtId="0" fontId="22" fillId="0" borderId="4" xfId="0" applyFont="1" applyBorder="1" applyAlignment="1">
      <alignment vertical="center"/>
    </xf>
    <xf numFmtId="0" fontId="22" fillId="0" borderId="4" xfId="0" applyFont="1" applyBorder="1" applyAlignment="1">
      <alignment horizontal="left" vertical="center" wrapText="1"/>
    </xf>
    <xf numFmtId="0" fontId="15" fillId="0" borderId="4" xfId="0" applyFont="1" applyBorder="1" applyAlignment="1">
      <alignment vertical="center"/>
    </xf>
    <xf numFmtId="0" fontId="3" fillId="0" borderId="4" xfId="0" applyFont="1" applyBorder="1" applyAlignment="1">
      <alignment horizontal="left" vertical="center" wrapText="1"/>
    </xf>
    <xf numFmtId="0" fontId="24" fillId="0" borderId="4" xfId="0" applyNumberFormat="1" applyFont="1" applyFill="1" applyBorder="1" applyAlignment="1" applyProtection="1">
      <alignment wrapText="1"/>
    </xf>
    <xf numFmtId="0" fontId="25" fillId="0" borderId="4" xfId="0" applyNumberFormat="1" applyFont="1" applyFill="1" applyBorder="1" applyAlignment="1" applyProtection="1">
      <alignment horizontal="left" wrapText="1"/>
    </xf>
    <xf numFmtId="0" fontId="25" fillId="0" borderId="4" xfId="17" applyNumberFormat="1" applyFont="1" applyFill="1" applyBorder="1" applyAlignment="1" applyProtection="1">
      <alignment horizontal="left" wrapText="1"/>
    </xf>
    <xf numFmtId="0" fontId="13" fillId="0" borderId="4" xfId="0" applyFont="1" applyBorder="1" applyAlignment="1">
      <alignment horizontal="center"/>
    </xf>
    <xf numFmtId="0" fontId="22" fillId="0" borderId="4" xfId="0" applyFont="1" applyBorder="1" applyAlignment="1">
      <alignment horizontal="left"/>
    </xf>
    <xf numFmtId="0" fontId="24" fillId="0" borderId="4" xfId="0" applyNumberFormat="1" applyFont="1" applyFill="1" applyBorder="1" applyAlignment="1" applyProtection="1">
      <alignment horizontal="left" wrapText="1" indent="2"/>
    </xf>
    <xf numFmtId="0" fontId="26" fillId="0" borderId="4" xfId="17" applyNumberFormat="1" applyFont="1" applyFill="1" applyBorder="1" applyAlignment="1" applyProtection="1">
      <alignment wrapText="1"/>
    </xf>
    <xf numFmtId="0" fontId="27" fillId="0" borderId="4" xfId="17" applyNumberFormat="1" applyFont="1" applyFill="1" applyBorder="1" applyAlignment="1" applyProtection="1">
      <alignment wrapText="1"/>
    </xf>
    <xf numFmtId="3" fontId="28" fillId="0" borderId="4" xfId="0" applyNumberFormat="1" applyFont="1" applyBorder="1" applyAlignment="1">
      <alignment horizontal="right" vertical="center"/>
    </xf>
    <xf numFmtId="0" fontId="29" fillId="0" borderId="0" xfId="1" applyNumberFormat="1" applyFont="1" applyFill="1" applyBorder="1" applyAlignment="1">
      <alignment horizontal="left" vertical="center" wrapText="1"/>
    </xf>
    <xf numFmtId="0" fontId="7" fillId="0" borderId="0" xfId="55" applyFont="1" applyAlignment="1">
      <alignment vertical="center"/>
    </xf>
    <xf numFmtId="0" fontId="5" fillId="0" borderId="0" xfId="40" applyFont="1"/>
    <xf numFmtId="0" fontId="1" fillId="0" borderId="0" xfId="0" applyFont="1" applyAlignment="1">
      <alignment vertical="center"/>
    </xf>
    <xf numFmtId="0" fontId="21" fillId="0" borderId="0" xfId="0" applyFont="1" applyAlignment="1">
      <alignment vertical="center"/>
    </xf>
    <xf numFmtId="0" fontId="12" fillId="0" borderId="0" xfId="0" applyFont="1" applyAlignment="1">
      <alignment horizontal="center" vertical="center"/>
    </xf>
    <xf numFmtId="0" fontId="15" fillId="0" borderId="0" xfId="0" applyFont="1" applyAlignment="1">
      <alignment horizontal="right" vertical="center"/>
    </xf>
    <xf numFmtId="0" fontId="15" fillId="0" borderId="0" xfId="0" applyFont="1" applyAlignment="1">
      <alignment horizontal="left" vertical="center"/>
    </xf>
    <xf numFmtId="0" fontId="19" fillId="0" borderId="0" xfId="0" applyFont="1" applyAlignment="1">
      <alignment vertical="center"/>
    </xf>
    <xf numFmtId="0" fontId="3" fillId="0" borderId="0" xfId="0" applyFont="1" applyAlignment="1">
      <alignment vertical="center"/>
    </xf>
    <xf numFmtId="0" fontId="3" fillId="0" borderId="5" xfId="0" applyFont="1" applyBorder="1" applyAlignment="1">
      <alignment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1" fontId="15" fillId="0" borderId="9" xfId="0" applyNumberFormat="1" applyFont="1" applyBorder="1" applyAlignment="1">
      <alignment horizontal="center" vertical="center" wrapText="1"/>
    </xf>
    <xf numFmtId="0" fontId="19" fillId="2" borderId="14" xfId="0" applyFont="1" applyFill="1" applyBorder="1" applyAlignment="1">
      <alignment horizontal="center" vertical="center"/>
    </xf>
    <xf numFmtId="0" fontId="3" fillId="2" borderId="14" xfId="0" applyFont="1" applyFill="1" applyBorder="1" applyAlignment="1">
      <alignment horizontal="left" vertical="center"/>
    </xf>
    <xf numFmtId="0" fontId="1" fillId="2" borderId="15" xfId="0" applyFont="1" applyFill="1" applyBorder="1" applyAlignment="1">
      <alignment vertical="center"/>
    </xf>
    <xf numFmtId="3" fontId="7" fillId="2" borderId="4" xfId="0" applyNumberFormat="1" applyFont="1" applyFill="1" applyBorder="1" applyAlignment="1">
      <alignment vertical="center"/>
    </xf>
    <xf numFmtId="0" fontId="3" fillId="0" borderId="13" xfId="0" applyFont="1" applyBorder="1" applyAlignment="1">
      <alignment horizontal="center" vertical="center"/>
    </xf>
    <xf numFmtId="0" fontId="1" fillId="0" borderId="14" xfId="0" applyFont="1" applyBorder="1" applyAlignment="1">
      <alignment horizontal="center" vertical="center"/>
    </xf>
    <xf numFmtId="0" fontId="19" fillId="0" borderId="14" xfId="0" applyFont="1" applyFill="1" applyBorder="1" applyAlignment="1">
      <alignment horizontal="center" vertical="center"/>
    </xf>
    <xf numFmtId="0" fontId="3" fillId="0" borderId="14" xfId="0" applyFont="1" applyFill="1" applyBorder="1" applyAlignment="1">
      <alignment horizontal="left" vertical="center"/>
    </xf>
    <xf numFmtId="0" fontId="1" fillId="0" borderId="15" xfId="0" applyFont="1" applyFill="1" applyBorder="1" applyAlignment="1">
      <alignment vertical="center"/>
    </xf>
    <xf numFmtId="3" fontId="7" fillId="0" borderId="4" xfId="0" applyNumberFormat="1" applyFont="1" applyFill="1" applyBorder="1" applyAlignment="1">
      <alignment vertical="center"/>
    </xf>
    <xf numFmtId="0" fontId="22" fillId="0" borderId="15" xfId="0" applyFont="1" applyFill="1" applyBorder="1" applyAlignment="1">
      <alignment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0" fontId="3" fillId="2" borderId="15" xfId="0" applyFont="1" applyFill="1" applyBorder="1" applyAlignment="1">
      <alignment vertical="center"/>
    </xf>
    <xf numFmtId="0" fontId="3" fillId="0" borderId="6" xfId="0" applyFont="1" applyBorder="1" applyAlignment="1">
      <alignment horizontal="center" vertical="center"/>
    </xf>
    <xf numFmtId="0" fontId="7" fillId="0" borderId="14" xfId="0" applyFont="1" applyFill="1" applyBorder="1" applyAlignment="1">
      <alignment horizontal="center" vertical="center"/>
    </xf>
    <xf numFmtId="0" fontId="7" fillId="0" borderId="15" xfId="0" applyFont="1" applyFill="1" applyBorder="1" applyAlignment="1">
      <alignment horizontal="center" vertical="center"/>
    </xf>
    <xf numFmtId="3" fontId="5" fillId="2" borderId="4" xfId="0" applyNumberFormat="1" applyFont="1" applyFill="1" applyBorder="1" applyAlignment="1">
      <alignment vertical="center"/>
    </xf>
    <xf numFmtId="0" fontId="19" fillId="0" borderId="14" xfId="0" applyFont="1" applyBorder="1" applyAlignment="1">
      <alignment horizontal="center" vertical="center"/>
    </xf>
    <xf numFmtId="0" fontId="3" fillId="0" borderId="14" xfId="0" applyFont="1" applyBorder="1" applyAlignment="1">
      <alignment horizontal="left" vertical="center"/>
    </xf>
    <xf numFmtId="3" fontId="5" fillId="0" borderId="16" xfId="0" applyNumberFormat="1" applyFont="1" applyBorder="1"/>
    <xf numFmtId="0" fontId="19" fillId="0" borderId="8" xfId="0" applyFont="1" applyBorder="1" applyAlignment="1">
      <alignment horizontal="center" vertical="center"/>
    </xf>
    <xf numFmtId="0" fontId="30" fillId="0" borderId="0" xfId="1" applyNumberFormat="1" applyFont="1" applyFill="1" applyBorder="1" applyAlignment="1">
      <alignment vertical="center"/>
    </xf>
    <xf numFmtId="37" fontId="30" fillId="0" borderId="0" xfId="1" applyNumberFormat="1" applyFont="1" applyFill="1" applyBorder="1" applyAlignment="1">
      <alignment vertical="center"/>
    </xf>
    <xf numFmtId="3" fontId="31" fillId="0" borderId="0" xfId="0" applyNumberFormat="1" applyFont="1"/>
    <xf numFmtId="0" fontId="32" fillId="0" borderId="0" xfId="0" applyFont="1"/>
    <xf numFmtId="0" fontId="33" fillId="0" borderId="0" xfId="40" applyFont="1" applyFill="1" applyBorder="1" applyAlignment="1">
      <alignment vertical="center"/>
    </xf>
    <xf numFmtId="37" fontId="34" fillId="0" borderId="0" xfId="0" applyNumberFormat="1" applyFont="1"/>
    <xf numFmtId="37" fontId="34" fillId="0" borderId="0" xfId="0" applyNumberFormat="1" applyFont="1" applyBorder="1"/>
    <xf numFmtId="0" fontId="35" fillId="0" borderId="0" xfId="0" applyFont="1" applyAlignment="1">
      <alignment horizontal="left" vertical="center"/>
    </xf>
    <xf numFmtId="0" fontId="36" fillId="0" borderId="0" xfId="0" applyFont="1" applyAlignment="1">
      <alignment horizontal="center" vertical="center"/>
    </xf>
    <xf numFmtId="0" fontId="37" fillId="0" borderId="0" xfId="0" applyFont="1" applyAlignment="1">
      <alignment vertical="center"/>
    </xf>
    <xf numFmtId="3" fontId="0" fillId="0" borderId="0" xfId="0" applyNumberFormat="1" applyFont="1" applyAlignment="1">
      <alignment horizontal="center" vertical="center"/>
    </xf>
    <xf numFmtId="0" fontId="35" fillId="0" borderId="0" xfId="0" applyFont="1" applyAlignment="1">
      <alignment vertical="center"/>
    </xf>
    <xf numFmtId="0" fontId="4" fillId="0" borderId="0" xfId="0" applyFont="1" applyAlignment="1">
      <alignment vertical="center"/>
    </xf>
    <xf numFmtId="0" fontId="15" fillId="0" borderId="0" xfId="0" applyFont="1" applyAlignment="1">
      <alignment vertical="center"/>
    </xf>
    <xf numFmtId="0" fontId="0" fillId="0" borderId="0" xfId="0" applyFont="1" applyAlignment="1">
      <alignment horizontal="center"/>
    </xf>
    <xf numFmtId="3" fontId="0" fillId="0" borderId="0" xfId="0" applyNumberFormat="1" applyFont="1"/>
    <xf numFmtId="0" fontId="8" fillId="0" borderId="0" xfId="0" applyFont="1"/>
    <xf numFmtId="0" fontId="8" fillId="0" borderId="5" xfId="0" applyFont="1" applyBorder="1" applyAlignment="1">
      <alignment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9" xfId="0" applyFont="1" applyBorder="1" applyAlignment="1">
      <alignment horizontal="center" vertical="center"/>
    </xf>
    <xf numFmtId="0" fontId="0" fillId="0" borderId="4" xfId="0" applyFont="1" applyBorder="1" applyAlignment="1">
      <alignment horizontal="center" vertic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horizontal="left" vertical="center"/>
    </xf>
    <xf numFmtId="3" fontId="1" fillId="0" borderId="4" xfId="0" applyNumberFormat="1" applyFont="1" applyBorder="1" applyAlignment="1">
      <alignment vertical="center"/>
    </xf>
    <xf numFmtId="0" fontId="22" fillId="2" borderId="15" xfId="0" applyFont="1" applyFill="1" applyBorder="1" applyAlignment="1">
      <alignment vertical="center"/>
    </xf>
    <xf numFmtId="3" fontId="0" fillId="0" borderId="6" xfId="0" applyNumberFormat="1" applyFont="1" applyBorder="1" applyAlignment="1">
      <alignment vertical="center"/>
    </xf>
    <xf numFmtId="3" fontId="0" fillId="0" borderId="4" xfId="0" applyNumberFormat="1" applyFont="1" applyBorder="1" applyAlignment="1">
      <alignment vertical="center"/>
    </xf>
    <xf numFmtId="0" fontId="0" fillId="0" borderId="6" xfId="0" applyFont="1" applyBorder="1" applyAlignment="1">
      <alignment horizontal="center" vertical="center"/>
    </xf>
    <xf numFmtId="0" fontId="8" fillId="0" borderId="6" xfId="0" applyFont="1" applyBorder="1" applyAlignment="1">
      <alignment horizontal="center" vertical="center"/>
    </xf>
    <xf numFmtId="0" fontId="8" fillId="0" borderId="4" xfId="0" applyFont="1" applyBorder="1" applyAlignment="1">
      <alignment horizontal="center" vertical="center"/>
    </xf>
    <xf numFmtId="0" fontId="5" fillId="0" borderId="0" xfId="1" applyNumberFormat="1" applyFont="1" applyFill="1" applyBorder="1" applyAlignment="1">
      <alignment horizontal="left" vertical="center" wrapText="1"/>
    </xf>
    <xf numFmtId="0" fontId="3" fillId="0" borderId="17" xfId="0" applyFont="1" applyBorder="1"/>
    <xf numFmtId="0" fontId="3" fillId="0" borderId="18" xfId="0" applyFont="1" applyBorder="1"/>
    <xf numFmtId="0" fontId="3" fillId="0" borderId="19" xfId="0" applyFont="1" applyBorder="1"/>
    <xf numFmtId="0" fontId="3" fillId="0" borderId="8" xfId="0" applyFont="1" applyBorder="1" applyAlignment="1"/>
    <xf numFmtId="0" fontId="3" fillId="0" borderId="14" xfId="0" applyFont="1" applyBorder="1" applyAlignment="1"/>
    <xf numFmtId="0" fontId="3" fillId="0" borderId="8" xfId="0" applyFont="1" applyBorder="1" applyAlignment="1">
      <alignment horizontal="center"/>
    </xf>
    <xf numFmtId="0" fontId="3" fillId="0" borderId="0" xfId="0" applyFont="1" applyFill="1" applyBorder="1"/>
    <xf numFmtId="0" fontId="3" fillId="0" borderId="8" xfId="0" applyFont="1" applyBorder="1"/>
    <xf numFmtId="0" fontId="3" fillId="0" borderId="8" xfId="0" applyNumberFormat="1" applyFont="1" applyBorder="1" applyAlignment="1">
      <alignment horizontal="center"/>
    </xf>
    <xf numFmtId="0" fontId="3" fillId="0" borderId="14" xfId="0" applyFont="1" applyBorder="1"/>
    <xf numFmtId="0" fontId="3" fillId="0" borderId="2" xfId="0" applyFont="1" applyBorder="1" applyAlignment="1">
      <alignment horizontal="center"/>
    </xf>
    <xf numFmtId="0" fontId="38" fillId="0" borderId="0" xfId="0" applyFont="1" applyBorder="1" applyAlignment="1">
      <alignment horizontal="center"/>
    </xf>
    <xf numFmtId="0" fontId="19" fillId="0" borderId="8" xfId="0" applyFont="1" applyBorder="1"/>
    <xf numFmtId="0" fontId="3" fillId="0" borderId="8" xfId="0" applyFont="1" applyBorder="1" applyAlignment="1">
      <alignment horizontal="right"/>
    </xf>
    <xf numFmtId="0" fontId="3" fillId="0" borderId="14" xfId="0" applyFont="1" applyBorder="1" applyAlignment="1">
      <alignment horizontal="right"/>
    </xf>
    <xf numFmtId="0" fontId="1" fillId="0" borderId="19" xfId="0" applyFont="1" applyBorder="1"/>
    <xf numFmtId="0" fontId="39" fillId="0" borderId="0" xfId="0" applyFont="1"/>
    <xf numFmtId="0" fontId="1" fillId="0" borderId="20" xfId="0" applyFont="1" applyBorder="1"/>
    <xf numFmtId="0" fontId="1" fillId="0" borderId="21" xfId="0" applyFont="1" applyBorder="1"/>
    <xf numFmtId="0" fontId="3" fillId="0" borderId="22" xfId="0" applyFont="1" applyBorder="1"/>
    <xf numFmtId="0" fontId="3" fillId="0" borderId="23" xfId="0" applyFont="1" applyBorder="1"/>
    <xf numFmtId="0" fontId="3" fillId="0" borderId="23" xfId="0" applyFont="1" applyBorder="1" applyAlignment="1"/>
    <xf numFmtId="0" fontId="1" fillId="0" borderId="23" xfId="0" applyFont="1" applyBorder="1"/>
    <xf numFmtId="0" fontId="1" fillId="0" borderId="24" xfId="0" applyFont="1" applyBorder="1"/>
  </cellXfs>
  <cellStyles count="56">
    <cellStyle name="Normal" xfId="0" builtinId="0"/>
    <cellStyle name="Normal_SHEET" xfId="1"/>
    <cellStyle name="40% - Accent1" xfId="2" builtinId="31"/>
    <cellStyle name="Comma" xfId="3" builtinId="3"/>
    <cellStyle name="Comma [0]" xfId="4" builtinId="6"/>
    <cellStyle name="Currency [0]" xfId="5" builtinId="7"/>
    <cellStyle name="Normal 22 2" xfId="6"/>
    <cellStyle name="Currency" xfId="7" builtinId="4"/>
    <cellStyle name="Percent" xfId="8" builtinId="5"/>
    <cellStyle name="Hyperlink" xfId="9" builtinId="8"/>
    <cellStyle name="60% - Accent4" xfId="10" builtinId="44"/>
    <cellStyle name="Followed Hyperlink" xfId="11" builtinId="9"/>
    <cellStyle name="Check Cell" xfId="12" builtinId="23"/>
    <cellStyle name="Heading 2" xfId="13" builtinId="17"/>
    <cellStyle name="Note" xfId="14" builtinId="10"/>
    <cellStyle name="40% - Accent3" xfId="15" builtinId="39"/>
    <cellStyle name="Warning Text" xfId="16" builtinId="11"/>
    <cellStyle name="Normal 21 2" xfId="17"/>
    <cellStyle name="40% - Accent2" xfId="18" builtinId="35"/>
    <cellStyle name="Title" xfId="19" builtinId="15"/>
    <cellStyle name="CExplanatory Text" xfId="20" builtinId="53"/>
    <cellStyle name="Heading 1" xfId="21" builtinId="16"/>
    <cellStyle name="Heading 3" xfId="22" builtinId="18"/>
    <cellStyle name="Heading 4" xfId="23" builtinId="19"/>
    <cellStyle name="Input" xfId="24" builtinId="20"/>
    <cellStyle name="60% - Accent3" xfId="25" builtinId="40"/>
    <cellStyle name="Good" xfId="26" builtinId="26"/>
    <cellStyle name="Output" xfId="27" builtinId="21"/>
    <cellStyle name="20% - Accent1" xfId="28" builtinId="30"/>
    <cellStyle name="Calculation" xfId="29" builtinId="22"/>
    <cellStyle name="Linked Cell" xfId="30" builtinId="24"/>
    <cellStyle name="Total" xfId="31" builtinId="25"/>
    <cellStyle name="Bad" xfId="32" builtinId="27"/>
    <cellStyle name="Neutral" xfId="33" builtinId="28"/>
    <cellStyle name="Accent1" xfId="34" builtinId="29"/>
    <cellStyle name="Normal 2" xfId="35"/>
    <cellStyle name="20% - Accent5" xfId="36" builtinId="46"/>
    <cellStyle name="60% - Accent1" xfId="37" builtinId="32"/>
    <cellStyle name="Accent2" xfId="38" builtinId="33"/>
    <cellStyle name="20% - Accent2" xfId="39" builtinId="34"/>
    <cellStyle name="Normal 3" xfId="40"/>
    <cellStyle name="20% - Accent6" xfId="41" builtinId="50"/>
    <cellStyle name="60% - Accent2" xfId="42" builtinId="36"/>
    <cellStyle name="Accent3" xfId="43" builtinId="37"/>
    <cellStyle name="20% - Accent3" xfId="44" builtinId="38"/>
    <cellStyle name="Accent4" xfId="45" builtinId="41"/>
    <cellStyle name="20% - Accent4" xfId="46" builtinId="42"/>
    <cellStyle name="40% - Accent4" xfId="47" builtinId="43"/>
    <cellStyle name="Accent5" xfId="48" builtinId="45"/>
    <cellStyle name="40% - Accent5" xfId="49" builtinId="47"/>
    <cellStyle name="60% - Accent5" xfId="50" builtinId="48"/>
    <cellStyle name="Accent6" xfId="51" builtinId="49"/>
    <cellStyle name="40% - Accent6" xfId="52" builtinId="51"/>
    <cellStyle name="60% - Accent6" xfId="53" builtinId="52"/>
    <cellStyle name="Comma_21.Aktivet Afatgjata Materiale  09" xfId="54"/>
    <cellStyle name="Normal_Albania_-__Income_Statement_September_2009" xfId="55"/>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B1:O55"/>
  <sheetViews>
    <sheetView view="pageBreakPreview" zoomScaleNormal="100" workbookViewId="0">
      <selection activeCell="F132" sqref="F132"/>
    </sheetView>
  </sheetViews>
  <sheetFormatPr defaultColWidth="8.85840707964602" defaultRowHeight="12.65"/>
  <cols>
    <col min="1" max="1" width="2.85840707964602" customWidth="1"/>
    <col min="4" max="4" width="11.4247787610619" customWidth="1"/>
    <col min="5" max="5" width="9.14159292035398" customWidth="1"/>
    <col min="6" max="6" width="10.141592920354" customWidth="1"/>
    <col min="7" max="7" width="11.7079646017699" customWidth="1"/>
    <col min="8" max="8" width="16.141592920354" customWidth="1"/>
    <col min="9" max="9" width="5.85840707964602" customWidth="1"/>
    <col min="10" max="10" width="5.14159292035398" hidden="1" customWidth="1"/>
  </cols>
  <sheetData>
    <row r="1" ht="13.4"/>
    <row r="2" spans="2:9">
      <c r="B2" s="263"/>
      <c r="C2" s="264"/>
      <c r="D2" s="264"/>
      <c r="E2" s="264"/>
      <c r="F2" s="264"/>
      <c r="G2" s="264"/>
      <c r="H2" s="264"/>
      <c r="I2" s="282"/>
    </row>
    <row r="3" spans="2:9">
      <c r="B3" s="265"/>
      <c r="C3" s="73" t="s">
        <v>0</v>
      </c>
      <c r="D3" s="73"/>
      <c r="E3" s="73"/>
      <c r="F3" s="266" t="s">
        <v>1</v>
      </c>
      <c r="G3" s="266"/>
      <c r="H3" s="266"/>
      <c r="I3" s="283"/>
    </row>
    <row r="4" spans="2:15">
      <c r="B4" s="265"/>
      <c r="C4" s="73" t="s">
        <v>2</v>
      </c>
      <c r="D4" s="73"/>
      <c r="E4" s="73"/>
      <c r="F4" s="267" t="s">
        <v>3</v>
      </c>
      <c r="G4" s="267"/>
      <c r="H4" s="267"/>
      <c r="I4" s="283"/>
      <c r="M4" s="12"/>
      <c r="N4" s="12"/>
      <c r="O4" s="12"/>
    </row>
    <row r="5" spans="2:15">
      <c r="B5" s="265"/>
      <c r="C5" s="73" t="s">
        <v>4</v>
      </c>
      <c r="D5" s="73"/>
      <c r="E5" s="268" t="s">
        <v>5</v>
      </c>
      <c r="F5" s="268"/>
      <c r="G5" s="268"/>
      <c r="H5" s="268"/>
      <c r="I5" s="283"/>
      <c r="M5" s="12"/>
      <c r="N5" s="12"/>
      <c r="O5" s="12"/>
    </row>
    <row r="6" spans="2:15">
      <c r="B6" s="265"/>
      <c r="C6" s="73"/>
      <c r="D6" s="73"/>
      <c r="E6" s="73"/>
      <c r="F6" s="73"/>
      <c r="G6" s="58"/>
      <c r="H6" s="58"/>
      <c r="I6" s="283"/>
      <c r="M6" s="95"/>
      <c r="N6" s="95"/>
      <c r="O6" s="95"/>
    </row>
    <row r="7" spans="2:15">
      <c r="B7" s="265"/>
      <c r="C7" s="269" t="s">
        <v>6</v>
      </c>
      <c r="D7" s="73"/>
      <c r="E7" s="270"/>
      <c r="F7" s="271"/>
      <c r="G7" s="271"/>
      <c r="H7" s="270"/>
      <c r="I7" s="283"/>
      <c r="M7" s="95"/>
      <c r="N7" s="95"/>
      <c r="O7" s="95"/>
    </row>
    <row r="8" spans="2:15">
      <c r="B8" s="265"/>
      <c r="C8" s="269" t="s">
        <v>7</v>
      </c>
      <c r="D8" s="73"/>
      <c r="E8" s="272"/>
      <c r="F8" s="55"/>
      <c r="G8" s="55"/>
      <c r="H8" s="272"/>
      <c r="I8" s="283"/>
      <c r="M8" s="12"/>
      <c r="N8" s="12"/>
      <c r="O8" s="12"/>
    </row>
    <row r="9" spans="2:9">
      <c r="B9" s="265"/>
      <c r="C9" s="73"/>
      <c r="D9" s="73"/>
      <c r="E9" s="73"/>
      <c r="F9" s="73"/>
      <c r="G9" s="73"/>
      <c r="H9" s="73"/>
      <c r="I9" s="283"/>
    </row>
    <row r="10" spans="2:9">
      <c r="B10" s="265"/>
      <c r="C10" s="269" t="s">
        <v>8</v>
      </c>
      <c r="D10" s="73"/>
      <c r="E10" s="268" t="s">
        <v>9</v>
      </c>
      <c r="F10" s="268"/>
      <c r="G10" s="268"/>
      <c r="H10" s="268"/>
      <c r="I10" s="283"/>
    </row>
    <row r="11" spans="2:9">
      <c r="B11" s="265"/>
      <c r="C11" s="73"/>
      <c r="D11" s="73"/>
      <c r="E11" s="55"/>
      <c r="F11" s="55"/>
      <c r="G11" s="55"/>
      <c r="H11" s="55"/>
      <c r="I11" s="283"/>
    </row>
    <row r="12" spans="2:9">
      <c r="B12" s="265"/>
      <c r="C12" s="73"/>
      <c r="D12" s="73"/>
      <c r="E12" s="273"/>
      <c r="F12" s="273"/>
      <c r="G12" s="273"/>
      <c r="H12" s="273"/>
      <c r="I12" s="283"/>
    </row>
    <row r="13" spans="2:9">
      <c r="B13" s="265"/>
      <c r="C13" s="73"/>
      <c r="D13" s="73"/>
      <c r="E13" s="58"/>
      <c r="F13" s="58"/>
      <c r="G13" s="58"/>
      <c r="H13" s="58"/>
      <c r="I13" s="283"/>
    </row>
    <row r="14" spans="2:9">
      <c r="B14" s="265"/>
      <c r="C14" s="73"/>
      <c r="D14" s="73"/>
      <c r="E14" s="73"/>
      <c r="F14" s="73"/>
      <c r="G14" s="73"/>
      <c r="H14" s="73"/>
      <c r="I14" s="283"/>
    </row>
    <row r="15" spans="2:9">
      <c r="B15" s="265"/>
      <c r="C15" s="73"/>
      <c r="D15" s="73"/>
      <c r="E15" s="73"/>
      <c r="F15" s="73"/>
      <c r="G15" s="73"/>
      <c r="H15" s="73"/>
      <c r="I15" s="283"/>
    </row>
    <row r="16" spans="2:9">
      <c r="B16" s="265"/>
      <c r="C16" s="73"/>
      <c r="D16" s="73"/>
      <c r="E16" s="73"/>
      <c r="F16" s="73"/>
      <c r="G16" s="73"/>
      <c r="H16" s="73"/>
      <c r="I16" s="283"/>
    </row>
    <row r="17" spans="2:9">
      <c r="B17" s="265"/>
      <c r="C17" s="73"/>
      <c r="D17" s="73"/>
      <c r="E17" s="73"/>
      <c r="F17" s="73"/>
      <c r="G17" s="73"/>
      <c r="H17" s="73"/>
      <c r="I17" s="283"/>
    </row>
    <row r="18" spans="2:9">
      <c r="B18" s="265"/>
      <c r="C18" s="73"/>
      <c r="D18" s="73"/>
      <c r="E18" s="73"/>
      <c r="F18" s="73"/>
      <c r="G18" s="73"/>
      <c r="H18" s="73"/>
      <c r="I18" s="283"/>
    </row>
    <row r="19" ht="22.3" spans="2:9">
      <c r="B19" s="265"/>
      <c r="C19" s="274" t="s">
        <v>10</v>
      </c>
      <c r="D19" s="274"/>
      <c r="E19" s="274"/>
      <c r="F19" s="274"/>
      <c r="G19" s="274"/>
      <c r="H19" s="274"/>
      <c r="I19" s="283"/>
    </row>
    <row r="20" spans="2:9">
      <c r="B20" s="265"/>
      <c r="C20" s="73"/>
      <c r="D20" s="73"/>
      <c r="E20" s="73"/>
      <c r="F20" s="73"/>
      <c r="G20" s="73"/>
      <c r="H20" s="73"/>
      <c r="I20" s="283"/>
    </row>
    <row r="21" spans="2:9">
      <c r="B21" s="265"/>
      <c r="C21" s="8" t="s">
        <v>11</v>
      </c>
      <c r="D21" s="8"/>
      <c r="E21" s="8"/>
      <c r="F21" s="8"/>
      <c r="G21" s="8"/>
      <c r="H21" s="8"/>
      <c r="I21" s="283"/>
    </row>
    <row r="22" spans="2:9">
      <c r="B22" s="265" t="s">
        <v>12</v>
      </c>
      <c r="C22" s="8"/>
      <c r="D22" s="8"/>
      <c r="E22" s="8"/>
      <c r="F22" s="8"/>
      <c r="G22" s="8"/>
      <c r="H22" s="8"/>
      <c r="I22" s="283"/>
    </row>
    <row r="23" spans="2:9">
      <c r="B23" s="265"/>
      <c r="C23" s="73"/>
      <c r="D23" s="73"/>
      <c r="E23" s="73"/>
      <c r="F23" s="73"/>
      <c r="G23" s="73"/>
      <c r="H23" s="73"/>
      <c r="I23" s="283"/>
    </row>
    <row r="24" spans="2:9">
      <c r="B24" s="265"/>
      <c r="C24" s="73"/>
      <c r="D24" s="73"/>
      <c r="E24" s="73"/>
      <c r="F24" s="73"/>
      <c r="G24" s="73"/>
      <c r="H24" s="73"/>
      <c r="I24" s="283"/>
    </row>
    <row r="25" spans="2:9">
      <c r="B25" s="265"/>
      <c r="C25" s="73"/>
      <c r="D25" s="73"/>
      <c r="E25" s="73"/>
      <c r="F25" s="73"/>
      <c r="G25" s="73"/>
      <c r="H25" s="73"/>
      <c r="I25" s="283"/>
    </row>
    <row r="26" ht="17.3" spans="2:9">
      <c r="B26" s="265"/>
      <c r="C26" s="73"/>
      <c r="D26" s="275" t="s">
        <v>13</v>
      </c>
      <c r="E26" s="275"/>
      <c r="F26" s="275">
        <v>2022</v>
      </c>
      <c r="G26" s="270"/>
      <c r="H26" s="73"/>
      <c r="I26" s="283"/>
    </row>
    <row r="27" spans="2:9">
      <c r="B27" s="265"/>
      <c r="C27" s="73"/>
      <c r="D27" s="73"/>
      <c r="E27" s="73"/>
      <c r="F27" s="73"/>
      <c r="G27" s="73"/>
      <c r="H27" s="73"/>
      <c r="I27" s="283"/>
    </row>
    <row r="28" spans="2:9">
      <c r="B28" s="265"/>
      <c r="C28" s="73"/>
      <c r="D28" s="73"/>
      <c r="E28" s="73"/>
      <c r="F28" s="73"/>
      <c r="G28" s="73"/>
      <c r="H28" s="73"/>
      <c r="I28" s="283"/>
    </row>
    <row r="29" spans="2:9">
      <c r="B29" s="265"/>
      <c r="C29" s="73"/>
      <c r="D29" s="73"/>
      <c r="E29" s="73"/>
      <c r="F29" s="73"/>
      <c r="G29" s="73"/>
      <c r="H29" s="73"/>
      <c r="I29" s="283"/>
    </row>
    <row r="30" spans="2:9">
      <c r="B30" s="265"/>
      <c r="C30" s="73"/>
      <c r="D30" s="73"/>
      <c r="E30" s="73"/>
      <c r="F30" s="73"/>
      <c r="G30" s="73"/>
      <c r="H30" s="73"/>
      <c r="I30" s="283"/>
    </row>
    <row r="31" spans="2:9">
      <c r="B31" s="265"/>
      <c r="C31" s="73"/>
      <c r="D31" s="73"/>
      <c r="E31" s="73"/>
      <c r="F31" s="73"/>
      <c r="G31" s="73"/>
      <c r="H31" s="73"/>
      <c r="I31" s="283"/>
    </row>
    <row r="32" spans="2:9">
      <c r="B32" s="265"/>
      <c r="C32" s="73"/>
      <c r="D32" s="73"/>
      <c r="E32" s="73"/>
      <c r="F32" s="73"/>
      <c r="G32" s="73"/>
      <c r="H32" s="73"/>
      <c r="I32" s="283"/>
    </row>
    <row r="33" spans="2:9">
      <c r="B33" s="265"/>
      <c r="C33" s="73"/>
      <c r="D33" s="73"/>
      <c r="E33" s="73"/>
      <c r="F33" s="73"/>
      <c r="G33" s="73"/>
      <c r="H33" s="73"/>
      <c r="I33" s="283"/>
    </row>
    <row r="34" spans="2:9">
      <c r="B34" s="265"/>
      <c r="C34" s="73"/>
      <c r="D34" s="73"/>
      <c r="E34" s="73"/>
      <c r="F34" s="73"/>
      <c r="G34" s="73"/>
      <c r="H34" s="73"/>
      <c r="I34" s="283"/>
    </row>
    <row r="35" spans="2:9">
      <c r="B35" s="265"/>
      <c r="C35" s="73" t="s">
        <v>14</v>
      </c>
      <c r="D35" s="73"/>
      <c r="E35" s="73"/>
      <c r="F35" s="73"/>
      <c r="G35" s="73"/>
      <c r="H35" s="268" t="s">
        <v>15</v>
      </c>
      <c r="I35" s="284"/>
    </row>
    <row r="36" spans="2:9">
      <c r="B36" s="265"/>
      <c r="C36" s="73" t="s">
        <v>16</v>
      </c>
      <c r="D36" s="73"/>
      <c r="E36" s="73"/>
      <c r="F36" s="73"/>
      <c r="G36" s="73"/>
      <c r="H36" s="55"/>
      <c r="I36" s="284"/>
    </row>
    <row r="37" spans="2:9">
      <c r="B37" s="265"/>
      <c r="C37" s="73" t="s">
        <v>17</v>
      </c>
      <c r="D37" s="73"/>
      <c r="E37" s="73"/>
      <c r="F37" s="73"/>
      <c r="G37" s="73"/>
      <c r="H37" s="55" t="s">
        <v>18</v>
      </c>
      <c r="I37" s="284"/>
    </row>
    <row r="38" spans="2:9">
      <c r="B38" s="265"/>
      <c r="C38" s="73" t="s">
        <v>19</v>
      </c>
      <c r="D38" s="73"/>
      <c r="E38" s="73"/>
      <c r="F38" s="73"/>
      <c r="G38" s="73"/>
      <c r="H38" s="55" t="s">
        <v>18</v>
      </c>
      <c r="I38" s="284"/>
    </row>
    <row r="39" spans="2:9">
      <c r="B39" s="265"/>
      <c r="C39" s="73"/>
      <c r="D39" s="73"/>
      <c r="E39" s="73"/>
      <c r="F39" s="73"/>
      <c r="G39" s="73"/>
      <c r="H39" s="73"/>
      <c r="I39" s="283"/>
    </row>
    <row r="40" spans="2:9">
      <c r="B40" s="265"/>
      <c r="C40" s="73" t="s">
        <v>20</v>
      </c>
      <c r="D40" s="73"/>
      <c r="E40" s="73"/>
      <c r="F40" s="73"/>
      <c r="G40" s="73" t="s">
        <v>21</v>
      </c>
      <c r="H40" s="276" t="s">
        <v>22</v>
      </c>
      <c r="I40" s="283"/>
    </row>
    <row r="41" spans="2:9">
      <c r="B41" s="265"/>
      <c r="C41" s="73"/>
      <c r="D41" s="73"/>
      <c r="E41" s="73"/>
      <c r="F41" s="73"/>
      <c r="G41" s="73" t="s">
        <v>23</v>
      </c>
      <c r="H41" s="277" t="s">
        <v>24</v>
      </c>
      <c r="I41" s="283"/>
    </row>
    <row r="42" spans="2:9">
      <c r="B42" s="278"/>
      <c r="C42" s="1"/>
      <c r="D42" s="1"/>
      <c r="E42" s="1"/>
      <c r="F42" s="1"/>
      <c r="G42" s="1"/>
      <c r="H42" s="1"/>
      <c r="I42" s="283"/>
    </row>
    <row r="43" spans="2:9">
      <c r="B43" s="265"/>
      <c r="C43" s="73" t="s">
        <v>25</v>
      </c>
      <c r="D43" s="73"/>
      <c r="E43" s="73"/>
      <c r="F43" s="32"/>
      <c r="G43" s="270"/>
      <c r="H43" s="276"/>
      <c r="I43" s="283"/>
    </row>
    <row r="44" spans="2:9">
      <c r="B44" s="265"/>
      <c r="C44" s="73"/>
      <c r="D44" s="73"/>
      <c r="E44" s="73"/>
      <c r="F44" s="73"/>
      <c r="G44" s="73"/>
      <c r="H44" s="73"/>
      <c r="I44" s="283"/>
    </row>
    <row r="45" spans="2:9">
      <c r="B45" s="265"/>
      <c r="C45" s="73"/>
      <c r="D45" s="73"/>
      <c r="E45" s="73"/>
      <c r="F45" s="73"/>
      <c r="G45" s="73"/>
      <c r="H45" s="73"/>
      <c r="I45" s="283"/>
    </row>
    <row r="46" spans="2:9">
      <c r="B46" s="265"/>
      <c r="C46" s="73"/>
      <c r="D46" s="73"/>
      <c r="E46" s="73"/>
      <c r="F46" s="73"/>
      <c r="G46" s="73"/>
      <c r="H46" s="73"/>
      <c r="I46" s="283"/>
    </row>
    <row r="47" spans="2:9">
      <c r="B47" s="265"/>
      <c r="C47" s="73"/>
      <c r="D47" s="73"/>
      <c r="E47" s="73"/>
      <c r="F47" s="73"/>
      <c r="G47" s="73"/>
      <c r="H47" s="73"/>
      <c r="I47" s="283"/>
    </row>
    <row r="48" spans="2:9">
      <c r="B48" s="265"/>
      <c r="C48" s="73"/>
      <c r="D48" s="95"/>
      <c r="E48" s="95"/>
      <c r="F48" s="95"/>
      <c r="G48" s="95"/>
      <c r="H48" s="95"/>
      <c r="I48" s="283"/>
    </row>
    <row r="49" spans="2:9">
      <c r="B49" s="265"/>
      <c r="C49" s="73"/>
      <c r="D49" s="95"/>
      <c r="E49" s="95"/>
      <c r="F49" s="73"/>
      <c r="G49" s="73"/>
      <c r="H49" s="73"/>
      <c r="I49" s="283"/>
    </row>
    <row r="50" spans="2:9">
      <c r="B50" s="265"/>
      <c r="C50" s="73"/>
      <c r="D50" s="95"/>
      <c r="E50" s="95"/>
      <c r="F50" s="95"/>
      <c r="G50" s="73"/>
      <c r="H50" s="95"/>
      <c r="I50" s="285"/>
    </row>
    <row r="51" spans="2:9">
      <c r="B51" s="265"/>
      <c r="C51" s="73"/>
      <c r="D51" s="95"/>
      <c r="E51" s="95"/>
      <c r="F51" s="58"/>
      <c r="G51" s="73"/>
      <c r="H51" s="58"/>
      <c r="I51" s="285"/>
    </row>
    <row r="52" spans="2:9">
      <c r="B52" s="265"/>
      <c r="C52" s="73"/>
      <c r="D52" s="95"/>
      <c r="E52" s="95"/>
      <c r="F52" s="58"/>
      <c r="G52" s="73"/>
      <c r="H52" s="58"/>
      <c r="I52" s="285"/>
    </row>
    <row r="53" spans="2:9">
      <c r="B53" s="265"/>
      <c r="C53" s="73"/>
      <c r="D53" s="73"/>
      <c r="E53" s="95"/>
      <c r="F53" s="1"/>
      <c r="G53" s="73"/>
      <c r="H53" s="279"/>
      <c r="I53" s="285"/>
    </row>
    <row r="54" ht="13.4" spans="2:9">
      <c r="B54" s="280"/>
      <c r="C54" s="281"/>
      <c r="D54" s="281"/>
      <c r="E54" s="281"/>
      <c r="F54" s="281"/>
      <c r="G54" s="281"/>
      <c r="H54" s="281"/>
      <c r="I54" s="286"/>
    </row>
    <row r="55" spans="2:9">
      <c r="B55" s="12"/>
      <c r="C55" s="12"/>
      <c r="D55" s="12"/>
      <c r="E55" s="12"/>
      <c r="F55" s="12"/>
      <c r="G55" s="12"/>
      <c r="H55" s="12"/>
      <c r="I55" s="12"/>
    </row>
  </sheetData>
  <mergeCells count="9">
    <mergeCell ref="E5:H5"/>
    <mergeCell ref="G6:H6"/>
    <mergeCell ref="F7:G7"/>
    <mergeCell ref="F8:G8"/>
    <mergeCell ref="E10:H10"/>
    <mergeCell ref="E11:H11"/>
    <mergeCell ref="E12:H12"/>
    <mergeCell ref="E13:H13"/>
    <mergeCell ref="C19:H19"/>
  </mergeCells>
  <pageMargins left="0.75" right="0.75" top="1" bottom="1" header="0.5" footer="0.5"/>
  <pageSetup paperSize="9"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71"/>
  <sheetViews>
    <sheetView view="pageBreakPreview" zoomScaleNormal="80" topLeftCell="B150" workbookViewId="0">
      <selection activeCell="L168" sqref="L168:O168"/>
    </sheetView>
  </sheetViews>
  <sheetFormatPr defaultColWidth="8.85840707964602" defaultRowHeight="14.25" customHeight="1"/>
  <cols>
    <col min="1" max="1" width="7.56637168141593" customWidth="1"/>
    <col min="2" max="2" width="6.28318584070797" customWidth="1"/>
    <col min="3" max="3" width="5" customWidth="1"/>
    <col min="4" max="4" width="26.5663716814159" customWidth="1"/>
    <col min="5" max="5" width="15.4247787610619" customWidth="1"/>
    <col min="6" max="6" width="11.4247787610619" customWidth="1"/>
    <col min="7" max="7" width="0.707964601769911" hidden="1" customWidth="1"/>
    <col min="8" max="9" width="8.85840707964602" hidden="1" customWidth="1"/>
    <col min="10" max="10" width="14.4247787610619" customWidth="1"/>
    <col min="11" max="11" width="1.42477876106195" hidden="1" customWidth="1"/>
    <col min="12" max="12" width="17.7079646017699" customWidth="1"/>
    <col min="13" max="13" width="15.5663716814159" customWidth="1"/>
    <col min="14" max="14" width="10.5663716814159" customWidth="1"/>
    <col min="16" max="16" width="5.28318584070797" customWidth="1"/>
    <col min="17" max="17" width="8.85840707964602" hidden="1" customWidth="1"/>
    <col min="18" max="18" width="3.70796460176991" customWidth="1"/>
    <col min="19" max="19" width="8.85840707964602" hidden="1" customWidth="1"/>
    <col min="20" max="20" width="9.85840707964602" customWidth="1"/>
    <col min="22" max="22" width="13.7079646017699" customWidth="1"/>
  </cols>
  <sheetData>
    <row r="1" customHeight="1" spans="2:13">
      <c r="B1" s="1"/>
      <c r="C1" s="1"/>
      <c r="D1" s="1"/>
      <c r="E1" s="1"/>
      <c r="F1" s="1"/>
      <c r="G1" s="1"/>
      <c r="H1" s="1"/>
      <c r="I1" s="1"/>
      <c r="J1" s="1"/>
      <c r="K1" s="1"/>
      <c r="L1" s="12"/>
      <c r="M1" s="12"/>
    </row>
    <row r="2" ht="8.25" customHeight="1" spans="2:16">
      <c r="B2" s="2"/>
      <c r="C2" s="3"/>
      <c r="D2" s="3"/>
      <c r="E2" s="3"/>
      <c r="F2" s="3"/>
      <c r="G2" s="3"/>
      <c r="H2" s="3"/>
      <c r="I2" s="3"/>
      <c r="J2" s="3"/>
      <c r="K2" s="3"/>
      <c r="L2" s="34"/>
      <c r="M2" s="34"/>
      <c r="N2" s="34"/>
      <c r="O2" s="34"/>
      <c r="P2" s="39"/>
    </row>
    <row r="3" ht="22.5" customHeight="1" spans="2:16">
      <c r="B3" s="4" t="s">
        <v>293</v>
      </c>
      <c r="C3" s="5"/>
      <c r="D3" s="5"/>
      <c r="E3" s="5"/>
      <c r="F3" s="5"/>
      <c r="G3" s="5"/>
      <c r="H3" s="5"/>
      <c r="I3" s="5"/>
      <c r="J3" s="5"/>
      <c r="K3" s="5"/>
      <c r="L3" s="5"/>
      <c r="M3" s="5"/>
      <c r="N3" s="5"/>
      <c r="O3" s="5"/>
      <c r="P3" s="40"/>
    </row>
    <row r="4" ht="12" customHeight="1" spans="2:16">
      <c r="B4" s="6"/>
      <c r="C4" s="1"/>
      <c r="D4" s="1"/>
      <c r="E4" s="1"/>
      <c r="F4" s="1"/>
      <c r="G4" s="1"/>
      <c r="H4" s="1"/>
      <c r="I4" s="1"/>
      <c r="J4" s="1"/>
      <c r="K4" s="1"/>
      <c r="L4" s="12"/>
      <c r="M4" s="12"/>
      <c r="N4" s="12"/>
      <c r="O4" s="12"/>
      <c r="P4" s="41"/>
    </row>
    <row r="5" customHeight="1" spans="2:16">
      <c r="B5" s="7" t="s">
        <v>294</v>
      </c>
      <c r="C5" s="8"/>
      <c r="D5" s="8"/>
      <c r="E5" s="8"/>
      <c r="F5" s="8"/>
      <c r="G5" s="8"/>
      <c r="H5" s="8"/>
      <c r="I5" s="8"/>
      <c r="J5" s="8"/>
      <c r="K5" s="8"/>
      <c r="L5" s="8"/>
      <c r="M5" s="8"/>
      <c r="N5" s="8"/>
      <c r="O5" s="8"/>
      <c r="P5" s="41"/>
    </row>
    <row r="6" customHeight="1" spans="2:16">
      <c r="B6" s="7"/>
      <c r="C6" s="8"/>
      <c r="D6" s="8"/>
      <c r="E6" s="8"/>
      <c r="F6" s="8"/>
      <c r="G6" s="8"/>
      <c r="H6" s="8"/>
      <c r="I6" s="8"/>
      <c r="J6" s="8"/>
      <c r="K6" s="8"/>
      <c r="L6" s="8"/>
      <c r="M6" s="8"/>
      <c r="N6" s="8"/>
      <c r="O6" s="8"/>
      <c r="P6" s="41"/>
    </row>
    <row r="7" customHeight="1" spans="2:16">
      <c r="B7" s="7" t="s">
        <v>295</v>
      </c>
      <c r="C7" s="8"/>
      <c r="D7" s="8"/>
      <c r="E7" s="8"/>
      <c r="F7" s="8"/>
      <c r="G7" s="8"/>
      <c r="H7" s="8"/>
      <c r="I7" s="8"/>
      <c r="J7" s="8"/>
      <c r="K7" s="8"/>
      <c r="L7" s="8"/>
      <c r="M7" s="8"/>
      <c r="N7" s="8"/>
      <c r="O7" s="8"/>
      <c r="P7" s="41"/>
    </row>
    <row r="8" customHeight="1" spans="2:16">
      <c r="B8" s="7"/>
      <c r="C8" s="8"/>
      <c r="D8" s="8"/>
      <c r="E8" s="8"/>
      <c r="F8" s="8"/>
      <c r="G8" s="8"/>
      <c r="H8" s="8"/>
      <c r="I8" s="8"/>
      <c r="J8" s="8"/>
      <c r="K8" s="8"/>
      <c r="L8" s="8"/>
      <c r="M8" s="8"/>
      <c r="N8" s="8"/>
      <c r="O8" s="8"/>
      <c r="P8" s="41"/>
    </row>
    <row r="9" ht="139.5" customHeight="1" spans="2:16">
      <c r="B9" s="9" t="s">
        <v>296</v>
      </c>
      <c r="C9" s="10"/>
      <c r="D9" s="10"/>
      <c r="E9" s="10"/>
      <c r="F9" s="10"/>
      <c r="G9" s="10"/>
      <c r="H9" s="10"/>
      <c r="I9" s="10"/>
      <c r="J9" s="10"/>
      <c r="K9" s="10"/>
      <c r="L9" s="10"/>
      <c r="M9" s="10"/>
      <c r="N9" s="10"/>
      <c r="O9" s="10"/>
      <c r="P9" s="42"/>
    </row>
    <row r="10" customHeight="1" spans="2:16">
      <c r="B10" s="11"/>
      <c r="C10" s="12"/>
      <c r="D10" s="12"/>
      <c r="E10" s="12"/>
      <c r="F10" s="12"/>
      <c r="G10" s="12"/>
      <c r="H10" s="12"/>
      <c r="I10" s="12"/>
      <c r="J10" s="12"/>
      <c r="K10" s="12"/>
      <c r="L10" s="12"/>
      <c r="M10" s="12"/>
      <c r="N10" s="12"/>
      <c r="O10" s="12"/>
      <c r="P10" s="41"/>
    </row>
    <row r="11" customHeight="1" spans="2:16">
      <c r="B11" s="7" t="s">
        <v>297</v>
      </c>
      <c r="C11" s="8"/>
      <c r="D11" s="8"/>
      <c r="E11" s="8"/>
      <c r="F11" s="8"/>
      <c r="G11" s="8"/>
      <c r="H11" s="8"/>
      <c r="I11" s="8"/>
      <c r="J11" s="8"/>
      <c r="K11" s="8"/>
      <c r="L11" s="8"/>
      <c r="M11" s="8"/>
      <c r="N11" s="8"/>
      <c r="O11" s="8"/>
      <c r="P11" s="41"/>
    </row>
    <row r="12" customHeight="1" spans="2:16">
      <c r="B12" s="7"/>
      <c r="C12" s="8"/>
      <c r="D12" s="8"/>
      <c r="E12" s="8"/>
      <c r="F12" s="8"/>
      <c r="G12" s="8"/>
      <c r="H12" s="8"/>
      <c r="I12" s="8"/>
      <c r="J12" s="8"/>
      <c r="K12" s="8"/>
      <c r="L12" s="8"/>
      <c r="M12" s="8"/>
      <c r="N12" s="12"/>
      <c r="O12" s="12"/>
      <c r="P12" s="41"/>
    </row>
    <row r="13" ht="142.5" customHeight="1" spans="2:16">
      <c r="B13" s="9" t="s">
        <v>298</v>
      </c>
      <c r="C13" s="10"/>
      <c r="D13" s="10"/>
      <c r="E13" s="10"/>
      <c r="F13" s="10"/>
      <c r="G13" s="10"/>
      <c r="H13" s="10"/>
      <c r="I13" s="10"/>
      <c r="J13" s="10"/>
      <c r="K13" s="10"/>
      <c r="L13" s="10"/>
      <c r="M13" s="10"/>
      <c r="N13" s="10"/>
      <c r="O13" s="10"/>
      <c r="P13" s="42"/>
    </row>
    <row r="14" customHeight="1" spans="2:16">
      <c r="B14" s="11"/>
      <c r="C14" s="13" t="s">
        <v>299</v>
      </c>
      <c r="D14" s="14"/>
      <c r="E14" s="14"/>
      <c r="F14" s="14"/>
      <c r="G14" s="14"/>
      <c r="H14" s="14"/>
      <c r="I14" s="14"/>
      <c r="J14" s="14"/>
      <c r="K14" s="14"/>
      <c r="L14" s="14"/>
      <c r="M14" s="14"/>
      <c r="N14" s="14"/>
      <c r="O14" s="12"/>
      <c r="P14" s="41"/>
    </row>
    <row r="15" customHeight="1" spans="2:16">
      <c r="B15" s="11"/>
      <c r="C15" s="12"/>
      <c r="D15" s="12"/>
      <c r="E15" s="12"/>
      <c r="F15" s="12"/>
      <c r="G15" s="12"/>
      <c r="H15" s="12"/>
      <c r="I15" s="12"/>
      <c r="J15" s="12"/>
      <c r="K15" s="12"/>
      <c r="L15" s="12"/>
      <c r="M15" s="12"/>
      <c r="N15" s="12"/>
      <c r="O15" s="12"/>
      <c r="P15" s="41"/>
    </row>
    <row r="16" customHeight="1" spans="2:16">
      <c r="B16" s="15"/>
      <c r="C16" s="16" t="s">
        <v>300</v>
      </c>
      <c r="D16" s="16"/>
      <c r="E16" s="16"/>
      <c r="F16" s="16"/>
      <c r="G16" s="16"/>
      <c r="H16" s="16"/>
      <c r="I16" s="16"/>
      <c r="J16" s="16"/>
      <c r="K16" s="16"/>
      <c r="L16" s="16"/>
      <c r="M16" s="16"/>
      <c r="N16" s="12"/>
      <c r="O16" s="12"/>
      <c r="P16" s="41"/>
    </row>
    <row r="17" customHeight="1" spans="2:16">
      <c r="B17" s="15"/>
      <c r="C17" s="17" t="s">
        <v>27</v>
      </c>
      <c r="D17" s="17" t="s">
        <v>301</v>
      </c>
      <c r="E17" s="17" t="s">
        <v>302</v>
      </c>
      <c r="F17" s="18" t="s">
        <v>303</v>
      </c>
      <c r="G17" s="17" t="s">
        <v>304</v>
      </c>
      <c r="H17" s="17" t="s">
        <v>305</v>
      </c>
      <c r="I17" s="17" t="s">
        <v>302</v>
      </c>
      <c r="J17" s="17" t="s">
        <v>304</v>
      </c>
      <c r="K17" s="17" t="s">
        <v>305</v>
      </c>
      <c r="L17" s="17" t="s">
        <v>305</v>
      </c>
      <c r="M17" s="17" t="s">
        <v>302</v>
      </c>
      <c r="N17" s="12"/>
      <c r="O17" s="12"/>
      <c r="P17" s="41"/>
    </row>
    <row r="18" customHeight="1" spans="2:16">
      <c r="B18" s="15"/>
      <c r="C18" s="19"/>
      <c r="D18" s="19"/>
      <c r="E18" s="20">
        <v>44197</v>
      </c>
      <c r="F18" s="21"/>
      <c r="G18" s="19"/>
      <c r="H18" s="19"/>
      <c r="I18" s="20">
        <v>43830</v>
      </c>
      <c r="J18" s="19"/>
      <c r="K18" s="19"/>
      <c r="L18" s="19"/>
      <c r="M18" s="20">
        <v>44561</v>
      </c>
      <c r="N18" s="12"/>
      <c r="O18" s="12"/>
      <c r="P18" s="41"/>
    </row>
    <row r="19" customHeight="1" spans="2:16">
      <c r="B19" s="15"/>
      <c r="C19" s="22">
        <v>1</v>
      </c>
      <c r="D19" s="23" t="s">
        <v>306</v>
      </c>
      <c r="E19" s="24">
        <v>0</v>
      </c>
      <c r="F19" s="24">
        <v>0</v>
      </c>
      <c r="G19" s="24">
        <v>0</v>
      </c>
      <c r="H19" s="24">
        <v>0</v>
      </c>
      <c r="I19" s="24">
        <v>0</v>
      </c>
      <c r="J19" s="24">
        <v>0</v>
      </c>
      <c r="K19" s="24">
        <v>0</v>
      </c>
      <c r="L19" s="24">
        <v>0</v>
      </c>
      <c r="M19" s="24">
        <f>E19+F19+J19-L19</f>
        <v>0</v>
      </c>
      <c r="N19" s="12"/>
      <c r="O19" s="12"/>
      <c r="P19" s="41"/>
    </row>
    <row r="20" customHeight="1" spans="2:16">
      <c r="B20" s="15"/>
      <c r="C20" s="22">
        <v>2</v>
      </c>
      <c r="D20" s="23" t="s">
        <v>307</v>
      </c>
      <c r="E20" s="24">
        <v>0</v>
      </c>
      <c r="F20" s="24">
        <v>0</v>
      </c>
      <c r="G20" s="24"/>
      <c r="H20" s="24"/>
      <c r="I20" s="24">
        <f t="shared" ref="I20:I25" si="0">E20+G20-H20</f>
        <v>0</v>
      </c>
      <c r="J20" s="24"/>
      <c r="K20" s="24"/>
      <c r="L20" s="24">
        <v>0</v>
      </c>
      <c r="M20" s="24">
        <f t="shared" ref="M20:M25" si="1">E20+F20+J20-L20</f>
        <v>0</v>
      </c>
      <c r="N20" s="12"/>
      <c r="O20" s="12"/>
      <c r="P20" s="41"/>
    </row>
    <row r="21" customHeight="1" spans="2:16">
      <c r="B21" s="15"/>
      <c r="C21" s="22">
        <v>3</v>
      </c>
      <c r="D21" s="23" t="s">
        <v>308</v>
      </c>
      <c r="E21" s="25">
        <v>0</v>
      </c>
      <c r="F21" s="24">
        <v>0</v>
      </c>
      <c r="G21" s="24"/>
      <c r="H21" s="24"/>
      <c r="I21" s="24">
        <f t="shared" si="0"/>
        <v>0</v>
      </c>
      <c r="J21" s="24">
        <v>0</v>
      </c>
      <c r="K21" s="24"/>
      <c r="L21" s="24">
        <v>0</v>
      </c>
      <c r="M21" s="24">
        <f t="shared" si="1"/>
        <v>0</v>
      </c>
      <c r="N21" s="12"/>
      <c r="O21" s="12"/>
      <c r="P21" s="41"/>
    </row>
    <row r="22" customHeight="1" spans="2:16">
      <c r="B22" s="15"/>
      <c r="C22" s="22">
        <v>4</v>
      </c>
      <c r="D22" s="23" t="s">
        <v>309</v>
      </c>
      <c r="E22" s="25">
        <v>372736</v>
      </c>
      <c r="F22" s="24">
        <v>0</v>
      </c>
      <c r="G22" s="24"/>
      <c r="H22" s="24"/>
      <c r="I22" s="24">
        <f t="shared" si="0"/>
        <v>372736</v>
      </c>
      <c r="J22" s="24"/>
      <c r="K22" s="24"/>
      <c r="L22" s="24">
        <v>0</v>
      </c>
      <c r="M22" s="24">
        <f t="shared" si="1"/>
        <v>372736</v>
      </c>
      <c r="N22" s="12"/>
      <c r="O22" s="12"/>
      <c r="P22" s="41"/>
    </row>
    <row r="23" customHeight="1" spans="2:16">
      <c r="B23" s="15"/>
      <c r="C23" s="22">
        <v>5</v>
      </c>
      <c r="D23" s="23" t="s">
        <v>310</v>
      </c>
      <c r="E23" s="24">
        <v>0</v>
      </c>
      <c r="F23" s="24"/>
      <c r="G23" s="24">
        <v>111250</v>
      </c>
      <c r="H23" s="24"/>
      <c r="I23" s="24">
        <f t="shared" si="0"/>
        <v>111250</v>
      </c>
      <c r="J23" s="24"/>
      <c r="K23" s="24"/>
      <c r="L23" s="24">
        <v>0</v>
      </c>
      <c r="M23" s="24">
        <f t="shared" si="1"/>
        <v>0</v>
      </c>
      <c r="N23" s="12"/>
      <c r="O23" s="12"/>
      <c r="P23" s="41"/>
    </row>
    <row r="24" customHeight="1" spans="2:16">
      <c r="B24" s="15"/>
      <c r="C24" s="22">
        <v>6</v>
      </c>
      <c r="D24" s="23" t="s">
        <v>311</v>
      </c>
      <c r="E24" s="25">
        <v>0</v>
      </c>
      <c r="F24" s="24"/>
      <c r="G24" s="24"/>
      <c r="H24" s="24"/>
      <c r="I24" s="24">
        <f t="shared" si="0"/>
        <v>0</v>
      </c>
      <c r="J24" s="24"/>
      <c r="K24" s="24"/>
      <c r="L24" s="24">
        <v>0</v>
      </c>
      <c r="M24" s="24">
        <f t="shared" si="1"/>
        <v>0</v>
      </c>
      <c r="N24" s="12"/>
      <c r="O24" s="12"/>
      <c r="P24" s="41"/>
    </row>
    <row r="25" customHeight="1" spans="2:16">
      <c r="B25" s="15"/>
      <c r="C25" s="22">
        <v>7</v>
      </c>
      <c r="D25" s="23" t="s">
        <v>312</v>
      </c>
      <c r="E25" s="25">
        <v>0</v>
      </c>
      <c r="F25" s="24"/>
      <c r="G25" s="24"/>
      <c r="H25" s="24"/>
      <c r="I25" s="24">
        <f t="shared" si="0"/>
        <v>0</v>
      </c>
      <c r="J25" s="24">
        <v>0</v>
      </c>
      <c r="K25" s="24"/>
      <c r="L25" s="24">
        <v>0</v>
      </c>
      <c r="M25" s="24">
        <f t="shared" si="1"/>
        <v>0</v>
      </c>
      <c r="N25" s="12"/>
      <c r="O25" s="12"/>
      <c r="P25" s="41"/>
    </row>
    <row r="26" customHeight="1" spans="2:16">
      <c r="B26" s="15"/>
      <c r="C26" s="26"/>
      <c r="D26" s="27" t="s">
        <v>241</v>
      </c>
      <c r="E26" s="28">
        <f>SUM(E19:E25)</f>
        <v>372736</v>
      </c>
      <c r="F26" s="28">
        <f t="shared" ref="F26:M26" si="2">SUM(F19:F25)</f>
        <v>0</v>
      </c>
      <c r="G26" s="28">
        <f t="shared" si="2"/>
        <v>111250</v>
      </c>
      <c r="H26" s="28">
        <f t="shared" si="2"/>
        <v>0</v>
      </c>
      <c r="I26" s="28">
        <f t="shared" si="2"/>
        <v>483986</v>
      </c>
      <c r="J26" s="28">
        <f t="shared" si="2"/>
        <v>0</v>
      </c>
      <c r="K26" s="28">
        <f t="shared" si="2"/>
        <v>0</v>
      </c>
      <c r="L26" s="28">
        <f t="shared" si="2"/>
        <v>0</v>
      </c>
      <c r="M26" s="28">
        <f t="shared" si="2"/>
        <v>372736</v>
      </c>
      <c r="N26" s="12"/>
      <c r="O26" s="12"/>
      <c r="P26" s="41"/>
    </row>
    <row r="27" customHeight="1" spans="2:16">
      <c r="B27" s="15"/>
      <c r="C27" s="16" t="s">
        <v>313</v>
      </c>
      <c r="D27" s="16"/>
      <c r="E27" s="16"/>
      <c r="F27" s="16"/>
      <c r="G27" s="16"/>
      <c r="H27" s="16"/>
      <c r="I27" s="16"/>
      <c r="J27" s="16"/>
      <c r="K27" s="16"/>
      <c r="L27" s="16"/>
      <c r="M27" s="16"/>
      <c r="N27" s="12"/>
      <c r="O27" s="12"/>
      <c r="P27" s="41"/>
    </row>
    <row r="28" customHeight="1" spans="2:16">
      <c r="B28" s="15"/>
      <c r="C28" s="29" t="s">
        <v>27</v>
      </c>
      <c r="D28" s="29" t="s">
        <v>301</v>
      </c>
      <c r="E28" s="29" t="s">
        <v>314</v>
      </c>
      <c r="F28" s="29" t="s">
        <v>315</v>
      </c>
      <c r="G28" s="29" t="s">
        <v>316</v>
      </c>
      <c r="H28" s="29" t="s">
        <v>305</v>
      </c>
      <c r="I28" s="29" t="s">
        <v>302</v>
      </c>
      <c r="J28" s="29" t="s">
        <v>317</v>
      </c>
      <c r="K28" s="29" t="s">
        <v>305</v>
      </c>
      <c r="L28" s="29" t="s">
        <v>318</v>
      </c>
      <c r="M28" s="29" t="s">
        <v>319</v>
      </c>
      <c r="N28" s="12"/>
      <c r="O28" s="12"/>
      <c r="P28" s="41"/>
    </row>
    <row r="29" customHeight="1" spans="2:16">
      <c r="B29" s="15"/>
      <c r="C29" s="22">
        <v>1</v>
      </c>
      <c r="D29" s="23" t="s">
        <v>306</v>
      </c>
      <c r="E29" s="24">
        <v>0</v>
      </c>
      <c r="F29" s="24">
        <v>0</v>
      </c>
      <c r="G29" s="24">
        <v>0</v>
      </c>
      <c r="H29" s="24">
        <v>0</v>
      </c>
      <c r="I29" s="24">
        <v>0</v>
      </c>
      <c r="J29" s="24"/>
      <c r="K29" s="24">
        <v>0</v>
      </c>
      <c r="L29" s="24">
        <v>0</v>
      </c>
      <c r="M29" s="24">
        <f>E29+F29+J29-L29</f>
        <v>0</v>
      </c>
      <c r="N29" s="12"/>
      <c r="O29" s="12"/>
      <c r="P29" s="41"/>
    </row>
    <row r="30" customHeight="1" spans="2:16">
      <c r="B30" s="15"/>
      <c r="C30" s="22">
        <v>2</v>
      </c>
      <c r="D30" s="23" t="s">
        <v>307</v>
      </c>
      <c r="E30" s="24">
        <v>0</v>
      </c>
      <c r="F30" s="24">
        <v>0</v>
      </c>
      <c r="G30" s="24">
        <v>0</v>
      </c>
      <c r="H30" s="24">
        <v>0</v>
      </c>
      <c r="I30" s="24">
        <v>0</v>
      </c>
      <c r="J30" s="24">
        <v>0</v>
      </c>
      <c r="K30" s="24">
        <v>0</v>
      </c>
      <c r="L30" s="24">
        <v>0</v>
      </c>
      <c r="M30" s="24">
        <f t="shared" ref="M30:M35" si="3">E30+F30+J30-L30</f>
        <v>0</v>
      </c>
      <c r="N30" s="12"/>
      <c r="O30" s="12"/>
      <c r="P30" s="41"/>
    </row>
    <row r="31" customHeight="1" spans="2:16">
      <c r="B31" s="15"/>
      <c r="C31" s="22">
        <v>3</v>
      </c>
      <c r="D31" s="23" t="s">
        <v>308</v>
      </c>
      <c r="E31" s="24">
        <v>0</v>
      </c>
      <c r="F31" s="24">
        <v>0</v>
      </c>
      <c r="G31" s="24">
        <v>0</v>
      </c>
      <c r="H31" s="24">
        <v>0</v>
      </c>
      <c r="I31" s="24">
        <v>0</v>
      </c>
      <c r="J31" s="24">
        <v>0</v>
      </c>
      <c r="K31" s="24">
        <v>0</v>
      </c>
      <c r="L31" s="24">
        <v>0</v>
      </c>
      <c r="M31" s="24">
        <f t="shared" si="3"/>
        <v>0</v>
      </c>
      <c r="N31" s="12"/>
      <c r="O31" s="12"/>
      <c r="P31" s="41"/>
    </row>
    <row r="32" customHeight="1" spans="2:16">
      <c r="B32" s="15"/>
      <c r="C32" s="22">
        <v>4</v>
      </c>
      <c r="D32" s="23" t="s">
        <v>309</v>
      </c>
      <c r="E32" s="24">
        <v>0</v>
      </c>
      <c r="F32" s="24">
        <v>0</v>
      </c>
      <c r="G32" s="24">
        <v>0</v>
      </c>
      <c r="H32" s="24">
        <v>0</v>
      </c>
      <c r="I32" s="24">
        <v>0</v>
      </c>
      <c r="J32" s="24">
        <f>M22*20%</f>
        <v>74547.2</v>
      </c>
      <c r="K32" s="24">
        <v>0</v>
      </c>
      <c r="L32" s="24">
        <v>0</v>
      </c>
      <c r="M32" s="24">
        <f t="shared" si="3"/>
        <v>74547.2</v>
      </c>
      <c r="N32" s="12"/>
      <c r="O32" s="12"/>
      <c r="P32" s="41"/>
    </row>
    <row r="33" customHeight="1" spans="2:16">
      <c r="B33" s="15"/>
      <c r="C33" s="22">
        <v>5</v>
      </c>
      <c r="D33" s="23" t="s">
        <v>310</v>
      </c>
      <c r="E33" s="24">
        <v>0</v>
      </c>
      <c r="F33" s="24">
        <v>0</v>
      </c>
      <c r="G33" s="24">
        <v>0</v>
      </c>
      <c r="H33" s="24">
        <v>0</v>
      </c>
      <c r="I33" s="24">
        <v>0</v>
      </c>
      <c r="J33" s="24"/>
      <c r="K33" s="24">
        <v>0</v>
      </c>
      <c r="L33" s="24">
        <v>0</v>
      </c>
      <c r="M33" s="24">
        <f t="shared" si="3"/>
        <v>0</v>
      </c>
      <c r="N33" s="12"/>
      <c r="O33" s="12"/>
      <c r="P33" s="41"/>
    </row>
    <row r="34" customHeight="1" spans="2:16">
      <c r="B34" s="15"/>
      <c r="C34" s="22">
        <v>6</v>
      </c>
      <c r="D34" s="23" t="s">
        <v>311</v>
      </c>
      <c r="E34" s="24">
        <v>0</v>
      </c>
      <c r="F34" s="24">
        <v>0</v>
      </c>
      <c r="G34" s="24">
        <v>0</v>
      </c>
      <c r="H34" s="24">
        <v>0</v>
      </c>
      <c r="I34" s="24">
        <v>0</v>
      </c>
      <c r="J34" s="24"/>
      <c r="K34" s="24">
        <v>0</v>
      </c>
      <c r="L34" s="24">
        <v>0</v>
      </c>
      <c r="M34" s="24">
        <f t="shared" si="3"/>
        <v>0</v>
      </c>
      <c r="N34" s="12"/>
      <c r="O34" s="12"/>
      <c r="P34" s="41"/>
    </row>
    <row r="35" customHeight="1" spans="2:16">
      <c r="B35" s="15"/>
      <c r="C35" s="22">
        <v>7</v>
      </c>
      <c r="D35" s="23" t="s">
        <v>312</v>
      </c>
      <c r="E35" s="24">
        <v>0</v>
      </c>
      <c r="F35" s="24">
        <v>0</v>
      </c>
      <c r="G35" s="24">
        <v>0</v>
      </c>
      <c r="H35" s="24">
        <v>0</v>
      </c>
      <c r="I35" s="24">
        <v>0</v>
      </c>
      <c r="J35" s="24"/>
      <c r="K35" s="24">
        <v>0</v>
      </c>
      <c r="L35" s="24">
        <v>0</v>
      </c>
      <c r="M35" s="24">
        <f t="shared" si="3"/>
        <v>0</v>
      </c>
      <c r="N35" s="12"/>
      <c r="O35" s="12"/>
      <c r="P35" s="41"/>
    </row>
    <row r="36" customHeight="1" spans="2:16">
      <c r="B36" s="15"/>
      <c r="C36" s="30"/>
      <c r="D36" s="27" t="s">
        <v>241</v>
      </c>
      <c r="E36" s="28">
        <f>SUM(E29:E35)</f>
        <v>0</v>
      </c>
      <c r="F36" s="28">
        <f t="shared" ref="F36:M36" si="4">SUM(F29:F35)</f>
        <v>0</v>
      </c>
      <c r="G36" s="28">
        <f t="shared" si="4"/>
        <v>0</v>
      </c>
      <c r="H36" s="28">
        <f t="shared" si="4"/>
        <v>0</v>
      </c>
      <c r="I36" s="28">
        <f t="shared" si="4"/>
        <v>0</v>
      </c>
      <c r="J36" s="28">
        <f t="shared" si="4"/>
        <v>74547.2</v>
      </c>
      <c r="K36" s="28">
        <f t="shared" si="4"/>
        <v>0</v>
      </c>
      <c r="L36" s="28">
        <f t="shared" si="4"/>
        <v>0</v>
      </c>
      <c r="M36" s="28">
        <f t="shared" si="4"/>
        <v>74547.2</v>
      </c>
      <c r="N36" s="12"/>
      <c r="O36" s="12"/>
      <c r="P36" s="41"/>
    </row>
    <row r="37" customHeight="1" spans="2:16">
      <c r="B37" s="15"/>
      <c r="C37" s="16" t="s">
        <v>320</v>
      </c>
      <c r="D37" s="16"/>
      <c r="E37" s="16"/>
      <c r="F37" s="16"/>
      <c r="G37" s="16"/>
      <c r="H37" s="16"/>
      <c r="I37" s="16"/>
      <c r="J37" s="16"/>
      <c r="K37" s="16"/>
      <c r="L37" s="16"/>
      <c r="M37" s="16"/>
      <c r="N37" s="12"/>
      <c r="O37" s="12"/>
      <c r="P37" s="41"/>
    </row>
    <row r="38" customHeight="1" spans="2:16">
      <c r="B38" s="15"/>
      <c r="C38" s="29" t="s">
        <v>27</v>
      </c>
      <c r="D38" s="29" t="s">
        <v>301</v>
      </c>
      <c r="E38" s="29" t="s">
        <v>321</v>
      </c>
      <c r="F38" s="29" t="s">
        <v>315</v>
      </c>
      <c r="G38" s="29" t="s">
        <v>304</v>
      </c>
      <c r="H38" s="29" t="s">
        <v>304</v>
      </c>
      <c r="I38" s="29" t="s">
        <v>305</v>
      </c>
      <c r="J38" s="29" t="s">
        <v>304</v>
      </c>
      <c r="K38" s="29" t="s">
        <v>305</v>
      </c>
      <c r="L38" s="29" t="s">
        <v>305</v>
      </c>
      <c r="M38" s="43" t="s">
        <v>322</v>
      </c>
      <c r="N38" s="12"/>
      <c r="O38" s="12"/>
      <c r="P38" s="41"/>
    </row>
    <row r="39" customHeight="1" spans="2:16">
      <c r="B39" s="15"/>
      <c r="C39" s="22">
        <v>1</v>
      </c>
      <c r="D39" s="23" t="s">
        <v>306</v>
      </c>
      <c r="E39" s="24">
        <f>M19-M29</f>
        <v>0</v>
      </c>
      <c r="F39" s="24">
        <v>0</v>
      </c>
      <c r="G39" s="24">
        <v>0</v>
      </c>
      <c r="H39" s="24">
        <v>0</v>
      </c>
      <c r="I39" s="24">
        <v>0</v>
      </c>
      <c r="J39" s="24">
        <v>0</v>
      </c>
      <c r="K39" s="24">
        <v>0</v>
      </c>
      <c r="L39" s="24">
        <v>0</v>
      </c>
      <c r="M39" s="24">
        <f>E39+F39+J39-L39</f>
        <v>0</v>
      </c>
      <c r="N39" s="12"/>
      <c r="O39" s="12"/>
      <c r="P39" s="41"/>
    </row>
    <row r="40" customHeight="1" spans="2:16">
      <c r="B40" s="15"/>
      <c r="C40" s="22">
        <v>2</v>
      </c>
      <c r="D40" s="23" t="s">
        <v>307</v>
      </c>
      <c r="E40" s="24">
        <f t="shared" ref="E40:E45" si="5">M20-M30</f>
        <v>0</v>
      </c>
      <c r="F40" s="24">
        <v>0</v>
      </c>
      <c r="G40" s="24"/>
      <c r="H40" s="24"/>
      <c r="I40" s="24">
        <f t="shared" ref="I40:I45" si="6">E40+G40-H40</f>
        <v>0</v>
      </c>
      <c r="J40" s="24"/>
      <c r="K40" s="24"/>
      <c r="L40" s="24">
        <v>0</v>
      </c>
      <c r="M40" s="24">
        <f t="shared" ref="M40:M45" si="7">E40+F40+J40-L40</f>
        <v>0</v>
      </c>
      <c r="N40" s="12"/>
      <c r="O40" s="12"/>
      <c r="P40" s="41"/>
    </row>
    <row r="41" customHeight="1" spans="2:16">
      <c r="B41" s="15"/>
      <c r="C41" s="22">
        <v>3</v>
      </c>
      <c r="D41" s="23" t="s">
        <v>308</v>
      </c>
      <c r="E41" s="24">
        <f t="shared" si="5"/>
        <v>0</v>
      </c>
      <c r="F41" s="24">
        <v>0</v>
      </c>
      <c r="G41" s="24"/>
      <c r="H41" s="24"/>
      <c r="I41" s="24">
        <f t="shared" si="6"/>
        <v>0</v>
      </c>
      <c r="J41" s="24">
        <v>0</v>
      </c>
      <c r="K41" s="24"/>
      <c r="L41" s="24">
        <v>0</v>
      </c>
      <c r="M41" s="24">
        <f t="shared" si="7"/>
        <v>0</v>
      </c>
      <c r="N41" s="12"/>
      <c r="O41" s="12"/>
      <c r="P41" s="41"/>
    </row>
    <row r="42" customHeight="1" spans="2:16">
      <c r="B42" s="15"/>
      <c r="C42" s="22">
        <v>4</v>
      </c>
      <c r="D42" s="23" t="s">
        <v>309</v>
      </c>
      <c r="E42" s="24">
        <f t="shared" si="5"/>
        <v>298188.8</v>
      </c>
      <c r="F42" s="24">
        <v>0</v>
      </c>
      <c r="G42" s="24"/>
      <c r="H42" s="24"/>
      <c r="I42" s="24">
        <f t="shared" si="6"/>
        <v>298188.8</v>
      </c>
      <c r="J42" s="24">
        <v>0</v>
      </c>
      <c r="K42" s="24"/>
      <c r="L42" s="24">
        <v>0</v>
      </c>
      <c r="M42" s="24">
        <f t="shared" si="7"/>
        <v>298188.8</v>
      </c>
      <c r="N42" s="12"/>
      <c r="O42" s="12"/>
      <c r="P42" s="41"/>
    </row>
    <row r="43" customHeight="1" spans="2:16">
      <c r="B43" s="15"/>
      <c r="C43" s="22">
        <v>5</v>
      </c>
      <c r="D43" s="23" t="s">
        <v>310</v>
      </c>
      <c r="E43" s="24">
        <f t="shared" si="5"/>
        <v>0</v>
      </c>
      <c r="F43" s="24">
        <v>0</v>
      </c>
      <c r="G43" s="24"/>
      <c r="H43" s="24"/>
      <c r="I43" s="24">
        <f t="shared" si="6"/>
        <v>0</v>
      </c>
      <c r="J43" s="24"/>
      <c r="K43" s="24"/>
      <c r="L43" s="24"/>
      <c r="M43" s="24">
        <f t="shared" si="7"/>
        <v>0</v>
      </c>
      <c r="N43" s="12"/>
      <c r="O43" s="12"/>
      <c r="P43" s="41"/>
    </row>
    <row r="44" customHeight="1" spans="2:22">
      <c r="B44" s="15"/>
      <c r="C44" s="22">
        <v>6</v>
      </c>
      <c r="D44" s="23" t="s">
        <v>311</v>
      </c>
      <c r="E44" s="24">
        <f t="shared" si="5"/>
        <v>0</v>
      </c>
      <c r="F44" s="24">
        <v>0</v>
      </c>
      <c r="G44" s="24"/>
      <c r="H44" s="24"/>
      <c r="I44" s="24">
        <f t="shared" si="6"/>
        <v>0</v>
      </c>
      <c r="J44" s="24"/>
      <c r="K44" s="24"/>
      <c r="L44" s="24"/>
      <c r="M44" s="24">
        <f t="shared" si="7"/>
        <v>0</v>
      </c>
      <c r="N44" s="12"/>
      <c r="O44" s="12"/>
      <c r="P44" s="41"/>
      <c r="V44" s="48"/>
    </row>
    <row r="45" customHeight="1" spans="2:22">
      <c r="B45" s="15"/>
      <c r="C45" s="22">
        <v>7</v>
      </c>
      <c r="D45" s="23" t="s">
        <v>323</v>
      </c>
      <c r="E45" s="24">
        <f t="shared" si="5"/>
        <v>0</v>
      </c>
      <c r="F45" s="24">
        <v>0</v>
      </c>
      <c r="G45" s="24"/>
      <c r="H45" s="24"/>
      <c r="I45" s="24">
        <f t="shared" si="6"/>
        <v>0</v>
      </c>
      <c r="J45" s="24">
        <v>0</v>
      </c>
      <c r="K45" s="24"/>
      <c r="L45" s="24">
        <v>0</v>
      </c>
      <c r="M45" s="24">
        <f t="shared" si="7"/>
        <v>0</v>
      </c>
      <c r="N45" s="12"/>
      <c r="O45" s="12"/>
      <c r="P45" s="41"/>
      <c r="V45" s="48"/>
    </row>
    <row r="46" customHeight="1" spans="2:20">
      <c r="B46" s="15"/>
      <c r="C46" s="26"/>
      <c r="D46" s="27" t="s">
        <v>241</v>
      </c>
      <c r="E46" s="28">
        <f t="shared" ref="E46:M46" si="8">SUM(E39:E45)</f>
        <v>298188.8</v>
      </c>
      <c r="F46" s="28">
        <f t="shared" si="8"/>
        <v>0</v>
      </c>
      <c r="G46" s="28">
        <f t="shared" si="8"/>
        <v>0</v>
      </c>
      <c r="H46" s="28">
        <f t="shared" si="8"/>
        <v>0</v>
      </c>
      <c r="I46" s="28">
        <f t="shared" si="8"/>
        <v>298188.8</v>
      </c>
      <c r="J46" s="28">
        <f t="shared" si="8"/>
        <v>0</v>
      </c>
      <c r="K46" s="28">
        <f t="shared" si="8"/>
        <v>0</v>
      </c>
      <c r="L46" s="28">
        <f t="shared" si="8"/>
        <v>0</v>
      </c>
      <c r="M46" s="28">
        <f t="shared" si="8"/>
        <v>298188.8</v>
      </c>
      <c r="N46" s="12"/>
      <c r="O46" s="12"/>
      <c r="P46" s="41"/>
      <c r="T46" s="48"/>
    </row>
    <row r="47" customHeight="1" spans="2:16">
      <c r="B47" s="15"/>
      <c r="C47" s="1"/>
      <c r="D47" s="1"/>
      <c r="E47" s="1"/>
      <c r="F47" s="1"/>
      <c r="G47" s="1"/>
      <c r="H47" s="1"/>
      <c r="I47" s="1"/>
      <c r="J47" s="1"/>
      <c r="K47" s="1"/>
      <c r="L47" s="1"/>
      <c r="M47" s="44"/>
      <c r="N47" s="12"/>
      <c r="O47" s="12"/>
      <c r="P47" s="41"/>
    </row>
    <row r="48" customHeight="1" spans="1:16">
      <c r="A48" s="12"/>
      <c r="B48" s="15"/>
      <c r="C48" s="1"/>
      <c r="D48" s="1"/>
      <c r="E48" s="1"/>
      <c r="F48" s="1"/>
      <c r="G48" s="1"/>
      <c r="H48" s="1"/>
      <c r="I48" s="1"/>
      <c r="J48" s="1"/>
      <c r="K48" s="1"/>
      <c r="L48" s="1"/>
      <c r="M48" s="44"/>
      <c r="N48" s="12"/>
      <c r="O48" s="12"/>
      <c r="P48" s="41"/>
    </row>
    <row r="49" customHeight="1" spans="1:16">
      <c r="A49" s="12"/>
      <c r="B49" s="7" t="s">
        <v>324</v>
      </c>
      <c r="C49" s="8"/>
      <c r="D49" s="8"/>
      <c r="E49" s="8"/>
      <c r="F49" s="8"/>
      <c r="G49" s="8"/>
      <c r="H49" s="8"/>
      <c r="I49" s="8"/>
      <c r="J49" s="8"/>
      <c r="K49" s="8"/>
      <c r="L49" s="8"/>
      <c r="M49" s="8"/>
      <c r="N49" s="8"/>
      <c r="O49" s="8"/>
      <c r="P49" s="41"/>
    </row>
    <row r="50" customHeight="1" spans="2:16">
      <c r="B50" s="7"/>
      <c r="C50" s="8"/>
      <c r="D50" s="8"/>
      <c r="E50" s="8"/>
      <c r="F50" s="8"/>
      <c r="G50" s="8"/>
      <c r="H50" s="8"/>
      <c r="I50" s="8"/>
      <c r="J50" s="8"/>
      <c r="K50" s="8"/>
      <c r="L50" s="8"/>
      <c r="M50" s="8"/>
      <c r="N50" s="8"/>
      <c r="O50" s="8"/>
      <c r="P50" s="41"/>
    </row>
    <row r="51" ht="70.5" customHeight="1" spans="2:16">
      <c r="B51" s="9" t="s">
        <v>325</v>
      </c>
      <c r="C51" s="10"/>
      <c r="D51" s="10"/>
      <c r="E51" s="10"/>
      <c r="F51" s="10"/>
      <c r="G51" s="10"/>
      <c r="H51" s="10"/>
      <c r="I51" s="10"/>
      <c r="J51" s="10"/>
      <c r="K51" s="10"/>
      <c r="L51" s="10"/>
      <c r="M51" s="10"/>
      <c r="N51" s="10"/>
      <c r="O51" s="10"/>
      <c r="P51" s="42"/>
    </row>
    <row r="52" customHeight="1" spans="2:16">
      <c r="B52" s="31"/>
      <c r="C52" s="32"/>
      <c r="D52" s="32"/>
      <c r="E52" s="32"/>
      <c r="F52" s="32"/>
      <c r="G52" s="32"/>
      <c r="H52" s="32"/>
      <c r="I52" s="32"/>
      <c r="J52" s="32"/>
      <c r="K52" s="32"/>
      <c r="L52" s="32"/>
      <c r="M52" s="32"/>
      <c r="N52" s="32"/>
      <c r="O52" s="32"/>
      <c r="P52" s="45"/>
    </row>
    <row r="53" customHeight="1" spans="1:16">
      <c r="A53" s="12"/>
      <c r="B53" s="33"/>
      <c r="C53" s="34"/>
      <c r="D53" s="34"/>
      <c r="E53" s="34"/>
      <c r="F53" s="34"/>
      <c r="G53" s="34"/>
      <c r="H53" s="34"/>
      <c r="I53" s="34"/>
      <c r="J53" s="34"/>
      <c r="K53" s="34"/>
      <c r="L53" s="34"/>
      <c r="M53" s="34"/>
      <c r="N53" s="34"/>
      <c r="O53" s="34"/>
      <c r="P53" s="39"/>
    </row>
    <row r="54" customHeight="1" spans="1:16">
      <c r="A54" s="12"/>
      <c r="B54" s="7" t="s">
        <v>326</v>
      </c>
      <c r="C54" s="8"/>
      <c r="D54" s="8"/>
      <c r="E54" s="8"/>
      <c r="F54" s="8"/>
      <c r="G54" s="8"/>
      <c r="H54" s="8"/>
      <c r="I54" s="8"/>
      <c r="J54" s="8"/>
      <c r="K54" s="8"/>
      <c r="L54" s="8"/>
      <c r="M54" s="8"/>
      <c r="N54" s="8"/>
      <c r="O54" s="8"/>
      <c r="P54" s="41"/>
    </row>
    <row r="55" ht="54" customHeight="1" spans="2:16">
      <c r="B55" s="35" t="s">
        <v>327</v>
      </c>
      <c r="C55" s="36"/>
      <c r="D55" s="36"/>
      <c r="E55" s="36"/>
      <c r="F55" s="36"/>
      <c r="G55" s="36"/>
      <c r="H55" s="36"/>
      <c r="I55" s="36"/>
      <c r="J55" s="36"/>
      <c r="K55" s="36"/>
      <c r="L55" s="36"/>
      <c r="M55" s="36"/>
      <c r="N55" s="36"/>
      <c r="O55" s="36"/>
      <c r="P55" s="46"/>
    </row>
    <row r="56" customHeight="1" spans="2:16">
      <c r="B56" s="15" t="s">
        <v>328</v>
      </c>
      <c r="C56" s="1"/>
      <c r="D56" s="1"/>
      <c r="E56" s="1"/>
      <c r="F56" s="1"/>
      <c r="G56" s="1"/>
      <c r="H56" s="1"/>
      <c r="I56" s="1"/>
      <c r="J56" s="1"/>
      <c r="K56" s="1"/>
      <c r="L56" s="12"/>
      <c r="M56" s="12"/>
      <c r="N56" s="12"/>
      <c r="O56" s="12"/>
      <c r="P56" s="41"/>
    </row>
    <row r="57" ht="27.75" customHeight="1" spans="2:16">
      <c r="B57" s="9" t="s">
        <v>329</v>
      </c>
      <c r="C57" s="10"/>
      <c r="D57" s="10"/>
      <c r="E57" s="10"/>
      <c r="F57" s="10"/>
      <c r="G57" s="10"/>
      <c r="H57" s="10"/>
      <c r="I57" s="10"/>
      <c r="J57" s="10"/>
      <c r="K57" s="10"/>
      <c r="L57" s="10"/>
      <c r="M57" s="10"/>
      <c r="N57" s="10"/>
      <c r="O57" s="10"/>
      <c r="P57" s="42"/>
    </row>
    <row r="58" customHeight="1" spans="2:16">
      <c r="B58" s="7" t="s">
        <v>330</v>
      </c>
      <c r="C58" s="8"/>
      <c r="D58" s="8"/>
      <c r="E58" s="8"/>
      <c r="F58" s="8"/>
      <c r="G58" s="8"/>
      <c r="H58" s="8"/>
      <c r="I58" s="8"/>
      <c r="J58" s="8"/>
      <c r="K58" s="8"/>
      <c r="L58" s="8"/>
      <c r="M58" s="8"/>
      <c r="N58" s="8"/>
      <c r="O58" s="8"/>
      <c r="P58" s="41"/>
    </row>
    <row r="59" ht="27.75" customHeight="1" spans="2:16">
      <c r="B59" s="9" t="s">
        <v>331</v>
      </c>
      <c r="C59" s="10"/>
      <c r="D59" s="10"/>
      <c r="E59" s="10"/>
      <c r="F59" s="10"/>
      <c r="G59" s="10"/>
      <c r="H59" s="10"/>
      <c r="I59" s="10"/>
      <c r="J59" s="10"/>
      <c r="K59" s="10"/>
      <c r="L59" s="10"/>
      <c r="M59" s="10"/>
      <c r="N59" s="10"/>
      <c r="O59" s="10"/>
      <c r="P59" s="42"/>
    </row>
    <row r="60" customHeight="1" spans="2:16">
      <c r="B60" s="7" t="s">
        <v>332</v>
      </c>
      <c r="C60" s="8"/>
      <c r="D60" s="8"/>
      <c r="E60" s="8"/>
      <c r="F60" s="8"/>
      <c r="G60" s="8"/>
      <c r="H60" s="8"/>
      <c r="I60" s="8"/>
      <c r="J60" s="8"/>
      <c r="K60" s="8"/>
      <c r="L60" s="8"/>
      <c r="M60" s="8"/>
      <c r="N60" s="8"/>
      <c r="O60" s="8"/>
      <c r="P60" s="41"/>
    </row>
    <row r="61" ht="39.75" customHeight="1" spans="2:16">
      <c r="B61" s="37" t="s">
        <v>333</v>
      </c>
      <c r="C61" s="38"/>
      <c r="D61" s="38"/>
      <c r="E61" s="38"/>
      <c r="F61" s="38"/>
      <c r="G61" s="38"/>
      <c r="H61" s="38"/>
      <c r="I61" s="38"/>
      <c r="J61" s="38"/>
      <c r="K61" s="38"/>
      <c r="L61" s="38"/>
      <c r="M61" s="38"/>
      <c r="N61" s="38"/>
      <c r="O61" s="38"/>
      <c r="P61" s="47"/>
    </row>
    <row r="62" customHeight="1" spans="2:16">
      <c r="B62" s="15" t="s">
        <v>334</v>
      </c>
      <c r="C62" s="1"/>
      <c r="D62" s="1"/>
      <c r="E62" s="1"/>
      <c r="F62" s="8"/>
      <c r="G62" s="8"/>
      <c r="H62" s="8"/>
      <c r="I62" s="8"/>
      <c r="J62" s="8"/>
      <c r="K62" s="8"/>
      <c r="L62" s="8"/>
      <c r="M62" s="8"/>
      <c r="N62" s="8"/>
      <c r="O62" s="8"/>
      <c r="P62" s="41"/>
    </row>
    <row r="63" ht="73.5" customHeight="1" spans="2:16">
      <c r="B63" s="9" t="s">
        <v>335</v>
      </c>
      <c r="C63" s="10"/>
      <c r="D63" s="10"/>
      <c r="E63" s="10"/>
      <c r="F63" s="10"/>
      <c r="G63" s="10"/>
      <c r="H63" s="10"/>
      <c r="I63" s="10"/>
      <c r="J63" s="10"/>
      <c r="K63" s="10"/>
      <c r="L63" s="10"/>
      <c r="M63" s="10"/>
      <c r="N63" s="10"/>
      <c r="O63" s="10"/>
      <c r="P63" s="42"/>
    </row>
    <row r="64" customHeight="1" spans="2:16">
      <c r="B64" s="6"/>
      <c r="C64" s="1" t="s">
        <v>336</v>
      </c>
      <c r="D64" s="1"/>
      <c r="E64" s="1"/>
      <c r="F64" s="1"/>
      <c r="G64" s="1"/>
      <c r="H64" s="1"/>
      <c r="I64" s="1"/>
      <c r="J64" s="1"/>
      <c r="K64" s="1"/>
      <c r="L64" s="12"/>
      <c r="M64" s="12"/>
      <c r="N64" s="12"/>
      <c r="O64" s="12"/>
      <c r="P64" s="41"/>
    </row>
    <row r="65" customHeight="1" spans="2:16">
      <c r="B65" s="6"/>
      <c r="C65" s="29" t="s">
        <v>27</v>
      </c>
      <c r="D65" s="49" t="s">
        <v>301</v>
      </c>
      <c r="E65" s="49"/>
      <c r="F65" s="49"/>
      <c r="G65" s="49"/>
      <c r="H65" s="49"/>
      <c r="I65" s="49"/>
      <c r="J65" s="49"/>
      <c r="K65" s="30"/>
      <c r="L65" s="53" t="s">
        <v>337</v>
      </c>
      <c r="M65" s="12"/>
      <c r="N65" s="12"/>
      <c r="O65" s="12"/>
      <c r="P65" s="41"/>
    </row>
    <row r="66" customHeight="1" spans="2:16">
      <c r="B66" s="6"/>
      <c r="C66" s="22">
        <v>1</v>
      </c>
      <c r="D66" s="26" t="s">
        <v>338</v>
      </c>
      <c r="E66" s="26"/>
      <c r="F66" s="26"/>
      <c r="G66" s="26"/>
      <c r="H66" s="26"/>
      <c r="I66" s="26"/>
      <c r="J66" s="26"/>
      <c r="K66" s="30"/>
      <c r="L66" s="63"/>
      <c r="M66" s="12"/>
      <c r="N66" s="12"/>
      <c r="O66" s="12"/>
      <c r="P66" s="41"/>
    </row>
    <row r="67" customHeight="1" spans="2:16">
      <c r="B67" s="6"/>
      <c r="C67" s="22">
        <v>2</v>
      </c>
      <c r="D67" s="26" t="s">
        <v>339</v>
      </c>
      <c r="E67" s="26"/>
      <c r="F67" s="26"/>
      <c r="G67" s="26"/>
      <c r="H67" s="26"/>
      <c r="I67" s="26"/>
      <c r="J67" s="26"/>
      <c r="K67" s="30"/>
      <c r="L67" s="63"/>
      <c r="M67" s="12"/>
      <c r="N67" s="12"/>
      <c r="O67" s="12"/>
      <c r="P67" s="41"/>
    </row>
    <row r="68" customHeight="1" spans="2:16">
      <c r="B68" s="6"/>
      <c r="C68" s="22">
        <v>3</v>
      </c>
      <c r="D68" s="26" t="s">
        <v>340</v>
      </c>
      <c r="E68" s="26"/>
      <c r="F68" s="26"/>
      <c r="G68" s="26"/>
      <c r="H68" s="26"/>
      <c r="I68" s="26"/>
      <c r="J68" s="26"/>
      <c r="K68" s="30"/>
      <c r="L68" s="63"/>
      <c r="M68" s="12"/>
      <c r="N68" s="12"/>
      <c r="O68" s="12"/>
      <c r="P68" s="41"/>
    </row>
    <row r="69" customHeight="1" spans="2:16">
      <c r="B69" s="6"/>
      <c r="C69" s="22">
        <v>4</v>
      </c>
      <c r="D69" s="26" t="s">
        <v>341</v>
      </c>
      <c r="E69" s="26"/>
      <c r="F69" s="26"/>
      <c r="G69" s="26"/>
      <c r="H69" s="26"/>
      <c r="I69" s="26"/>
      <c r="J69" s="26"/>
      <c r="K69" s="30"/>
      <c r="L69" s="63"/>
      <c r="M69" s="12"/>
      <c r="N69" s="64"/>
      <c r="O69" s="12"/>
      <c r="P69" s="41"/>
    </row>
    <row r="70" customHeight="1" spans="2:16">
      <c r="B70" s="6"/>
      <c r="C70" s="22">
        <v>5</v>
      </c>
      <c r="D70" s="26" t="s">
        <v>342</v>
      </c>
      <c r="E70" s="26"/>
      <c r="F70" s="26"/>
      <c r="G70" s="26"/>
      <c r="H70" s="26"/>
      <c r="I70" s="26"/>
      <c r="J70" s="26"/>
      <c r="K70" s="30"/>
      <c r="L70" s="63"/>
      <c r="M70" s="12"/>
      <c r="N70" s="12"/>
      <c r="O70" s="12"/>
      <c r="P70" s="41"/>
    </row>
    <row r="71" customHeight="1" spans="2:16">
      <c r="B71" s="6"/>
      <c r="C71" s="22">
        <v>6</v>
      </c>
      <c r="D71" s="26" t="s">
        <v>343</v>
      </c>
      <c r="E71" s="26"/>
      <c r="F71" s="26"/>
      <c r="G71" s="26"/>
      <c r="H71" s="26"/>
      <c r="I71" s="26"/>
      <c r="J71" s="26"/>
      <c r="K71" s="30"/>
      <c r="L71" s="63"/>
      <c r="M71" s="12"/>
      <c r="N71" s="12"/>
      <c r="O71" s="12"/>
      <c r="P71" s="41"/>
    </row>
    <row r="72" customHeight="1" spans="2:16">
      <c r="B72" s="6"/>
      <c r="C72" s="22">
        <v>7</v>
      </c>
      <c r="D72" s="26" t="s">
        <v>344</v>
      </c>
      <c r="E72" s="26"/>
      <c r="F72" s="26"/>
      <c r="G72" s="26"/>
      <c r="H72" s="26"/>
      <c r="I72" s="26"/>
      <c r="J72" s="26"/>
      <c r="K72" s="30"/>
      <c r="L72" s="63"/>
      <c r="M72" s="12"/>
      <c r="N72" s="12"/>
      <c r="O72" s="12"/>
      <c r="P72" s="41"/>
    </row>
    <row r="73" customHeight="1" spans="2:16">
      <c r="B73" s="6"/>
      <c r="C73" s="22">
        <v>8</v>
      </c>
      <c r="D73" s="50" t="s">
        <v>345</v>
      </c>
      <c r="E73" s="51"/>
      <c r="F73" s="51"/>
      <c r="G73" s="51"/>
      <c r="H73" s="51"/>
      <c r="I73" s="51"/>
      <c r="J73" s="65"/>
      <c r="K73" s="30"/>
      <c r="L73" s="63"/>
      <c r="M73" s="12"/>
      <c r="N73" s="12"/>
      <c r="O73" s="12"/>
      <c r="P73" s="41"/>
    </row>
    <row r="74" customHeight="1" spans="2:16">
      <c r="B74" s="6"/>
      <c r="C74" s="22">
        <v>9</v>
      </c>
      <c r="D74" s="50" t="s">
        <v>346</v>
      </c>
      <c r="E74" s="51"/>
      <c r="F74" s="51"/>
      <c r="G74" s="51"/>
      <c r="H74" s="51"/>
      <c r="I74" s="51"/>
      <c r="J74" s="65"/>
      <c r="K74" s="30"/>
      <c r="L74" s="63"/>
      <c r="M74" s="12"/>
      <c r="N74" s="12"/>
      <c r="O74" s="12"/>
      <c r="P74" s="41"/>
    </row>
    <row r="75" customHeight="1" spans="2:16">
      <c r="B75" s="6"/>
      <c r="C75" s="22">
        <v>10</v>
      </c>
      <c r="D75" s="26" t="s">
        <v>347</v>
      </c>
      <c r="E75" s="26"/>
      <c r="F75" s="26"/>
      <c r="G75" s="26"/>
      <c r="H75" s="26"/>
      <c r="I75" s="26"/>
      <c r="J75" s="26"/>
      <c r="K75" s="30"/>
      <c r="L75" s="63"/>
      <c r="M75" s="12"/>
      <c r="N75" s="12"/>
      <c r="O75" s="12"/>
      <c r="P75" s="41"/>
    </row>
    <row r="76" customHeight="1" spans="2:16">
      <c r="B76" s="6"/>
      <c r="C76" s="22">
        <v>11</v>
      </c>
      <c r="D76" s="26" t="s">
        <v>348</v>
      </c>
      <c r="E76" s="26"/>
      <c r="F76" s="26"/>
      <c r="G76" s="26"/>
      <c r="H76" s="26"/>
      <c r="I76" s="26"/>
      <c r="J76" s="26"/>
      <c r="K76" s="30"/>
      <c r="L76" s="63"/>
      <c r="M76" s="12"/>
      <c r="N76" s="12"/>
      <c r="O76" s="12"/>
      <c r="P76" s="41"/>
    </row>
    <row r="77" customHeight="1" spans="2:16">
      <c r="B77" s="6"/>
      <c r="C77" s="22">
        <v>12</v>
      </c>
      <c r="D77" s="26" t="s">
        <v>349</v>
      </c>
      <c r="E77" s="26"/>
      <c r="F77" s="26"/>
      <c r="G77" s="26"/>
      <c r="H77" s="26"/>
      <c r="I77" s="26"/>
      <c r="J77" s="26"/>
      <c r="K77" s="30"/>
      <c r="L77" s="63"/>
      <c r="M77" s="12"/>
      <c r="N77" s="12"/>
      <c r="O77" s="12"/>
      <c r="P77" s="41"/>
    </row>
    <row r="78" customHeight="1" spans="2:16">
      <c r="B78" s="6"/>
      <c r="C78" s="22">
        <v>13</v>
      </c>
      <c r="D78" s="50" t="s">
        <v>350</v>
      </c>
      <c r="E78" s="51"/>
      <c r="F78" s="51"/>
      <c r="G78" s="51"/>
      <c r="H78" s="51"/>
      <c r="I78" s="51"/>
      <c r="J78" s="65"/>
      <c r="K78" s="30"/>
      <c r="L78" s="63"/>
      <c r="M78" s="12"/>
      <c r="N78" s="12"/>
      <c r="O78" s="12"/>
      <c r="P78" s="41"/>
    </row>
    <row r="79" customHeight="1" spans="2:16">
      <c r="B79" s="6"/>
      <c r="C79" s="22">
        <v>14</v>
      </c>
      <c r="D79" s="52" t="s">
        <v>241</v>
      </c>
      <c r="E79" s="52"/>
      <c r="F79" s="52"/>
      <c r="G79" s="52"/>
      <c r="H79" s="52"/>
      <c r="I79" s="52"/>
      <c r="J79" s="52"/>
      <c r="K79" s="30"/>
      <c r="L79" s="66">
        <f>SUM(L66:L78)</f>
        <v>0</v>
      </c>
      <c r="M79" s="64"/>
      <c r="N79" s="64"/>
      <c r="O79" s="12"/>
      <c r="P79" s="41"/>
    </row>
    <row r="80" customHeight="1" spans="2:16">
      <c r="B80" s="6"/>
      <c r="C80" s="22">
        <v>15</v>
      </c>
      <c r="D80" s="52" t="s">
        <v>351</v>
      </c>
      <c r="E80" s="52"/>
      <c r="F80" s="52"/>
      <c r="G80" s="52"/>
      <c r="H80" s="52"/>
      <c r="I80" s="52"/>
      <c r="J80" s="52"/>
      <c r="K80" s="30"/>
      <c r="L80" s="66"/>
      <c r="M80" s="12"/>
      <c r="N80" s="12"/>
      <c r="O80" s="12"/>
      <c r="P80" s="41"/>
    </row>
    <row r="81" customHeight="1" spans="2:16">
      <c r="B81" s="6"/>
      <c r="C81" s="22">
        <v>16</v>
      </c>
      <c r="D81" s="52" t="s">
        <v>352</v>
      </c>
      <c r="E81" s="52"/>
      <c r="F81" s="52"/>
      <c r="G81" s="52"/>
      <c r="H81" s="52"/>
      <c r="I81" s="52"/>
      <c r="J81" s="52"/>
      <c r="K81" s="30"/>
      <c r="L81" s="66">
        <f>L79-L80</f>
        <v>0</v>
      </c>
      <c r="M81" s="12"/>
      <c r="N81" s="12"/>
      <c r="O81" s="12"/>
      <c r="P81" s="41"/>
    </row>
    <row r="82" customHeight="1" spans="2:16">
      <c r="B82" s="6"/>
      <c r="C82" s="1"/>
      <c r="D82" s="1"/>
      <c r="E82" s="1"/>
      <c r="F82" s="1"/>
      <c r="G82" s="1"/>
      <c r="H82" s="1"/>
      <c r="I82" s="1"/>
      <c r="J82" s="1"/>
      <c r="K82" s="1"/>
      <c r="L82" s="12"/>
      <c r="M82" s="12"/>
      <c r="N82" s="12"/>
      <c r="O82" s="12"/>
      <c r="P82" s="41"/>
    </row>
    <row r="83" customHeight="1" spans="2:16">
      <c r="B83" s="6"/>
      <c r="C83" s="1" t="s">
        <v>353</v>
      </c>
      <c r="D83" s="1"/>
      <c r="E83" s="1"/>
      <c r="F83" s="1"/>
      <c r="G83" s="1"/>
      <c r="H83" s="1"/>
      <c r="I83" s="1"/>
      <c r="J83" s="1"/>
      <c r="K83" s="1"/>
      <c r="L83" s="12"/>
      <c r="M83" s="12"/>
      <c r="N83" s="12"/>
      <c r="O83" s="12"/>
      <c r="P83" s="41"/>
    </row>
    <row r="84" customHeight="1" spans="2:16">
      <c r="B84" s="6"/>
      <c r="C84" s="53" t="s">
        <v>27</v>
      </c>
      <c r="D84" s="49" t="s">
        <v>301</v>
      </c>
      <c r="E84" s="49"/>
      <c r="F84" s="49"/>
      <c r="G84" s="49"/>
      <c r="H84" s="49"/>
      <c r="I84" s="49"/>
      <c r="J84" s="49"/>
      <c r="K84" s="30"/>
      <c r="L84" s="53" t="s">
        <v>337</v>
      </c>
      <c r="M84" s="12"/>
      <c r="N84" s="12"/>
      <c r="O84" s="12"/>
      <c r="P84" s="41"/>
    </row>
    <row r="85" customHeight="1" spans="2:16">
      <c r="B85" s="6"/>
      <c r="C85" s="22">
        <v>1</v>
      </c>
      <c r="D85" s="50" t="s">
        <v>354</v>
      </c>
      <c r="E85" s="51"/>
      <c r="F85" s="51"/>
      <c r="G85" s="51"/>
      <c r="H85" s="51"/>
      <c r="I85" s="51"/>
      <c r="J85" s="65"/>
      <c r="K85" s="30"/>
      <c r="L85" s="67">
        <v>12488537</v>
      </c>
      <c r="M85" s="12"/>
      <c r="N85" s="12"/>
      <c r="O85" s="12"/>
      <c r="P85" s="41"/>
    </row>
    <row r="86" customHeight="1" spans="2:16">
      <c r="B86" s="6"/>
      <c r="C86" s="22">
        <v>2</v>
      </c>
      <c r="D86" s="50" t="s">
        <v>355</v>
      </c>
      <c r="E86" s="51"/>
      <c r="F86" s="51"/>
      <c r="G86" s="51"/>
      <c r="H86" s="51"/>
      <c r="I86" s="51"/>
      <c r="J86" s="65"/>
      <c r="K86" s="30"/>
      <c r="L86" s="67">
        <f>AKTIVI!G26</f>
        <v>0</v>
      </c>
      <c r="M86" s="12"/>
      <c r="N86" s="12"/>
      <c r="O86" s="12"/>
      <c r="P86" s="41"/>
    </row>
    <row r="87" customHeight="1" spans="2:16">
      <c r="B87" s="6"/>
      <c r="C87" s="22">
        <v>3</v>
      </c>
      <c r="D87" s="50" t="s">
        <v>356</v>
      </c>
      <c r="E87" s="51"/>
      <c r="F87" s="51"/>
      <c r="G87" s="51"/>
      <c r="H87" s="51"/>
      <c r="I87" s="51"/>
      <c r="J87" s="65"/>
      <c r="K87" s="30"/>
      <c r="L87" s="67">
        <f>AKTIVI!F26</f>
        <v>0</v>
      </c>
      <c r="M87" s="12"/>
      <c r="N87" s="12"/>
      <c r="O87" s="12"/>
      <c r="P87" s="41"/>
    </row>
    <row r="88" customHeight="1" spans="2:16">
      <c r="B88" s="6"/>
      <c r="C88" s="22">
        <v>4</v>
      </c>
      <c r="D88" s="50" t="s">
        <v>357</v>
      </c>
      <c r="E88" s="51"/>
      <c r="F88" s="51"/>
      <c r="G88" s="51"/>
      <c r="H88" s="51"/>
      <c r="I88" s="51"/>
      <c r="J88" s="65"/>
      <c r="K88" s="30"/>
      <c r="L88" s="67">
        <f>L86-L87</f>
        <v>0</v>
      </c>
      <c r="M88" s="12"/>
      <c r="N88" s="12"/>
      <c r="O88" s="12"/>
      <c r="P88" s="41"/>
    </row>
    <row r="89" customHeight="1" spans="2:16">
      <c r="B89" s="6"/>
      <c r="C89" s="22">
        <v>5</v>
      </c>
      <c r="D89" s="26" t="s">
        <v>344</v>
      </c>
      <c r="E89" s="26"/>
      <c r="F89" s="26"/>
      <c r="G89" s="26"/>
      <c r="H89" s="26"/>
      <c r="I89" s="26"/>
      <c r="J89" s="26"/>
      <c r="K89" s="30"/>
      <c r="L89" s="67"/>
      <c r="M89" s="12"/>
      <c r="N89" s="12"/>
      <c r="O89" s="12"/>
      <c r="P89" s="41"/>
    </row>
    <row r="90" customHeight="1" spans="2:16">
      <c r="B90" s="6"/>
      <c r="C90" s="22">
        <v>6</v>
      </c>
      <c r="D90" s="26" t="s">
        <v>343</v>
      </c>
      <c r="E90" s="26"/>
      <c r="F90" s="26"/>
      <c r="G90" s="26"/>
      <c r="H90" s="26"/>
      <c r="I90" s="26"/>
      <c r="J90" s="26"/>
      <c r="K90" s="30"/>
      <c r="L90" s="67"/>
      <c r="M90" s="12"/>
      <c r="N90" s="12"/>
      <c r="O90" s="12"/>
      <c r="P90" s="41"/>
    </row>
    <row r="91" customHeight="1" spans="2:16">
      <c r="B91" s="6"/>
      <c r="C91" s="22">
        <v>7</v>
      </c>
      <c r="D91" s="26" t="s">
        <v>342</v>
      </c>
      <c r="E91" s="26"/>
      <c r="F91" s="26"/>
      <c r="G91" s="26"/>
      <c r="H91" s="26"/>
      <c r="I91" s="26"/>
      <c r="J91" s="26"/>
      <c r="K91" s="30"/>
      <c r="L91" s="67"/>
      <c r="M91" s="12"/>
      <c r="N91" s="12"/>
      <c r="O91" s="12"/>
      <c r="P91" s="41"/>
    </row>
    <row r="92" customHeight="1" spans="2:16">
      <c r="B92" s="6"/>
      <c r="C92" s="22">
        <v>8</v>
      </c>
      <c r="D92" s="50" t="s">
        <v>345</v>
      </c>
      <c r="E92" s="51"/>
      <c r="F92" s="51"/>
      <c r="G92" s="51"/>
      <c r="H92" s="51"/>
      <c r="I92" s="51"/>
      <c r="J92" s="65"/>
      <c r="K92" s="30"/>
      <c r="L92" s="67"/>
      <c r="M92" s="12"/>
      <c r="N92" s="12"/>
      <c r="O92" s="12"/>
      <c r="P92" s="41"/>
    </row>
    <row r="93" customHeight="1" spans="2:16">
      <c r="B93" s="6"/>
      <c r="C93" s="22">
        <v>9</v>
      </c>
      <c r="D93" s="50" t="s">
        <v>358</v>
      </c>
      <c r="E93" s="51"/>
      <c r="F93" s="51"/>
      <c r="G93" s="51"/>
      <c r="H93" s="51"/>
      <c r="I93" s="51"/>
      <c r="J93" s="65"/>
      <c r="K93" s="30"/>
      <c r="L93" s="67"/>
      <c r="M93" s="12"/>
      <c r="N93" s="12"/>
      <c r="O93" s="12"/>
      <c r="P93" s="41"/>
    </row>
    <row r="94" customHeight="1" spans="2:16">
      <c r="B94" s="6"/>
      <c r="C94" s="22">
        <v>10</v>
      </c>
      <c r="D94" s="26" t="s">
        <v>347</v>
      </c>
      <c r="E94" s="26"/>
      <c r="F94" s="26"/>
      <c r="G94" s="26"/>
      <c r="H94" s="26"/>
      <c r="I94" s="26"/>
      <c r="J94" s="26"/>
      <c r="K94" s="30"/>
      <c r="L94" s="67"/>
      <c r="M94" s="12"/>
      <c r="N94" s="12"/>
      <c r="O94" s="12"/>
      <c r="P94" s="41"/>
    </row>
    <row r="95" customHeight="1" spans="2:16">
      <c r="B95" s="6"/>
      <c r="C95" s="22">
        <v>11</v>
      </c>
      <c r="D95" s="50" t="s">
        <v>359</v>
      </c>
      <c r="E95" s="51"/>
      <c r="F95" s="51"/>
      <c r="G95" s="51"/>
      <c r="H95" s="51"/>
      <c r="I95" s="51"/>
      <c r="J95" s="65"/>
      <c r="K95" s="30"/>
      <c r="L95" s="67">
        <f>'Ardh e shp - natyres'!E22</f>
        <v>2838910</v>
      </c>
      <c r="M95" s="12"/>
      <c r="N95" s="12"/>
      <c r="O95" s="12"/>
      <c r="P95" s="41"/>
    </row>
    <row r="96" customHeight="1" spans="2:16">
      <c r="B96" s="6"/>
      <c r="C96" s="22">
        <v>12</v>
      </c>
      <c r="D96" s="50" t="s">
        <v>360</v>
      </c>
      <c r="E96" s="51"/>
      <c r="F96" s="51"/>
      <c r="G96" s="51"/>
      <c r="H96" s="51"/>
      <c r="I96" s="51"/>
      <c r="J96" s="65"/>
      <c r="K96" s="30"/>
      <c r="L96" s="67">
        <f>'Ardh e shp - natyres'!E23</f>
        <v>571627</v>
      </c>
      <c r="M96" s="12"/>
      <c r="N96" s="12"/>
      <c r="O96" s="12"/>
      <c r="P96" s="41"/>
    </row>
    <row r="97" customHeight="1" spans="2:16">
      <c r="B97" s="6"/>
      <c r="C97" s="22">
        <v>13</v>
      </c>
      <c r="D97" s="50" t="s">
        <v>350</v>
      </c>
      <c r="E97" s="51"/>
      <c r="F97" s="51"/>
      <c r="G97" s="51"/>
      <c r="H97" s="51"/>
      <c r="I97" s="51"/>
      <c r="J97" s="65"/>
      <c r="K97" s="30"/>
      <c r="L97" s="67">
        <v>987072</v>
      </c>
      <c r="M97" s="12"/>
      <c r="N97" s="12"/>
      <c r="O97" s="12"/>
      <c r="P97" s="41"/>
    </row>
    <row r="98" customHeight="1" spans="2:16">
      <c r="B98" s="6"/>
      <c r="C98" s="22">
        <v>14</v>
      </c>
      <c r="D98" s="50" t="s">
        <v>361</v>
      </c>
      <c r="E98" s="51"/>
      <c r="F98" s="51"/>
      <c r="G98" s="51"/>
      <c r="H98" s="51"/>
      <c r="I98" s="51"/>
      <c r="J98" s="65"/>
      <c r="K98" s="30"/>
      <c r="L98" s="67">
        <f>-'Ardh e shp - natyres'!E26</f>
        <v>74547</v>
      </c>
      <c r="M98" s="12"/>
      <c r="N98" s="12"/>
      <c r="O98" s="12"/>
      <c r="P98" s="41"/>
    </row>
    <row r="99" customHeight="1" spans="2:16">
      <c r="B99" s="6"/>
      <c r="C99" s="22">
        <v>15</v>
      </c>
      <c r="D99" s="50" t="s">
        <v>362</v>
      </c>
      <c r="E99" s="51"/>
      <c r="F99" s="51"/>
      <c r="G99" s="51"/>
      <c r="H99" s="51"/>
      <c r="I99" s="51"/>
      <c r="J99" s="65"/>
      <c r="K99" s="30"/>
      <c r="L99" s="67"/>
      <c r="M99" s="12"/>
      <c r="N99" s="12"/>
      <c r="O99" s="12"/>
      <c r="P99" s="41"/>
    </row>
    <row r="100" customHeight="1" spans="2:16">
      <c r="B100" s="6"/>
      <c r="C100" s="22">
        <v>16</v>
      </c>
      <c r="D100" s="50" t="s">
        <v>363</v>
      </c>
      <c r="E100" s="51"/>
      <c r="F100" s="51"/>
      <c r="G100" s="51"/>
      <c r="H100" s="51"/>
      <c r="I100" s="51"/>
      <c r="J100" s="65"/>
      <c r="K100" s="30"/>
      <c r="L100" s="67"/>
      <c r="M100" s="12"/>
      <c r="N100" s="12"/>
      <c r="O100" s="12"/>
      <c r="P100" s="41"/>
    </row>
    <row r="101" customHeight="1" spans="2:16">
      <c r="B101" s="6"/>
      <c r="C101" s="22">
        <v>17</v>
      </c>
      <c r="D101" s="50" t="s">
        <v>364</v>
      </c>
      <c r="E101" s="51"/>
      <c r="F101" s="51"/>
      <c r="G101" s="51"/>
      <c r="H101" s="51"/>
      <c r="I101" s="51"/>
      <c r="J101" s="65"/>
      <c r="K101" s="30"/>
      <c r="L101" s="67"/>
      <c r="M101" s="12"/>
      <c r="N101" s="12"/>
      <c r="O101" s="12"/>
      <c r="P101" s="41"/>
    </row>
    <row r="102" customHeight="1" spans="2:16">
      <c r="B102" s="6"/>
      <c r="C102" s="22">
        <v>18</v>
      </c>
      <c r="D102" s="50" t="s">
        <v>365</v>
      </c>
      <c r="E102" s="51"/>
      <c r="F102" s="51"/>
      <c r="G102" s="51"/>
      <c r="H102" s="51"/>
      <c r="I102" s="51"/>
      <c r="J102" s="65"/>
      <c r="K102" s="30"/>
      <c r="L102" s="63"/>
      <c r="M102" s="12"/>
      <c r="N102" s="12"/>
      <c r="O102" s="12"/>
      <c r="P102" s="41"/>
    </row>
    <row r="103" customHeight="1" spans="2:16">
      <c r="B103" s="6"/>
      <c r="C103" s="22">
        <v>19</v>
      </c>
      <c r="D103" s="54" t="s">
        <v>241</v>
      </c>
      <c r="E103" s="55"/>
      <c r="F103" s="55"/>
      <c r="G103" s="55"/>
      <c r="H103" s="55"/>
      <c r="I103" s="55"/>
      <c r="J103" s="68"/>
      <c r="K103" s="30"/>
      <c r="L103" s="66">
        <f>L85+L88+L89+L95+L96+L97+L100+L99+L92+L98+L101+L90</f>
        <v>16960693</v>
      </c>
      <c r="M103" s="12"/>
      <c r="N103" s="64"/>
      <c r="O103" s="12"/>
      <c r="P103" s="41"/>
    </row>
    <row r="104" customHeight="1" spans="2:16">
      <c r="B104" s="56"/>
      <c r="C104" s="22">
        <v>20</v>
      </c>
      <c r="D104" s="26" t="s">
        <v>366</v>
      </c>
      <c r="E104" s="26"/>
      <c r="F104" s="26"/>
      <c r="G104" s="26"/>
      <c r="H104" s="26"/>
      <c r="I104" s="26"/>
      <c r="J104" s="26"/>
      <c r="K104" s="30"/>
      <c r="L104" s="69"/>
      <c r="M104" s="12"/>
      <c r="N104" s="12"/>
      <c r="O104" s="12"/>
      <c r="P104" s="41"/>
    </row>
    <row r="105" customHeight="1" spans="2:16">
      <c r="B105" s="6"/>
      <c r="C105" s="22">
        <v>21</v>
      </c>
      <c r="D105" s="54" t="s">
        <v>241</v>
      </c>
      <c r="E105" s="55"/>
      <c r="F105" s="55"/>
      <c r="G105" s="55"/>
      <c r="H105" s="55"/>
      <c r="I105" s="55"/>
      <c r="J105" s="68"/>
      <c r="K105" s="30"/>
      <c r="L105" s="66">
        <f>L103-L104</f>
        <v>16960693</v>
      </c>
      <c r="M105" s="12"/>
      <c r="N105" s="64"/>
      <c r="O105" s="12"/>
      <c r="P105" s="41"/>
    </row>
    <row r="106" customHeight="1" spans="2:16">
      <c r="B106" s="6"/>
      <c r="C106" s="57"/>
      <c r="D106" s="58"/>
      <c r="E106" s="58"/>
      <c r="F106" s="58"/>
      <c r="G106" s="58"/>
      <c r="H106" s="58"/>
      <c r="I106" s="58"/>
      <c r="J106" s="58"/>
      <c r="K106" s="1"/>
      <c r="L106" s="70"/>
      <c r="M106" s="12"/>
      <c r="N106" s="12"/>
      <c r="O106" s="12"/>
      <c r="P106" s="41"/>
    </row>
    <row r="107" customHeight="1" spans="2:16">
      <c r="B107" s="6"/>
      <c r="C107" s="1"/>
      <c r="D107" s="1"/>
      <c r="E107" s="1"/>
      <c r="F107" s="1"/>
      <c r="G107" s="1"/>
      <c r="H107" s="1"/>
      <c r="I107" s="1"/>
      <c r="J107" s="1"/>
      <c r="K107" s="1"/>
      <c r="L107" s="12"/>
      <c r="M107" s="12"/>
      <c r="N107" s="12"/>
      <c r="O107" s="12"/>
      <c r="P107" s="41"/>
    </row>
    <row r="108" customHeight="1" spans="2:16">
      <c r="B108" s="59"/>
      <c r="C108" s="60"/>
      <c r="D108" s="60"/>
      <c r="E108" s="60"/>
      <c r="F108" s="60"/>
      <c r="G108" s="60"/>
      <c r="H108" s="60"/>
      <c r="I108" s="60"/>
      <c r="J108" s="60"/>
      <c r="K108" s="60"/>
      <c r="L108" s="32"/>
      <c r="M108" s="32"/>
      <c r="N108" s="32"/>
      <c r="O108" s="32"/>
      <c r="P108" s="45"/>
    </row>
    <row r="109" customHeight="1" spans="2:16">
      <c r="B109" s="61" t="s">
        <v>367</v>
      </c>
      <c r="C109" s="62"/>
      <c r="D109" s="62"/>
      <c r="E109" s="62"/>
      <c r="F109" s="62"/>
      <c r="G109" s="62"/>
      <c r="H109" s="62"/>
      <c r="I109" s="62"/>
      <c r="J109" s="62"/>
      <c r="K109" s="62"/>
      <c r="L109" s="62"/>
      <c r="M109" s="62"/>
      <c r="N109" s="62"/>
      <c r="O109" s="62"/>
      <c r="P109" s="39"/>
    </row>
    <row r="110" ht="50.25" customHeight="1" spans="2:16">
      <c r="B110" s="9" t="s">
        <v>368</v>
      </c>
      <c r="C110" s="10"/>
      <c r="D110" s="10"/>
      <c r="E110" s="10"/>
      <c r="F110" s="10"/>
      <c r="G110" s="10"/>
      <c r="H110" s="10"/>
      <c r="I110" s="10"/>
      <c r="J110" s="10"/>
      <c r="K110" s="10"/>
      <c r="L110" s="10"/>
      <c r="M110" s="10"/>
      <c r="N110" s="10"/>
      <c r="O110" s="10"/>
      <c r="P110" s="42"/>
    </row>
    <row r="111" customHeight="1" spans="2:16">
      <c r="B111" s="15"/>
      <c r="C111" s="1" t="s">
        <v>369</v>
      </c>
      <c r="D111" s="1"/>
      <c r="E111" s="1"/>
      <c r="F111" s="1"/>
      <c r="G111" s="1"/>
      <c r="H111" s="1"/>
      <c r="I111" s="1"/>
      <c r="J111" s="1"/>
      <c r="K111" s="1"/>
      <c r="L111" s="12"/>
      <c r="M111" s="12"/>
      <c r="N111" s="12"/>
      <c r="O111" s="12"/>
      <c r="P111" s="41"/>
    </row>
    <row r="112" customHeight="1" spans="2:16">
      <c r="B112" s="15"/>
      <c r="C112" s="53" t="s">
        <v>27</v>
      </c>
      <c r="D112" s="49" t="s">
        <v>301</v>
      </c>
      <c r="E112" s="49"/>
      <c r="F112" s="49"/>
      <c r="G112" s="49"/>
      <c r="H112" s="49"/>
      <c r="I112" s="49"/>
      <c r="J112" s="49"/>
      <c r="K112" s="30"/>
      <c r="L112" s="53" t="s">
        <v>337</v>
      </c>
      <c r="M112" s="12"/>
      <c r="N112" s="12"/>
      <c r="O112" s="12"/>
      <c r="P112" s="41"/>
    </row>
    <row r="113" customHeight="1" spans="2:16">
      <c r="B113" s="15"/>
      <c r="C113" s="22">
        <v>1</v>
      </c>
      <c r="D113" s="50" t="s">
        <v>370</v>
      </c>
      <c r="E113" s="51"/>
      <c r="F113" s="51"/>
      <c r="G113" s="51"/>
      <c r="H113" s="51"/>
      <c r="I113" s="51"/>
      <c r="J113" s="65"/>
      <c r="K113" s="30"/>
      <c r="L113" s="63"/>
      <c r="M113" s="12"/>
      <c r="N113" s="12"/>
      <c r="O113" s="12"/>
      <c r="P113" s="41"/>
    </row>
    <row r="114" customHeight="1" spans="2:16">
      <c r="B114" s="15"/>
      <c r="C114" s="22">
        <f>C113+1</f>
        <v>2</v>
      </c>
      <c r="D114" s="50" t="s">
        <v>371</v>
      </c>
      <c r="E114" s="51"/>
      <c r="F114" s="51"/>
      <c r="G114" s="51"/>
      <c r="H114" s="51"/>
      <c r="I114" s="51"/>
      <c r="J114" s="65"/>
      <c r="K114" s="30"/>
      <c r="L114" s="63"/>
      <c r="M114" s="12"/>
      <c r="N114" s="12"/>
      <c r="O114" s="12"/>
      <c r="P114" s="41"/>
    </row>
    <row r="115" customHeight="1" spans="2:16">
      <c r="B115" s="15"/>
      <c r="C115" s="22">
        <f t="shared" ref="C115:C120" si="9">C114+1</f>
        <v>3</v>
      </c>
      <c r="D115" s="50" t="s">
        <v>372</v>
      </c>
      <c r="E115" s="51"/>
      <c r="F115" s="51"/>
      <c r="G115" s="51"/>
      <c r="H115" s="51"/>
      <c r="I115" s="51"/>
      <c r="J115" s="65"/>
      <c r="K115" s="30"/>
      <c r="L115" s="63"/>
      <c r="M115" s="12"/>
      <c r="N115" s="12"/>
      <c r="O115" s="12"/>
      <c r="P115" s="41"/>
    </row>
    <row r="116" customHeight="1" spans="2:16">
      <c r="B116" s="15"/>
      <c r="C116" s="22">
        <f t="shared" si="9"/>
        <v>4</v>
      </c>
      <c r="D116" s="50" t="s">
        <v>373</v>
      </c>
      <c r="E116" s="51"/>
      <c r="F116" s="51"/>
      <c r="G116" s="51"/>
      <c r="H116" s="51"/>
      <c r="I116" s="51"/>
      <c r="J116" s="65"/>
      <c r="K116" s="30"/>
      <c r="L116" s="63"/>
      <c r="M116" s="12"/>
      <c r="N116" s="12"/>
      <c r="O116" s="12"/>
      <c r="P116" s="41"/>
    </row>
    <row r="117" customHeight="1" spans="2:16">
      <c r="B117" s="15"/>
      <c r="C117" s="22">
        <f t="shared" si="9"/>
        <v>5</v>
      </c>
      <c r="D117" s="50" t="s">
        <v>374</v>
      </c>
      <c r="E117" s="51"/>
      <c r="F117" s="51"/>
      <c r="G117" s="51"/>
      <c r="H117" s="51"/>
      <c r="I117" s="51"/>
      <c r="J117" s="65"/>
      <c r="K117" s="30"/>
      <c r="L117" s="63"/>
      <c r="M117" s="12"/>
      <c r="N117" s="12"/>
      <c r="O117" s="12"/>
      <c r="P117" s="41"/>
    </row>
    <row r="118" customHeight="1" spans="2:16">
      <c r="B118" s="15"/>
      <c r="C118" s="22">
        <f t="shared" si="9"/>
        <v>6</v>
      </c>
      <c r="D118" s="52" t="s">
        <v>241</v>
      </c>
      <c r="E118" s="52"/>
      <c r="F118" s="52"/>
      <c r="G118" s="52"/>
      <c r="H118" s="52"/>
      <c r="I118" s="52"/>
      <c r="J118" s="52"/>
      <c r="K118" s="30"/>
      <c r="L118" s="66">
        <f>SUM(L113:L117)</f>
        <v>0</v>
      </c>
      <c r="M118" s="12"/>
      <c r="N118" s="12"/>
      <c r="O118" s="12"/>
      <c r="P118" s="41"/>
    </row>
    <row r="119" customHeight="1" spans="2:16">
      <c r="B119" s="15"/>
      <c r="C119" s="22">
        <f t="shared" si="9"/>
        <v>7</v>
      </c>
      <c r="D119" s="52" t="s">
        <v>351</v>
      </c>
      <c r="E119" s="52"/>
      <c r="F119" s="52"/>
      <c r="G119" s="52"/>
      <c r="H119" s="52"/>
      <c r="I119" s="52"/>
      <c r="J119" s="52"/>
      <c r="K119" s="30"/>
      <c r="L119" s="66"/>
      <c r="M119" s="12"/>
      <c r="N119" s="12"/>
      <c r="O119" s="12"/>
      <c r="P119" s="41"/>
    </row>
    <row r="120" customHeight="1" spans="2:16">
      <c r="B120" s="15"/>
      <c r="C120" s="22">
        <f t="shared" si="9"/>
        <v>8</v>
      </c>
      <c r="D120" s="52" t="s">
        <v>352</v>
      </c>
      <c r="E120" s="52"/>
      <c r="F120" s="52"/>
      <c r="G120" s="52"/>
      <c r="H120" s="52"/>
      <c r="I120" s="52"/>
      <c r="J120" s="52"/>
      <c r="K120" s="1"/>
      <c r="L120" s="66">
        <f>L118-L119</f>
        <v>0</v>
      </c>
      <c r="M120" s="12"/>
      <c r="N120" s="12"/>
      <c r="O120" s="12"/>
      <c r="P120" s="41"/>
    </row>
    <row r="121" customHeight="1" spans="2:16">
      <c r="B121" s="15"/>
      <c r="C121" s="57"/>
      <c r="D121" s="8"/>
      <c r="E121" s="8"/>
      <c r="F121" s="8"/>
      <c r="G121" s="8"/>
      <c r="H121" s="8"/>
      <c r="I121" s="8"/>
      <c r="J121" s="8"/>
      <c r="K121" s="1"/>
      <c r="L121" s="70"/>
      <c r="M121" s="12"/>
      <c r="N121" s="12"/>
      <c r="O121" s="12"/>
      <c r="P121" s="41"/>
    </row>
    <row r="122" customHeight="1" spans="2:16">
      <c r="B122" s="6"/>
      <c r="C122" s="1" t="s">
        <v>375</v>
      </c>
      <c r="D122" s="1"/>
      <c r="E122" s="1"/>
      <c r="F122" s="1"/>
      <c r="G122" s="1"/>
      <c r="H122" s="1"/>
      <c r="I122" s="1"/>
      <c r="J122" s="1"/>
      <c r="K122" s="1"/>
      <c r="L122" s="12"/>
      <c r="M122" s="12"/>
      <c r="N122" s="12"/>
      <c r="O122" s="12"/>
      <c r="P122" s="41"/>
    </row>
    <row r="123" customHeight="1" spans="2:17">
      <c r="B123" s="56"/>
      <c r="C123" s="49" t="s">
        <v>27</v>
      </c>
      <c r="D123" s="49" t="s">
        <v>301</v>
      </c>
      <c r="E123" s="49"/>
      <c r="F123" s="49"/>
      <c r="G123" s="49"/>
      <c r="H123" s="49"/>
      <c r="I123" s="49"/>
      <c r="J123" s="49"/>
      <c r="K123" s="30"/>
      <c r="L123" s="49" t="s">
        <v>337</v>
      </c>
      <c r="M123" s="12"/>
      <c r="N123" s="12"/>
      <c r="O123" s="12"/>
      <c r="P123" s="41"/>
      <c r="Q123" s="68" t="s">
        <v>376</v>
      </c>
    </row>
    <row r="124" customHeight="1" spans="2:17">
      <c r="B124" s="56"/>
      <c r="C124" s="22">
        <v>1</v>
      </c>
      <c r="D124" s="26" t="s">
        <v>377</v>
      </c>
      <c r="E124" s="26"/>
      <c r="F124" s="26"/>
      <c r="G124" s="26"/>
      <c r="H124" s="26"/>
      <c r="I124" s="26"/>
      <c r="J124" s="26"/>
      <c r="K124" s="30"/>
      <c r="L124" s="63">
        <v>0</v>
      </c>
      <c r="M124" s="12"/>
      <c r="N124" s="12"/>
      <c r="O124" s="12"/>
      <c r="P124" s="41"/>
      <c r="Q124" s="71">
        <v>39854450</v>
      </c>
    </row>
    <row r="125" customHeight="1" spans="2:17">
      <c r="B125" s="56"/>
      <c r="C125" s="22">
        <f>C124+1</f>
        <v>2</v>
      </c>
      <c r="D125" s="26" t="s">
        <v>378</v>
      </c>
      <c r="E125" s="26"/>
      <c r="F125" s="26"/>
      <c r="G125" s="26"/>
      <c r="H125" s="26"/>
      <c r="I125" s="26"/>
      <c r="J125" s="26"/>
      <c r="K125" s="30"/>
      <c r="L125" s="63">
        <v>0</v>
      </c>
      <c r="M125" s="12"/>
      <c r="N125" s="12"/>
      <c r="O125" s="12"/>
      <c r="P125" s="41"/>
      <c r="Q125" s="71">
        <v>2410</v>
      </c>
    </row>
    <row r="126" customHeight="1" spans="2:17">
      <c r="B126" s="56"/>
      <c r="C126" s="22">
        <f>C125+1</f>
        <v>3</v>
      </c>
      <c r="D126" s="26" t="s">
        <v>141</v>
      </c>
      <c r="E126" s="26"/>
      <c r="F126" s="26"/>
      <c r="G126" s="26"/>
      <c r="H126" s="26"/>
      <c r="I126" s="26"/>
      <c r="J126" s="26"/>
      <c r="K126" s="30"/>
      <c r="L126" s="63">
        <v>0</v>
      </c>
      <c r="M126" s="12"/>
      <c r="N126" s="12"/>
      <c r="O126" s="12"/>
      <c r="P126" s="41"/>
      <c r="Q126" s="71"/>
    </row>
    <row r="127" customHeight="1" spans="2:17">
      <c r="B127" s="56"/>
      <c r="C127" s="22">
        <f>C126+1</f>
        <v>4</v>
      </c>
      <c r="D127" s="52" t="s">
        <v>241</v>
      </c>
      <c r="E127" s="52"/>
      <c r="F127" s="52"/>
      <c r="G127" s="52"/>
      <c r="H127" s="52"/>
      <c r="I127" s="52"/>
      <c r="J127" s="52"/>
      <c r="K127" s="30"/>
      <c r="L127" s="66">
        <f>SUM(L124:L126)</f>
        <v>0</v>
      </c>
      <c r="M127" s="12"/>
      <c r="N127" s="12"/>
      <c r="O127" s="12"/>
      <c r="P127" s="41"/>
      <c r="Q127" s="72">
        <f>SUM(Q124:Q125)</f>
        <v>39856860</v>
      </c>
    </row>
    <row r="128" customHeight="1" spans="2:17">
      <c r="B128" s="6"/>
      <c r="C128" s="22">
        <f>C127+1</f>
        <v>5</v>
      </c>
      <c r="D128" s="52" t="s">
        <v>351</v>
      </c>
      <c r="E128" s="52"/>
      <c r="F128" s="52"/>
      <c r="G128" s="52"/>
      <c r="H128" s="52"/>
      <c r="I128" s="52"/>
      <c r="J128" s="52"/>
      <c r="K128" s="30"/>
      <c r="L128" s="66">
        <v>0</v>
      </c>
      <c r="M128" s="12"/>
      <c r="N128" s="12"/>
      <c r="O128" s="12"/>
      <c r="P128" s="41"/>
      <c r="Q128" s="72">
        <v>39856860</v>
      </c>
    </row>
    <row r="129" customHeight="1" spans="2:17">
      <c r="B129" s="6"/>
      <c r="C129" s="22">
        <f>C128+1</f>
        <v>6</v>
      </c>
      <c r="D129" s="52" t="s">
        <v>352</v>
      </c>
      <c r="E129" s="52"/>
      <c r="F129" s="52"/>
      <c r="G129" s="52"/>
      <c r="H129" s="52"/>
      <c r="I129" s="52"/>
      <c r="J129" s="52"/>
      <c r="K129" s="30"/>
      <c r="L129" s="66">
        <f>L127-L128</f>
        <v>0</v>
      </c>
      <c r="M129" s="12"/>
      <c r="N129" s="12"/>
      <c r="O129" s="12"/>
      <c r="P129" s="41"/>
      <c r="Q129" s="94">
        <f>Q127-Q128</f>
        <v>0</v>
      </c>
    </row>
    <row r="130" customHeight="1" spans="1:18">
      <c r="A130" s="12"/>
      <c r="B130" s="6"/>
      <c r="C130" s="1"/>
      <c r="D130" s="1"/>
      <c r="E130" s="1"/>
      <c r="F130" s="1"/>
      <c r="G130" s="1"/>
      <c r="H130" s="1"/>
      <c r="I130" s="1"/>
      <c r="J130" s="1"/>
      <c r="K130" s="1"/>
      <c r="L130" s="12"/>
      <c r="M130" s="64"/>
      <c r="N130" s="12"/>
      <c r="O130" s="12"/>
      <c r="P130" s="41"/>
      <c r="Q130" s="12"/>
      <c r="R130" s="12"/>
    </row>
    <row r="131" customHeight="1" spans="1:18">
      <c r="A131" s="12"/>
      <c r="B131" s="6"/>
      <c r="C131" s="1"/>
      <c r="D131" s="1"/>
      <c r="E131" s="1"/>
      <c r="F131" s="73"/>
      <c r="G131" s="74"/>
      <c r="H131" s="75"/>
      <c r="I131" s="1"/>
      <c r="J131" s="1"/>
      <c r="K131" s="1"/>
      <c r="L131" s="87"/>
      <c r="M131" s="88"/>
      <c r="N131" s="12"/>
      <c r="O131" s="12"/>
      <c r="P131" s="41"/>
      <c r="Q131" s="12"/>
      <c r="R131" s="12"/>
    </row>
    <row r="132" customHeight="1" spans="1:18">
      <c r="A132" s="12"/>
      <c r="B132" s="6"/>
      <c r="C132" s="1"/>
      <c r="D132" s="76"/>
      <c r="E132" s="1"/>
      <c r="F132" s="73"/>
      <c r="G132" s="74"/>
      <c r="H132" s="75"/>
      <c r="I132" s="1"/>
      <c r="J132" s="1"/>
      <c r="K132" s="1"/>
      <c r="L132" s="87"/>
      <c r="M132" s="88"/>
      <c r="N132" s="12"/>
      <c r="O132" s="12"/>
      <c r="P132" s="41"/>
      <c r="Q132" s="12"/>
      <c r="R132" s="12"/>
    </row>
    <row r="133" customHeight="1" spans="1:18">
      <c r="A133" s="12"/>
      <c r="B133" s="6"/>
      <c r="C133" s="1"/>
      <c r="D133" s="77" t="s">
        <v>379</v>
      </c>
      <c r="E133" s="1"/>
      <c r="F133" s="73"/>
      <c r="G133" s="74"/>
      <c r="H133" s="75"/>
      <c r="I133" s="1"/>
      <c r="J133" s="1"/>
      <c r="K133" s="1"/>
      <c r="L133" s="87"/>
      <c r="M133" s="88"/>
      <c r="N133" s="12"/>
      <c r="O133" s="12"/>
      <c r="P133" s="41"/>
      <c r="Q133" s="12"/>
      <c r="R133" s="12"/>
    </row>
    <row r="134" customHeight="1" spans="1:18">
      <c r="A134" s="12"/>
      <c r="B134" s="6"/>
      <c r="C134" s="49" t="s">
        <v>27</v>
      </c>
      <c r="D134" s="49" t="s">
        <v>301</v>
      </c>
      <c r="E134" s="49"/>
      <c r="F134" s="49"/>
      <c r="G134" s="49"/>
      <c r="H134" s="49"/>
      <c r="I134" s="49"/>
      <c r="J134" s="49"/>
      <c r="K134" s="30"/>
      <c r="L134" s="49" t="s">
        <v>337</v>
      </c>
      <c r="M134" s="88"/>
      <c r="N134" s="12"/>
      <c r="O134" s="12"/>
      <c r="P134" s="41"/>
      <c r="Q134" s="12"/>
      <c r="R134" s="12"/>
    </row>
    <row r="135" customHeight="1" spans="1:18">
      <c r="A135" s="12"/>
      <c r="B135" s="6"/>
      <c r="C135" s="22">
        <v>1</v>
      </c>
      <c r="D135" s="78"/>
      <c r="E135" s="78"/>
      <c r="F135" s="78"/>
      <c r="G135" s="78"/>
      <c r="H135" s="78"/>
      <c r="I135" s="78"/>
      <c r="J135" s="78"/>
      <c r="K135" s="30"/>
      <c r="L135" s="63">
        <v>0</v>
      </c>
      <c r="M135" s="88"/>
      <c r="N135" s="12"/>
      <c r="O135" s="12"/>
      <c r="P135" s="41"/>
      <c r="Q135" s="12"/>
      <c r="R135" s="12"/>
    </row>
    <row r="136" customHeight="1" spans="1:18">
      <c r="A136" s="12"/>
      <c r="B136" s="6"/>
      <c r="C136" s="22">
        <v>2</v>
      </c>
      <c r="D136" s="78"/>
      <c r="E136" s="78"/>
      <c r="F136" s="78"/>
      <c r="G136" s="78"/>
      <c r="H136" s="78"/>
      <c r="I136" s="78"/>
      <c r="J136" s="78"/>
      <c r="K136" s="30"/>
      <c r="L136" s="63">
        <v>0</v>
      </c>
      <c r="M136" s="12"/>
      <c r="N136" s="12"/>
      <c r="O136" s="12"/>
      <c r="P136" s="41"/>
      <c r="Q136" s="12"/>
      <c r="R136" s="12"/>
    </row>
    <row r="137" customHeight="1" spans="1:18">
      <c r="A137" s="12"/>
      <c r="B137" s="6"/>
      <c r="C137" s="22">
        <v>3</v>
      </c>
      <c r="D137" s="78"/>
      <c r="E137" s="78"/>
      <c r="F137" s="78"/>
      <c r="G137" s="78"/>
      <c r="H137" s="78"/>
      <c r="I137" s="78"/>
      <c r="J137" s="78"/>
      <c r="K137" s="30"/>
      <c r="L137" s="63">
        <v>0</v>
      </c>
      <c r="M137" s="12"/>
      <c r="N137" s="12"/>
      <c r="O137" s="12"/>
      <c r="P137" s="41"/>
      <c r="Q137" s="12"/>
      <c r="R137" s="12"/>
    </row>
    <row r="138" customHeight="1" spans="1:18">
      <c r="A138" s="12"/>
      <c r="B138" s="6"/>
      <c r="C138" s="1"/>
      <c r="D138" s="79"/>
      <c r="E138" s="1"/>
      <c r="F138" s="1"/>
      <c r="G138" s="1"/>
      <c r="H138" s="1"/>
      <c r="I138" s="1"/>
      <c r="J138" s="1"/>
      <c r="K138" s="1"/>
      <c r="L138" s="12"/>
      <c r="M138" s="12"/>
      <c r="N138" s="12"/>
      <c r="O138" s="12"/>
      <c r="P138" s="41"/>
      <c r="Q138" s="12"/>
      <c r="R138" s="12"/>
    </row>
    <row r="139" customHeight="1" spans="1:18">
      <c r="A139" s="12"/>
      <c r="B139" s="7" t="s">
        <v>380</v>
      </c>
      <c r="C139" s="8"/>
      <c r="D139" s="8"/>
      <c r="E139" s="8"/>
      <c r="F139" s="8"/>
      <c r="G139" s="8"/>
      <c r="H139" s="8"/>
      <c r="I139" s="8"/>
      <c r="J139" s="8"/>
      <c r="K139" s="8"/>
      <c r="L139" s="8"/>
      <c r="M139" s="8"/>
      <c r="N139" s="8"/>
      <c r="O139" s="8"/>
      <c r="P139" s="41"/>
      <c r="Q139" s="12"/>
      <c r="R139" s="12"/>
    </row>
    <row r="140" ht="54.75" customHeight="1" spans="2:16">
      <c r="B140" s="9" t="s">
        <v>381</v>
      </c>
      <c r="C140" s="10"/>
      <c r="D140" s="10"/>
      <c r="E140" s="10"/>
      <c r="F140" s="10"/>
      <c r="G140" s="10"/>
      <c r="H140" s="10"/>
      <c r="I140" s="10"/>
      <c r="J140" s="10"/>
      <c r="K140" s="10"/>
      <c r="L140" s="10"/>
      <c r="M140" s="10"/>
      <c r="N140" s="10"/>
      <c r="O140" s="10"/>
      <c r="P140" s="42"/>
    </row>
    <row r="141" customHeight="1" spans="2:16">
      <c r="B141" s="6"/>
      <c r="C141" s="1"/>
      <c r="D141" s="1"/>
      <c r="E141" s="1"/>
      <c r="F141" s="1"/>
      <c r="G141" s="1"/>
      <c r="H141" s="1"/>
      <c r="I141" s="1"/>
      <c r="J141" s="1"/>
      <c r="K141" s="1"/>
      <c r="L141" s="12"/>
      <c r="M141" s="12"/>
      <c r="N141" s="12"/>
      <c r="O141" s="12"/>
      <c r="P141" s="41"/>
    </row>
    <row r="142" customHeight="1" spans="2:16">
      <c r="B142" s="7" t="s">
        <v>382</v>
      </c>
      <c r="C142" s="8"/>
      <c r="D142" s="8"/>
      <c r="E142" s="8"/>
      <c r="F142" s="8"/>
      <c r="G142" s="8"/>
      <c r="H142" s="8"/>
      <c r="I142" s="8"/>
      <c r="J142" s="8"/>
      <c r="K142" s="8"/>
      <c r="L142" s="8"/>
      <c r="M142" s="8"/>
      <c r="N142" s="8"/>
      <c r="O142" s="8"/>
      <c r="P142" s="41"/>
    </row>
    <row r="143" ht="38.25" customHeight="1" spans="2:16">
      <c r="B143" s="9" t="s">
        <v>383</v>
      </c>
      <c r="C143" s="10"/>
      <c r="D143" s="10"/>
      <c r="E143" s="10"/>
      <c r="F143" s="10"/>
      <c r="G143" s="10"/>
      <c r="H143" s="10"/>
      <c r="I143" s="10"/>
      <c r="J143" s="10"/>
      <c r="K143" s="10"/>
      <c r="L143" s="10"/>
      <c r="M143" s="10"/>
      <c r="N143" s="10"/>
      <c r="O143" s="10"/>
      <c r="P143" s="42"/>
    </row>
    <row r="144" customHeight="1" spans="2:16">
      <c r="B144" s="6"/>
      <c r="C144" s="53" t="s">
        <v>27</v>
      </c>
      <c r="D144" s="49" t="s">
        <v>301</v>
      </c>
      <c r="E144" s="49"/>
      <c r="F144" s="49"/>
      <c r="G144" s="49"/>
      <c r="H144" s="49"/>
      <c r="I144" s="49"/>
      <c r="J144" s="49"/>
      <c r="K144" s="30"/>
      <c r="L144" s="53" t="s">
        <v>337</v>
      </c>
      <c r="M144" s="12"/>
      <c r="N144" s="12"/>
      <c r="O144" s="12"/>
      <c r="P144" s="41"/>
    </row>
    <row r="145" customHeight="1" spans="2:16">
      <c r="B145" s="6"/>
      <c r="C145" s="22">
        <v>1</v>
      </c>
      <c r="D145" s="50" t="s">
        <v>384</v>
      </c>
      <c r="E145" s="51"/>
      <c r="F145" s="51"/>
      <c r="G145" s="51"/>
      <c r="H145" s="51"/>
      <c r="I145" s="51"/>
      <c r="J145" s="65"/>
      <c r="K145" s="30"/>
      <c r="L145" s="89">
        <f>'Ardh e shp - natyres'!E9</f>
        <v>17611141</v>
      </c>
      <c r="M145" s="12"/>
      <c r="N145" s="12"/>
      <c r="O145" s="12"/>
      <c r="P145" s="41"/>
    </row>
    <row r="146" customHeight="1" spans="2:16">
      <c r="B146" s="6"/>
      <c r="C146" s="22">
        <f>C145+1</f>
        <v>2</v>
      </c>
      <c r="D146" s="50" t="s">
        <v>385</v>
      </c>
      <c r="E146" s="51"/>
      <c r="F146" s="51"/>
      <c r="G146" s="51"/>
      <c r="H146" s="51"/>
      <c r="I146" s="51"/>
      <c r="J146" s="65"/>
      <c r="K146" s="30"/>
      <c r="L146" s="89">
        <f>L105</f>
        <v>16960693</v>
      </c>
      <c r="M146" s="12"/>
      <c r="N146" s="12"/>
      <c r="O146" s="12"/>
      <c r="P146" s="41"/>
    </row>
    <row r="147" customHeight="1" spans="2:16">
      <c r="B147" s="6"/>
      <c r="C147" s="22">
        <f t="shared" ref="C147:C153" si="10">C146+1</f>
        <v>3</v>
      </c>
      <c r="D147" s="50" t="s">
        <v>386</v>
      </c>
      <c r="E147" s="51"/>
      <c r="F147" s="51"/>
      <c r="G147" s="51"/>
      <c r="H147" s="51"/>
      <c r="I147" s="51"/>
      <c r="J147" s="65"/>
      <c r="K147" s="30"/>
      <c r="L147" s="89">
        <v>0</v>
      </c>
      <c r="M147" s="12"/>
      <c r="N147" s="12"/>
      <c r="O147" s="12"/>
      <c r="P147" s="41"/>
    </row>
    <row r="148" customHeight="1" spans="2:16">
      <c r="B148" s="6"/>
      <c r="C148" s="22">
        <f t="shared" si="10"/>
        <v>4</v>
      </c>
      <c r="D148" s="50" t="s">
        <v>387</v>
      </c>
      <c r="E148" s="51"/>
      <c r="F148" s="51"/>
      <c r="G148" s="51"/>
      <c r="H148" s="51"/>
      <c r="I148" s="51"/>
      <c r="J148" s="65"/>
      <c r="K148" s="30"/>
      <c r="L148" s="89">
        <f>L145-L146+L147</f>
        <v>650448</v>
      </c>
      <c r="M148" s="12"/>
      <c r="N148" s="12"/>
      <c r="O148" s="12"/>
      <c r="P148" s="41"/>
    </row>
    <row r="149" customHeight="1" spans="2:16">
      <c r="B149" s="6"/>
      <c r="C149" s="22">
        <f t="shared" si="10"/>
        <v>5</v>
      </c>
      <c r="D149" s="50" t="s">
        <v>388</v>
      </c>
      <c r="E149" s="51"/>
      <c r="F149" s="51"/>
      <c r="G149" s="51"/>
      <c r="H149" s="51"/>
      <c r="I149" s="51"/>
      <c r="J149" s="65"/>
      <c r="K149" s="30"/>
      <c r="L149" s="90">
        <v>0.15</v>
      </c>
      <c r="M149" s="12"/>
      <c r="N149" s="12"/>
      <c r="O149" s="12"/>
      <c r="P149" s="41"/>
    </row>
    <row r="150" customHeight="1" spans="2:16">
      <c r="B150" s="6"/>
      <c r="C150" s="22">
        <f t="shared" si="10"/>
        <v>6</v>
      </c>
      <c r="D150" s="50" t="s">
        <v>389</v>
      </c>
      <c r="E150" s="51"/>
      <c r="F150" s="51"/>
      <c r="G150" s="51"/>
      <c r="H150" s="51"/>
      <c r="I150" s="51"/>
      <c r="J150" s="65"/>
      <c r="K150" s="30"/>
      <c r="L150" s="89">
        <f>L148*L149</f>
        <v>97567.2</v>
      </c>
      <c r="M150" s="12"/>
      <c r="N150" s="12"/>
      <c r="O150" s="12"/>
      <c r="P150" s="41"/>
    </row>
    <row r="151" customHeight="1" spans="2:16">
      <c r="B151" s="6"/>
      <c r="C151" s="22">
        <f t="shared" si="10"/>
        <v>7</v>
      </c>
      <c r="D151" s="50" t="s">
        <v>390</v>
      </c>
      <c r="E151" s="51"/>
      <c r="F151" s="51"/>
      <c r="G151" s="51"/>
      <c r="H151" s="51"/>
      <c r="I151" s="51"/>
      <c r="J151" s="65"/>
      <c r="K151" s="30"/>
      <c r="L151" s="89">
        <v>0</v>
      </c>
      <c r="M151" s="12"/>
      <c r="N151" s="12"/>
      <c r="O151" s="12"/>
      <c r="P151" s="41"/>
    </row>
    <row r="152" customHeight="1" spans="2:16">
      <c r="B152" s="6"/>
      <c r="C152" s="22">
        <f t="shared" si="10"/>
        <v>8</v>
      </c>
      <c r="D152" s="50" t="s">
        <v>391</v>
      </c>
      <c r="E152" s="51"/>
      <c r="F152" s="51"/>
      <c r="G152" s="51"/>
      <c r="H152" s="51"/>
      <c r="I152" s="51"/>
      <c r="J152" s="65"/>
      <c r="K152" s="30"/>
      <c r="L152" s="89">
        <v>626253</v>
      </c>
      <c r="M152" s="12"/>
      <c r="N152" s="12"/>
      <c r="O152" s="12"/>
      <c r="P152" s="41"/>
    </row>
    <row r="153" customHeight="1" spans="2:16">
      <c r="B153" s="6"/>
      <c r="C153" s="22">
        <f t="shared" si="10"/>
        <v>9</v>
      </c>
      <c r="D153" s="50" t="s">
        <v>392</v>
      </c>
      <c r="E153" s="51"/>
      <c r="F153" s="51"/>
      <c r="G153" s="51"/>
      <c r="H153" s="51"/>
      <c r="I153" s="51"/>
      <c r="J153" s="65"/>
      <c r="K153" s="30"/>
      <c r="L153" s="89">
        <f>L150-L151-L152</f>
        <v>-528685.8</v>
      </c>
      <c r="M153" s="12"/>
      <c r="N153" s="12"/>
      <c r="O153" s="12"/>
      <c r="P153" s="41"/>
    </row>
    <row r="154" customHeight="1" spans="2:16">
      <c r="B154" s="6"/>
      <c r="C154" s="1"/>
      <c r="D154" s="1"/>
      <c r="E154" s="1"/>
      <c r="F154" s="1"/>
      <c r="G154" s="1"/>
      <c r="H154" s="1"/>
      <c r="I154" s="1"/>
      <c r="J154" s="1"/>
      <c r="K154" s="1"/>
      <c r="L154" s="12"/>
      <c r="M154" s="12"/>
      <c r="N154" s="12"/>
      <c r="O154" s="12"/>
      <c r="P154" s="41"/>
    </row>
    <row r="155" customHeight="1" spans="2:16">
      <c r="B155" s="7" t="s">
        <v>393</v>
      </c>
      <c r="C155" s="8"/>
      <c r="D155" s="8"/>
      <c r="E155" s="8"/>
      <c r="F155" s="8"/>
      <c r="G155" s="8"/>
      <c r="H155" s="8"/>
      <c r="I155" s="8"/>
      <c r="J155" s="8"/>
      <c r="K155" s="8"/>
      <c r="L155" s="8"/>
      <c r="M155" s="8"/>
      <c r="N155" s="8"/>
      <c r="O155" s="8"/>
      <c r="P155" s="41"/>
    </row>
    <row r="156" ht="72.75" customHeight="1" spans="2:16">
      <c r="B156" s="9" t="s">
        <v>394</v>
      </c>
      <c r="C156" s="10"/>
      <c r="D156" s="10"/>
      <c r="E156" s="10"/>
      <c r="F156" s="10"/>
      <c r="G156" s="10"/>
      <c r="H156" s="10"/>
      <c r="I156" s="10"/>
      <c r="J156" s="10"/>
      <c r="K156" s="10"/>
      <c r="L156" s="10"/>
      <c r="M156" s="10"/>
      <c r="N156" s="10"/>
      <c r="O156" s="10"/>
      <c r="P156" s="42"/>
    </row>
    <row r="157" customHeight="1" spans="2:16">
      <c r="B157" s="6"/>
      <c r="C157" s="53" t="s">
        <v>27</v>
      </c>
      <c r="D157" s="49" t="s">
        <v>301</v>
      </c>
      <c r="E157" s="49"/>
      <c r="F157" s="49"/>
      <c r="G157" s="49"/>
      <c r="H157" s="49"/>
      <c r="I157" s="49"/>
      <c r="J157" s="49"/>
      <c r="K157" s="30"/>
      <c r="L157" s="53" t="s">
        <v>265</v>
      </c>
      <c r="M157" s="12"/>
      <c r="N157" s="12"/>
      <c r="O157" s="12"/>
      <c r="P157" s="41"/>
    </row>
    <row r="158" customHeight="1" spans="2:16">
      <c r="B158" s="15"/>
      <c r="C158" s="22">
        <v>1</v>
      </c>
      <c r="D158" s="50" t="s">
        <v>395</v>
      </c>
      <c r="E158" s="51"/>
      <c r="F158" s="51"/>
      <c r="G158" s="51"/>
      <c r="H158" s="51"/>
      <c r="I158" s="51"/>
      <c r="J158" s="65"/>
      <c r="K158" s="30"/>
      <c r="L158" s="91">
        <v>7</v>
      </c>
      <c r="M158" s="12"/>
      <c r="N158" s="12"/>
      <c r="O158" s="12"/>
      <c r="P158" s="41"/>
    </row>
    <row r="159" customHeight="1" spans="2:16">
      <c r="B159" s="6"/>
      <c r="C159" s="22">
        <f>C158+1</f>
        <v>2</v>
      </c>
      <c r="D159" s="50" t="s">
        <v>396</v>
      </c>
      <c r="E159" s="51"/>
      <c r="F159" s="51"/>
      <c r="G159" s="51"/>
      <c r="H159" s="51"/>
      <c r="I159" s="51"/>
      <c r="J159" s="65"/>
      <c r="K159" s="30"/>
      <c r="L159" s="91">
        <v>0</v>
      </c>
      <c r="M159" s="12"/>
      <c r="N159" s="12"/>
      <c r="O159" s="12"/>
      <c r="P159" s="41"/>
    </row>
    <row r="160" customHeight="1" spans="2:16">
      <c r="B160" s="6"/>
      <c r="C160" s="22">
        <f>C159+1</f>
        <v>3</v>
      </c>
      <c r="D160" s="50" t="s">
        <v>397</v>
      </c>
      <c r="E160" s="51"/>
      <c r="F160" s="51"/>
      <c r="G160" s="51"/>
      <c r="H160" s="51"/>
      <c r="I160" s="51"/>
      <c r="J160" s="65"/>
      <c r="K160" s="30"/>
      <c r="L160" s="91">
        <v>0</v>
      </c>
      <c r="M160" s="12"/>
      <c r="N160" s="12"/>
      <c r="O160" s="12"/>
      <c r="P160" s="41"/>
    </row>
    <row r="161" customHeight="1" spans="2:16">
      <c r="B161" s="6"/>
      <c r="C161" s="22">
        <f>C160+1</f>
        <v>4</v>
      </c>
      <c r="D161" s="80" t="s">
        <v>398</v>
      </c>
      <c r="E161" s="81"/>
      <c r="F161" s="81"/>
      <c r="G161" s="81"/>
      <c r="H161" s="81"/>
      <c r="I161" s="81"/>
      <c r="J161" s="92"/>
      <c r="K161" s="30"/>
      <c r="L161" s="91" t="s">
        <v>399</v>
      </c>
      <c r="M161" s="12"/>
      <c r="N161" s="12"/>
      <c r="O161" s="12"/>
      <c r="P161" s="41"/>
    </row>
    <row r="162" customHeight="1" spans="2:16">
      <c r="B162" s="6"/>
      <c r="C162" s="22">
        <f>C161+1</f>
        <v>5</v>
      </c>
      <c r="D162" s="50" t="s">
        <v>400</v>
      </c>
      <c r="E162" s="51"/>
      <c r="F162" s="51"/>
      <c r="G162" s="51"/>
      <c r="H162" s="51"/>
      <c r="I162" s="51"/>
      <c r="J162" s="65"/>
      <c r="K162" s="30"/>
      <c r="L162" s="91">
        <v>0</v>
      </c>
      <c r="M162" s="12"/>
      <c r="N162" s="12"/>
      <c r="O162" s="12"/>
      <c r="P162" s="41"/>
    </row>
    <row r="163" customHeight="1" spans="2:16">
      <c r="B163" s="15" t="s">
        <v>401</v>
      </c>
      <c r="C163" s="1"/>
      <c r="D163" s="1"/>
      <c r="E163" s="1"/>
      <c r="F163" s="1"/>
      <c r="G163" s="1"/>
      <c r="H163" s="1"/>
      <c r="I163" s="1"/>
      <c r="J163" s="1"/>
      <c r="K163" s="1"/>
      <c r="L163" s="12"/>
      <c r="M163" s="12"/>
      <c r="N163" s="12"/>
      <c r="O163" s="12"/>
      <c r="P163" s="41"/>
    </row>
    <row r="164" ht="38.25" customHeight="1" spans="2:16">
      <c r="B164" s="9" t="s">
        <v>402</v>
      </c>
      <c r="C164" s="10"/>
      <c r="D164" s="10"/>
      <c r="E164" s="10"/>
      <c r="F164" s="10"/>
      <c r="G164" s="10"/>
      <c r="H164" s="10"/>
      <c r="I164" s="10"/>
      <c r="J164" s="10"/>
      <c r="K164" s="10"/>
      <c r="L164" s="10"/>
      <c r="M164" s="10"/>
      <c r="N164" s="10"/>
      <c r="O164" s="10"/>
      <c r="P164" s="42"/>
    </row>
    <row r="165" customHeight="1" spans="2:16">
      <c r="B165" s="11"/>
      <c r="C165" s="12"/>
      <c r="D165" s="12"/>
      <c r="E165" s="12"/>
      <c r="F165" s="12"/>
      <c r="G165" s="12"/>
      <c r="H165" s="12"/>
      <c r="I165" s="12"/>
      <c r="J165" s="12"/>
      <c r="K165" s="12"/>
      <c r="L165" s="12"/>
      <c r="M165" s="12"/>
      <c r="N165" s="12"/>
      <c r="O165" s="12"/>
      <c r="P165" s="41"/>
    </row>
    <row r="166" customHeight="1" spans="2:16">
      <c r="B166" s="11"/>
      <c r="C166" s="82" t="s">
        <v>403</v>
      </c>
      <c r="D166" s="82"/>
      <c r="E166" s="82"/>
      <c r="F166" s="83"/>
      <c r="G166" s="83"/>
      <c r="H166" s="83"/>
      <c r="I166" s="83"/>
      <c r="J166" s="83"/>
      <c r="K166" s="83"/>
      <c r="L166" s="82" t="s">
        <v>404</v>
      </c>
      <c r="M166" s="82"/>
      <c r="N166" s="82"/>
      <c r="O166" s="12"/>
      <c r="P166" s="41"/>
    </row>
    <row r="167" customHeight="1" spans="2:16">
      <c r="B167" s="11"/>
      <c r="C167" s="84"/>
      <c r="D167" s="84"/>
      <c r="E167" s="84"/>
      <c r="F167" s="84"/>
      <c r="G167" s="84"/>
      <c r="H167" s="84"/>
      <c r="I167" s="84"/>
      <c r="J167" s="84"/>
      <c r="K167" s="84"/>
      <c r="L167" s="84"/>
      <c r="M167" s="84"/>
      <c r="N167" s="84"/>
      <c r="O167" s="12"/>
      <c r="P167" s="41"/>
    </row>
    <row r="168" customHeight="1" spans="2:16">
      <c r="B168" s="11"/>
      <c r="C168" s="84"/>
      <c r="D168" s="82"/>
      <c r="E168" s="82"/>
      <c r="F168" s="85"/>
      <c r="G168" s="85"/>
      <c r="H168" s="85"/>
      <c r="I168" s="85"/>
      <c r="J168" s="85"/>
      <c r="K168" s="85"/>
      <c r="L168" s="93" t="s">
        <v>268</v>
      </c>
      <c r="M168" s="93"/>
      <c r="N168" s="93"/>
      <c r="O168" s="93"/>
      <c r="P168" s="41"/>
    </row>
    <row r="169" customHeight="1" spans="2:16">
      <c r="B169" s="11"/>
      <c r="C169" s="12"/>
      <c r="D169" s="86"/>
      <c r="E169" s="86"/>
      <c r="F169" s="12"/>
      <c r="G169" s="12"/>
      <c r="H169" s="12"/>
      <c r="I169" s="12"/>
      <c r="J169" s="12"/>
      <c r="K169" s="12"/>
      <c r="L169" s="86"/>
      <c r="M169" s="86"/>
      <c r="N169" s="86"/>
      <c r="O169" s="12"/>
      <c r="P169" s="41"/>
    </row>
    <row r="170" customHeight="1" spans="2:16">
      <c r="B170" s="11"/>
      <c r="C170" s="12"/>
      <c r="D170" s="12"/>
      <c r="E170" s="12"/>
      <c r="F170" s="12"/>
      <c r="G170" s="12"/>
      <c r="H170" s="12"/>
      <c r="I170" s="12"/>
      <c r="J170" s="12"/>
      <c r="K170" s="12"/>
      <c r="L170" s="12"/>
      <c r="M170" s="12"/>
      <c r="N170" s="12"/>
      <c r="O170" s="12"/>
      <c r="P170" s="41"/>
    </row>
    <row r="171" customHeight="1" spans="2:16">
      <c r="B171" s="31"/>
      <c r="C171" s="32"/>
      <c r="D171" s="32"/>
      <c r="E171" s="32"/>
      <c r="F171" s="32"/>
      <c r="G171" s="32"/>
      <c r="H171" s="32"/>
      <c r="I171" s="32"/>
      <c r="J171" s="32"/>
      <c r="K171" s="32"/>
      <c r="L171" s="32"/>
      <c r="M171" s="32"/>
      <c r="N171" s="32"/>
      <c r="O171" s="32"/>
      <c r="P171" s="45"/>
    </row>
  </sheetData>
  <mergeCells count="117">
    <mergeCell ref="B3:P3"/>
    <mergeCell ref="B5:O5"/>
    <mergeCell ref="B7:O7"/>
    <mergeCell ref="B8:O8"/>
    <mergeCell ref="B9:P9"/>
    <mergeCell ref="B11:M11"/>
    <mergeCell ref="B12:M12"/>
    <mergeCell ref="B13:P13"/>
    <mergeCell ref="C16:M16"/>
    <mergeCell ref="C27:M27"/>
    <mergeCell ref="C37:M37"/>
    <mergeCell ref="B49:O49"/>
    <mergeCell ref="B50:O50"/>
    <mergeCell ref="B51:P51"/>
    <mergeCell ref="B54:O54"/>
    <mergeCell ref="B55:P55"/>
    <mergeCell ref="B57:P57"/>
    <mergeCell ref="B58:O58"/>
    <mergeCell ref="B59:P59"/>
    <mergeCell ref="B60:O60"/>
    <mergeCell ref="B61:P61"/>
    <mergeCell ref="B63:P63"/>
    <mergeCell ref="D65:J65"/>
    <mergeCell ref="D66:J66"/>
    <mergeCell ref="D67:J67"/>
    <mergeCell ref="D68:J68"/>
    <mergeCell ref="D69:J69"/>
    <mergeCell ref="D70:J70"/>
    <mergeCell ref="D71:J71"/>
    <mergeCell ref="D72:J72"/>
    <mergeCell ref="D73:J73"/>
    <mergeCell ref="D74:J74"/>
    <mergeCell ref="D75:J75"/>
    <mergeCell ref="D76:J76"/>
    <mergeCell ref="D77:J77"/>
    <mergeCell ref="D78:J78"/>
    <mergeCell ref="D79:J79"/>
    <mergeCell ref="D80:J80"/>
    <mergeCell ref="D81:J81"/>
    <mergeCell ref="D84:J84"/>
    <mergeCell ref="D85:J85"/>
    <mergeCell ref="D86:J86"/>
    <mergeCell ref="D87:J87"/>
    <mergeCell ref="D88:J88"/>
    <mergeCell ref="D89:J89"/>
    <mergeCell ref="D90:J90"/>
    <mergeCell ref="D91:J91"/>
    <mergeCell ref="D92:J92"/>
    <mergeCell ref="D93:J93"/>
    <mergeCell ref="D94:J94"/>
    <mergeCell ref="D95:J95"/>
    <mergeCell ref="D96:J96"/>
    <mergeCell ref="D97:J97"/>
    <mergeCell ref="D98:J98"/>
    <mergeCell ref="D99:J99"/>
    <mergeCell ref="D100:J100"/>
    <mergeCell ref="D101:J101"/>
    <mergeCell ref="D102:J102"/>
    <mergeCell ref="D103:J103"/>
    <mergeCell ref="D104:J104"/>
    <mergeCell ref="D105:J105"/>
    <mergeCell ref="B109:O109"/>
    <mergeCell ref="B110:P110"/>
    <mergeCell ref="D112:J112"/>
    <mergeCell ref="D113:J113"/>
    <mergeCell ref="D114:J114"/>
    <mergeCell ref="D115:J115"/>
    <mergeCell ref="D116:J116"/>
    <mergeCell ref="D117:J117"/>
    <mergeCell ref="D118:J118"/>
    <mergeCell ref="D119:J119"/>
    <mergeCell ref="D120:J120"/>
    <mergeCell ref="D123:J123"/>
    <mergeCell ref="D124:J124"/>
    <mergeCell ref="D125:J125"/>
    <mergeCell ref="D126:J126"/>
    <mergeCell ref="D127:J127"/>
    <mergeCell ref="D128:J128"/>
    <mergeCell ref="D129:J129"/>
    <mergeCell ref="D134:J134"/>
    <mergeCell ref="D135:J135"/>
    <mergeCell ref="D136:J136"/>
    <mergeCell ref="D137:J137"/>
    <mergeCell ref="B139:O139"/>
    <mergeCell ref="B140:P140"/>
    <mergeCell ref="B142:O142"/>
    <mergeCell ref="B143:P143"/>
    <mergeCell ref="D144:J144"/>
    <mergeCell ref="D145:J145"/>
    <mergeCell ref="D146:J146"/>
    <mergeCell ref="D147:J147"/>
    <mergeCell ref="D148:J148"/>
    <mergeCell ref="D149:J149"/>
    <mergeCell ref="D150:J150"/>
    <mergeCell ref="D151:J151"/>
    <mergeCell ref="D152:J152"/>
    <mergeCell ref="D153:J153"/>
    <mergeCell ref="B155:O155"/>
    <mergeCell ref="B156:P156"/>
    <mergeCell ref="D157:J157"/>
    <mergeCell ref="D158:J158"/>
    <mergeCell ref="D159:J159"/>
    <mergeCell ref="D160:J160"/>
    <mergeCell ref="D161:J161"/>
    <mergeCell ref="D162:J162"/>
    <mergeCell ref="B164:P164"/>
    <mergeCell ref="C166:E166"/>
    <mergeCell ref="L166:N166"/>
    <mergeCell ref="D168:E168"/>
    <mergeCell ref="L168:O168"/>
    <mergeCell ref="D169:E169"/>
    <mergeCell ref="L169:N169"/>
    <mergeCell ref="C17:C18"/>
    <mergeCell ref="D17:D18"/>
    <mergeCell ref="F17:F18"/>
    <mergeCell ref="J17:J18"/>
    <mergeCell ref="L17:L18"/>
  </mergeCells>
  <pageMargins left="0.25" right="0.25" top="0.25" bottom="0.25" header="0.3" footer="0.3"/>
  <pageSetup paperSize="1" scale="71" orientation="portrait"/>
  <headerFooter/>
  <rowBreaks count="1" manualBreakCount="1">
    <brk id="52"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4"/>
  <sheetViews>
    <sheetView view="pageBreakPreview" zoomScaleNormal="90" topLeftCell="A40" workbookViewId="0">
      <selection activeCell="F18" sqref="F18"/>
    </sheetView>
  </sheetViews>
  <sheetFormatPr defaultColWidth="8.85840707964602" defaultRowHeight="12.65"/>
  <cols>
    <col min="1" max="1" width="4.85840707964602" customWidth="1"/>
    <col min="2" max="2" width="3.14159292035398" customWidth="1"/>
    <col min="3" max="3" width="5.28318584070797" customWidth="1"/>
    <col min="4" max="4" width="4.28318584070797" customWidth="1"/>
    <col min="5" max="5" width="61" customWidth="1"/>
    <col min="6" max="7" width="17.5663716814159" customWidth="1"/>
    <col min="8" max="8" width="1.70796460176991" customWidth="1"/>
    <col min="10" max="10" width="15.141592920354" customWidth="1"/>
  </cols>
  <sheetData>
    <row r="1" ht="8.25" customHeight="1" spans="1:7">
      <c r="A1" s="163"/>
      <c r="B1" s="237"/>
      <c r="C1" s="238"/>
      <c r="D1" s="238"/>
      <c r="E1" s="239"/>
      <c r="F1" s="240"/>
      <c r="G1" s="240"/>
    </row>
    <row r="2" ht="14.25" customHeight="1" spans="1:7">
      <c r="A2" s="163"/>
      <c r="B2" s="241"/>
      <c r="C2" s="242" t="str">
        <f>'Kopertina '!F3</f>
        <v>HIDRO 2 XH</v>
      </c>
      <c r="D2" s="241"/>
      <c r="E2" s="241"/>
      <c r="F2" s="240"/>
      <c r="G2" s="240"/>
    </row>
    <row r="3" ht="14.25" customHeight="1" spans="1:7">
      <c r="A3" s="163"/>
      <c r="B3" s="241"/>
      <c r="C3" s="242" t="str">
        <f>'Kopertina '!F4</f>
        <v>L77022207D</v>
      </c>
      <c r="D3" s="241"/>
      <c r="E3" s="241"/>
      <c r="F3" s="240"/>
      <c r="G3" s="240"/>
    </row>
    <row r="4" ht="17.25" customHeight="1" spans="1:7">
      <c r="A4" s="163"/>
      <c r="B4" s="199" t="s">
        <v>26</v>
      </c>
      <c r="C4" s="199"/>
      <c r="D4" s="199"/>
      <c r="E4" s="199"/>
      <c r="F4" s="200">
        <f>'Kopertina '!F26</f>
        <v>2022</v>
      </c>
      <c r="G4" s="243"/>
    </row>
    <row r="5" ht="9.75" customHeight="1" spans="1:7">
      <c r="A5" s="173"/>
      <c r="B5" s="244"/>
      <c r="C5" s="244"/>
      <c r="D5" s="244"/>
      <c r="E5" s="173"/>
      <c r="F5" s="245"/>
      <c r="G5" s="245"/>
    </row>
    <row r="6" ht="33" customHeight="1" spans="1:7">
      <c r="A6" s="246"/>
      <c r="B6" s="247" t="s">
        <v>27</v>
      </c>
      <c r="C6" s="248" t="s">
        <v>28</v>
      </c>
      <c r="D6" s="249"/>
      <c r="E6" s="250"/>
      <c r="F6" s="206" t="s">
        <v>29</v>
      </c>
      <c r="G6" s="206" t="s">
        <v>30</v>
      </c>
    </row>
    <row r="7" ht="15.75" customHeight="1" spans="1:7">
      <c r="A7" s="163"/>
      <c r="B7" s="251"/>
      <c r="C7" s="252" t="s">
        <v>31</v>
      </c>
      <c r="D7" s="253"/>
      <c r="E7" s="254"/>
      <c r="F7" s="255"/>
      <c r="G7" s="255"/>
    </row>
    <row r="8" ht="18" customHeight="1" spans="1:7">
      <c r="A8" s="163"/>
      <c r="B8" s="251"/>
      <c r="C8" s="226" t="s">
        <v>32</v>
      </c>
      <c r="D8" s="208" t="s">
        <v>33</v>
      </c>
      <c r="E8" s="209"/>
      <c r="F8" s="210">
        <f>F9+F10</f>
        <v>177961</v>
      </c>
      <c r="G8" s="210">
        <f>G9+G10</f>
        <v>231274</v>
      </c>
    </row>
    <row r="9" ht="14" spans="1:7">
      <c r="A9" s="163"/>
      <c r="B9" s="251"/>
      <c r="C9" s="211"/>
      <c r="D9" s="212">
        <v>1</v>
      </c>
      <c r="E9" s="156" t="s">
        <v>34</v>
      </c>
      <c r="F9" s="128">
        <v>177961</v>
      </c>
      <c r="G9" s="128">
        <v>231274</v>
      </c>
    </row>
    <row r="10" ht="14" spans="1:7">
      <c r="A10" s="163"/>
      <c r="B10" s="251"/>
      <c r="C10" s="211"/>
      <c r="D10" s="212">
        <v>2</v>
      </c>
      <c r="E10" s="156" t="s">
        <v>35</v>
      </c>
      <c r="F10" s="128">
        <v>0</v>
      </c>
      <c r="G10" s="128">
        <v>0</v>
      </c>
    </row>
    <row r="11" ht="18" customHeight="1" spans="1:7">
      <c r="A11" s="163"/>
      <c r="B11" s="251"/>
      <c r="C11" s="226" t="s">
        <v>32</v>
      </c>
      <c r="D11" s="208" t="s">
        <v>36</v>
      </c>
      <c r="E11" s="256"/>
      <c r="F11" s="210">
        <f>F12+F13+F14+F15</f>
        <v>0</v>
      </c>
      <c r="G11" s="210">
        <f>G12+G13+G14+G15</f>
        <v>0</v>
      </c>
    </row>
    <row r="12" ht="14" spans="1:7">
      <c r="A12" s="163"/>
      <c r="B12" s="251"/>
      <c r="C12" s="211"/>
      <c r="D12" s="212">
        <v>1</v>
      </c>
      <c r="E12" s="156" t="s">
        <v>37</v>
      </c>
      <c r="F12" s="128">
        <v>0</v>
      </c>
      <c r="G12" s="128">
        <v>0</v>
      </c>
    </row>
    <row r="13" ht="14" spans="1:7">
      <c r="A13" s="163"/>
      <c r="B13" s="251"/>
      <c r="C13" s="211"/>
      <c r="D13" s="212">
        <v>2</v>
      </c>
      <c r="E13" s="156" t="s">
        <v>38</v>
      </c>
      <c r="F13" s="128">
        <v>0</v>
      </c>
      <c r="G13" s="128">
        <v>0</v>
      </c>
    </row>
    <row r="14" ht="14" spans="1:7">
      <c r="A14" s="163"/>
      <c r="B14" s="251"/>
      <c r="C14" s="211"/>
      <c r="D14" s="212">
        <v>3</v>
      </c>
      <c r="E14" s="156" t="s">
        <v>39</v>
      </c>
      <c r="F14" s="128">
        <v>0</v>
      </c>
      <c r="G14" s="128">
        <v>0</v>
      </c>
    </row>
    <row r="15" ht="14" spans="1:7">
      <c r="A15" s="163"/>
      <c r="B15" s="251"/>
      <c r="C15" s="211"/>
      <c r="D15" s="212">
        <v>4</v>
      </c>
      <c r="E15" s="156" t="s">
        <v>40</v>
      </c>
      <c r="F15" s="128">
        <v>0</v>
      </c>
      <c r="G15" s="128">
        <v>0</v>
      </c>
    </row>
    <row r="16" ht="18" customHeight="1" spans="1:10">
      <c r="A16" s="163"/>
      <c r="B16" s="251"/>
      <c r="C16" s="226" t="s">
        <v>32</v>
      </c>
      <c r="D16" s="208" t="s">
        <v>41</v>
      </c>
      <c r="E16" s="256"/>
      <c r="F16" s="210">
        <f>F17+F18+F19+F20+F21</f>
        <v>12541404</v>
      </c>
      <c r="G16" s="210">
        <f>G17+G18+G19+G20+G21</f>
        <v>10984663</v>
      </c>
      <c r="J16" s="48"/>
    </row>
    <row r="17" spans="1:10">
      <c r="A17" s="163"/>
      <c r="B17" s="251"/>
      <c r="C17" s="211"/>
      <c r="D17" s="212">
        <v>1</v>
      </c>
      <c r="E17" s="156" t="s">
        <v>42</v>
      </c>
      <c r="F17" s="257">
        <v>12026551</v>
      </c>
      <c r="G17" s="257">
        <v>10940188</v>
      </c>
      <c r="J17" s="48"/>
    </row>
    <row r="18" ht="14" spans="1:7">
      <c r="A18" s="163"/>
      <c r="B18" s="251"/>
      <c r="C18" s="211"/>
      <c r="D18" s="212">
        <v>2</v>
      </c>
      <c r="E18" s="156" t="s">
        <v>43</v>
      </c>
      <c r="F18" s="128"/>
      <c r="G18" s="128"/>
    </row>
    <row r="19" ht="14" spans="1:7">
      <c r="A19" s="163"/>
      <c r="B19" s="251"/>
      <c r="C19" s="211"/>
      <c r="D19" s="212">
        <v>3</v>
      </c>
      <c r="E19" s="156" t="s">
        <v>44</v>
      </c>
      <c r="F19" s="128"/>
      <c r="G19" s="128"/>
    </row>
    <row r="20" ht="14" spans="1:7">
      <c r="A20" s="163"/>
      <c r="B20" s="251"/>
      <c r="C20" s="211"/>
      <c r="D20" s="212">
        <v>4</v>
      </c>
      <c r="E20" s="156" t="s">
        <v>45</v>
      </c>
      <c r="F20" s="128">
        <v>514853</v>
      </c>
      <c r="G20" s="128">
        <v>44475</v>
      </c>
    </row>
    <row r="21" ht="14" spans="1:7">
      <c r="A21" s="163"/>
      <c r="B21" s="251"/>
      <c r="C21" s="211"/>
      <c r="D21" s="212">
        <v>5</v>
      </c>
      <c r="E21" s="156" t="s">
        <v>46</v>
      </c>
      <c r="F21" s="128">
        <v>0</v>
      </c>
      <c r="G21" s="128">
        <v>0</v>
      </c>
    </row>
    <row r="22" ht="18" customHeight="1" spans="1:7">
      <c r="A22" s="163"/>
      <c r="B22" s="251"/>
      <c r="C22" s="226" t="s">
        <v>32</v>
      </c>
      <c r="D22" s="208" t="s">
        <v>47</v>
      </c>
      <c r="E22" s="209"/>
      <c r="F22" s="210">
        <f>F29+F28+F27+F26+F25+F24+F23+F30</f>
        <v>0</v>
      </c>
      <c r="G22" s="210">
        <f>G29+G28+G27+G26+G25+G24+G23+G30</f>
        <v>0</v>
      </c>
    </row>
    <row r="23" ht="14" spans="1:7">
      <c r="A23" s="163"/>
      <c r="B23" s="251"/>
      <c r="C23" s="161"/>
      <c r="D23" s="212">
        <v>1</v>
      </c>
      <c r="E23" s="156" t="s">
        <v>48</v>
      </c>
      <c r="F23" s="128">
        <v>0</v>
      </c>
      <c r="G23" s="128">
        <v>0</v>
      </c>
    </row>
    <row r="24" ht="14" spans="1:7">
      <c r="A24" s="163"/>
      <c r="B24" s="251"/>
      <c r="C24" s="161"/>
      <c r="D24" s="212">
        <v>2</v>
      </c>
      <c r="E24" s="156" t="s">
        <v>49</v>
      </c>
      <c r="F24" s="128">
        <v>0</v>
      </c>
      <c r="G24" s="128">
        <v>0</v>
      </c>
    </row>
    <row r="25" ht="14" spans="1:7">
      <c r="A25" s="163"/>
      <c r="B25" s="251"/>
      <c r="C25" s="161"/>
      <c r="D25" s="212">
        <v>3</v>
      </c>
      <c r="E25" s="156" t="s">
        <v>50</v>
      </c>
      <c r="F25" s="128">
        <v>0</v>
      </c>
      <c r="G25" s="128">
        <v>0</v>
      </c>
    </row>
    <row r="26" spans="1:7">
      <c r="A26" s="163"/>
      <c r="B26" s="251"/>
      <c r="C26" s="161"/>
      <c r="D26" s="212">
        <v>4</v>
      </c>
      <c r="E26" s="156" t="s">
        <v>51</v>
      </c>
      <c r="F26" s="258"/>
      <c r="G26" s="258"/>
    </row>
    <row r="27" ht="14" spans="1:7">
      <c r="A27" s="163"/>
      <c r="B27" s="251"/>
      <c r="C27" s="161"/>
      <c r="D27" s="212">
        <v>5</v>
      </c>
      <c r="E27" s="156" t="s">
        <v>52</v>
      </c>
      <c r="F27" s="128">
        <v>0</v>
      </c>
      <c r="G27" s="128">
        <v>0</v>
      </c>
    </row>
    <row r="28" ht="14" spans="1:7">
      <c r="A28" s="163"/>
      <c r="B28" s="251"/>
      <c r="C28" s="161"/>
      <c r="D28" s="212">
        <v>6</v>
      </c>
      <c r="E28" s="156" t="s">
        <v>53</v>
      </c>
      <c r="F28" s="128">
        <v>0</v>
      </c>
      <c r="G28" s="128">
        <v>0</v>
      </c>
    </row>
    <row r="29" ht="14" spans="1:7">
      <c r="A29" s="163"/>
      <c r="B29" s="251"/>
      <c r="C29" s="161"/>
      <c r="D29" s="212">
        <v>7</v>
      </c>
      <c r="E29" s="156" t="s">
        <v>54</v>
      </c>
      <c r="F29" s="128">
        <v>0</v>
      </c>
      <c r="G29" s="128">
        <v>0</v>
      </c>
    </row>
    <row r="30" ht="14" spans="1:7">
      <c r="A30" s="163"/>
      <c r="B30" s="251"/>
      <c r="C30" s="161"/>
      <c r="D30" s="212"/>
      <c r="E30" s="156"/>
      <c r="F30" s="128"/>
      <c r="G30" s="128"/>
    </row>
    <row r="31" ht="18" customHeight="1" spans="1:7">
      <c r="A31" s="163"/>
      <c r="B31" s="251"/>
      <c r="C31" s="226" t="s">
        <v>32</v>
      </c>
      <c r="D31" s="208" t="s">
        <v>55</v>
      </c>
      <c r="E31" s="209"/>
      <c r="F31" s="210">
        <v>0</v>
      </c>
      <c r="G31" s="210">
        <v>0</v>
      </c>
    </row>
    <row r="32" ht="18" customHeight="1" spans="1:7">
      <c r="A32" s="163"/>
      <c r="B32" s="251"/>
      <c r="C32" s="226" t="s">
        <v>32</v>
      </c>
      <c r="D32" s="208" t="s">
        <v>56</v>
      </c>
      <c r="E32" s="209"/>
      <c r="F32" s="225">
        <v>0</v>
      </c>
      <c r="G32" s="225">
        <v>0</v>
      </c>
    </row>
    <row r="33" ht="14" spans="1:7">
      <c r="A33" s="163"/>
      <c r="B33" s="259"/>
      <c r="C33" s="211"/>
      <c r="D33" s="227"/>
      <c r="E33" s="158"/>
      <c r="F33" s="128"/>
      <c r="G33" s="128"/>
    </row>
    <row r="34" ht="19.5" customHeight="1" spans="1:7">
      <c r="A34" s="163"/>
      <c r="B34" s="260" t="s">
        <v>57</v>
      </c>
      <c r="C34" s="218" t="s">
        <v>58</v>
      </c>
      <c r="D34" s="219"/>
      <c r="E34" s="220"/>
      <c r="F34" s="210">
        <f>F8+F11+F16+F22+F31+F32</f>
        <v>12719365</v>
      </c>
      <c r="G34" s="210">
        <f>G8+G11+G16+G22+G31+G32</f>
        <v>11215937</v>
      </c>
    </row>
    <row r="35" ht="16.5" customHeight="1" spans="1:7">
      <c r="A35" s="163"/>
      <c r="B35" s="251"/>
      <c r="C35" s="252" t="s">
        <v>59</v>
      </c>
      <c r="D35" s="253"/>
      <c r="E35" s="254"/>
      <c r="F35" s="128"/>
      <c r="G35" s="128"/>
    </row>
    <row r="36" ht="18" customHeight="1" spans="1:7">
      <c r="A36" s="163"/>
      <c r="B36" s="251"/>
      <c r="C36" s="226" t="s">
        <v>32</v>
      </c>
      <c r="D36" s="208" t="s">
        <v>60</v>
      </c>
      <c r="E36" s="209"/>
      <c r="F36" s="210">
        <f>F37+F38+F39+F40+F41+F42+F43</f>
        <v>0</v>
      </c>
      <c r="G36" s="210">
        <f>G37+G38+G39+G40+G41+G42+G43</f>
        <v>0</v>
      </c>
    </row>
    <row r="37" ht="14" spans="1:7">
      <c r="A37" s="163"/>
      <c r="B37" s="251"/>
      <c r="C37" s="161"/>
      <c r="D37" s="212">
        <v>1</v>
      </c>
      <c r="E37" s="156" t="s">
        <v>61</v>
      </c>
      <c r="F37" s="128">
        <v>0</v>
      </c>
      <c r="G37" s="128">
        <v>0</v>
      </c>
    </row>
    <row r="38" ht="14" spans="1:7">
      <c r="A38" s="163"/>
      <c r="B38" s="251"/>
      <c r="C38" s="161"/>
      <c r="D38" s="212">
        <v>2</v>
      </c>
      <c r="E38" s="156" t="s">
        <v>62</v>
      </c>
      <c r="F38" s="128">
        <v>0</v>
      </c>
      <c r="G38" s="128">
        <v>0</v>
      </c>
    </row>
    <row r="39" ht="14" spans="1:7">
      <c r="A39" s="163"/>
      <c r="B39" s="251"/>
      <c r="C39" s="161"/>
      <c r="D39" s="212">
        <v>3</v>
      </c>
      <c r="E39" s="156" t="s">
        <v>63</v>
      </c>
      <c r="F39" s="128">
        <v>0</v>
      </c>
      <c r="G39" s="128">
        <v>0</v>
      </c>
    </row>
    <row r="40" ht="14" spans="1:7">
      <c r="A40" s="163"/>
      <c r="B40" s="251"/>
      <c r="C40" s="161"/>
      <c r="D40" s="212">
        <v>4</v>
      </c>
      <c r="E40" s="156" t="s">
        <v>64</v>
      </c>
      <c r="F40" s="128">
        <v>0</v>
      </c>
      <c r="G40" s="128">
        <v>0</v>
      </c>
    </row>
    <row r="41" ht="14" spans="1:7">
      <c r="A41" s="163"/>
      <c r="B41" s="251"/>
      <c r="C41" s="161"/>
      <c r="D41" s="212">
        <v>5</v>
      </c>
      <c r="E41" s="156" t="s">
        <v>65</v>
      </c>
      <c r="F41" s="128">
        <v>0</v>
      </c>
      <c r="G41" s="128">
        <v>0</v>
      </c>
    </row>
    <row r="42" ht="14" spans="1:7">
      <c r="A42" s="163"/>
      <c r="B42" s="251"/>
      <c r="C42" s="161"/>
      <c r="D42" s="212">
        <v>6</v>
      </c>
      <c r="E42" s="156" t="s">
        <v>66</v>
      </c>
      <c r="F42" s="128">
        <v>0</v>
      </c>
      <c r="G42" s="128">
        <v>0</v>
      </c>
    </row>
    <row r="43" ht="14" spans="1:7">
      <c r="A43" s="163"/>
      <c r="B43" s="251"/>
      <c r="C43" s="161"/>
      <c r="D43" s="212"/>
      <c r="E43" s="158"/>
      <c r="F43" s="128"/>
      <c r="G43" s="128"/>
    </row>
    <row r="44" ht="18" customHeight="1" spans="1:7">
      <c r="A44" s="163"/>
      <c r="B44" s="251"/>
      <c r="C44" s="226" t="s">
        <v>32</v>
      </c>
      <c r="D44" s="208" t="s">
        <v>67</v>
      </c>
      <c r="E44" s="221"/>
      <c r="F44" s="210">
        <f>F45+F47+F48+F49+F50+F46</f>
        <v>298189</v>
      </c>
      <c r="G44" s="210">
        <f>G45+G47+G48+G49+G50+G46</f>
        <v>372736</v>
      </c>
    </row>
    <row r="45" ht="14" spans="1:7">
      <c r="A45" s="163"/>
      <c r="B45" s="251"/>
      <c r="C45" s="211"/>
      <c r="D45" s="212">
        <v>1</v>
      </c>
      <c r="E45" s="156" t="s">
        <v>68</v>
      </c>
      <c r="F45" s="128"/>
      <c r="G45" s="128"/>
    </row>
    <row r="46" ht="14" spans="1:7">
      <c r="A46" s="163"/>
      <c r="B46" s="251"/>
      <c r="C46" s="211"/>
      <c r="D46" s="212">
        <v>2</v>
      </c>
      <c r="E46" s="156" t="s">
        <v>69</v>
      </c>
      <c r="F46" s="128"/>
      <c r="G46" s="128"/>
    </row>
    <row r="47" spans="1:7">
      <c r="A47" s="163"/>
      <c r="B47" s="251"/>
      <c r="C47" s="211"/>
      <c r="D47" s="212">
        <v>3</v>
      </c>
      <c r="E47" s="156" t="s">
        <v>70</v>
      </c>
      <c r="F47" s="258"/>
      <c r="G47" s="258"/>
    </row>
    <row r="48" ht="14" spans="1:7">
      <c r="A48" s="163"/>
      <c r="B48" s="251"/>
      <c r="C48" s="211"/>
      <c r="D48" s="212">
        <v>4</v>
      </c>
      <c r="E48" s="156" t="s">
        <v>71</v>
      </c>
      <c r="F48" s="128">
        <v>298189</v>
      </c>
      <c r="G48" s="128">
        <v>372736</v>
      </c>
    </row>
    <row r="49" ht="14" spans="1:7">
      <c r="A49" s="163"/>
      <c r="B49" s="251"/>
      <c r="C49" s="211"/>
      <c r="D49" s="212">
        <v>5</v>
      </c>
      <c r="E49" s="156" t="s">
        <v>72</v>
      </c>
      <c r="F49" s="128"/>
      <c r="G49" s="128"/>
    </row>
    <row r="50" ht="14" spans="1:7">
      <c r="A50" s="163"/>
      <c r="B50" s="251"/>
      <c r="C50" s="211"/>
      <c r="D50" s="212">
        <v>6</v>
      </c>
      <c r="E50" s="156" t="s">
        <v>73</v>
      </c>
      <c r="F50" s="128">
        <v>0</v>
      </c>
      <c r="G50" s="128">
        <v>0</v>
      </c>
    </row>
    <row r="51" ht="18" customHeight="1" spans="1:7">
      <c r="A51" s="163"/>
      <c r="B51" s="251"/>
      <c r="C51" s="226" t="s">
        <v>32</v>
      </c>
      <c r="D51" s="208" t="s">
        <v>74</v>
      </c>
      <c r="E51" s="209"/>
      <c r="F51" s="210">
        <v>0</v>
      </c>
      <c r="G51" s="210">
        <v>0</v>
      </c>
    </row>
    <row r="52" ht="14" spans="1:7">
      <c r="A52" s="163"/>
      <c r="B52" s="251"/>
      <c r="C52" s="211"/>
      <c r="D52" s="227"/>
      <c r="E52" s="158"/>
      <c r="F52" s="128"/>
      <c r="G52" s="128"/>
    </row>
    <row r="53" ht="18" customHeight="1" spans="1:7">
      <c r="A53" s="163"/>
      <c r="B53" s="251"/>
      <c r="C53" s="226" t="s">
        <v>32</v>
      </c>
      <c r="D53" s="227" t="s">
        <v>75</v>
      </c>
      <c r="E53" s="209"/>
      <c r="F53" s="210">
        <f>F54+F55+F56+F57</f>
        <v>0</v>
      </c>
      <c r="G53" s="210">
        <f>G54+G55+G56+G57</f>
        <v>0</v>
      </c>
    </row>
    <row r="54" ht="14" spans="1:7">
      <c r="A54" s="163"/>
      <c r="B54" s="251"/>
      <c r="C54" s="211"/>
      <c r="D54" s="212">
        <v>1</v>
      </c>
      <c r="E54" s="158" t="s">
        <v>76</v>
      </c>
      <c r="F54" s="128">
        <v>0</v>
      </c>
      <c r="G54" s="128">
        <v>0</v>
      </c>
    </row>
    <row r="55" ht="14" spans="1:7">
      <c r="A55" s="163"/>
      <c r="B55" s="251"/>
      <c r="C55" s="211"/>
      <c r="D55" s="212">
        <v>2</v>
      </c>
      <c r="E55" s="156" t="s">
        <v>77</v>
      </c>
      <c r="F55" s="128">
        <v>0</v>
      </c>
      <c r="G55" s="128">
        <v>0</v>
      </c>
    </row>
    <row r="56" ht="14" spans="1:7">
      <c r="A56" s="163"/>
      <c r="B56" s="251"/>
      <c r="C56" s="211"/>
      <c r="D56" s="212">
        <v>3</v>
      </c>
      <c r="E56" s="156" t="s">
        <v>78</v>
      </c>
      <c r="F56" s="128">
        <v>0</v>
      </c>
      <c r="G56" s="128">
        <v>0</v>
      </c>
    </row>
    <row r="57" ht="14" spans="1:7">
      <c r="A57" s="163"/>
      <c r="B57" s="251"/>
      <c r="C57" s="211"/>
      <c r="D57" s="212"/>
      <c r="E57" s="158"/>
      <c r="F57" s="128"/>
      <c r="G57" s="128"/>
    </row>
    <row r="58" ht="18" customHeight="1" spans="1:7">
      <c r="A58" s="163"/>
      <c r="B58" s="251"/>
      <c r="C58" s="226" t="s">
        <v>32</v>
      </c>
      <c r="D58" s="208" t="s">
        <v>79</v>
      </c>
      <c r="E58" s="209"/>
      <c r="F58" s="225">
        <v>0</v>
      </c>
      <c r="G58" s="225">
        <v>0</v>
      </c>
    </row>
    <row r="59" ht="18" customHeight="1" spans="1:7">
      <c r="A59" s="163"/>
      <c r="B59" s="251"/>
      <c r="C59" s="226" t="s">
        <v>32</v>
      </c>
      <c r="D59" s="208" t="s">
        <v>80</v>
      </c>
      <c r="E59" s="209"/>
      <c r="F59" s="225"/>
      <c r="G59" s="225"/>
    </row>
    <row r="60" ht="18.75" customHeight="1" spans="1:7">
      <c r="A60" s="163"/>
      <c r="B60" s="261" t="s">
        <v>81</v>
      </c>
      <c r="C60" s="218" t="s">
        <v>82</v>
      </c>
      <c r="D60" s="219"/>
      <c r="E60" s="220"/>
      <c r="F60" s="210">
        <f>F58+F53+F51+F44+F36+F59</f>
        <v>298189</v>
      </c>
      <c r="G60" s="210">
        <f>G58+G53+G51+G44+G36+G59</f>
        <v>372736</v>
      </c>
    </row>
    <row r="61" ht="27" customHeight="1" spans="1:7">
      <c r="A61" s="163"/>
      <c r="B61" s="261" t="s">
        <v>83</v>
      </c>
      <c r="C61" s="218" t="s">
        <v>84</v>
      </c>
      <c r="D61" s="219"/>
      <c r="E61" s="220"/>
      <c r="F61" s="210">
        <f>F60+F34</f>
        <v>13017554</v>
      </c>
      <c r="G61" s="210">
        <f>G60+G34</f>
        <v>11588673</v>
      </c>
    </row>
    <row r="63" ht="14" spans="5:8">
      <c r="E63" s="262" t="s">
        <v>85</v>
      </c>
      <c r="F63" s="262"/>
      <c r="G63" s="262"/>
      <c r="H63" s="262"/>
    </row>
    <row r="64" ht="14" spans="5:8">
      <c r="E64" s="262" t="s">
        <v>85</v>
      </c>
      <c r="F64" s="262"/>
      <c r="G64" s="262"/>
      <c r="H64" s="262"/>
    </row>
  </sheetData>
  <mergeCells count="9">
    <mergeCell ref="B4:E4"/>
    <mergeCell ref="C6:E6"/>
    <mergeCell ref="C7:E7"/>
    <mergeCell ref="C34:E34"/>
    <mergeCell ref="C35:E35"/>
    <mergeCell ref="C60:E60"/>
    <mergeCell ref="C61:E61"/>
    <mergeCell ref="E63:H63"/>
    <mergeCell ref="E64:H64"/>
  </mergeCells>
  <pageMargins left="0" right="0" top="0" bottom="0" header="0.5" footer="0.5"/>
  <pageSetup paperSize="9" scale="80"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61"/>
  <sheetViews>
    <sheetView tabSelected="1" view="pageBreakPreview" zoomScaleNormal="90" topLeftCell="A33" workbookViewId="0">
      <selection activeCell="F54" sqref="F54"/>
    </sheetView>
  </sheetViews>
  <sheetFormatPr defaultColWidth="8.85840707964602" defaultRowHeight="12.65"/>
  <cols>
    <col min="1" max="1" width="4" customWidth="1"/>
    <col min="2" max="2" width="3.85840707964602" customWidth="1"/>
    <col min="3" max="3" width="4.70796460176991" customWidth="1"/>
    <col min="4" max="4" width="6" customWidth="1"/>
    <col min="5" max="5" width="57.141592920354" customWidth="1"/>
    <col min="6" max="7" width="17.5663716814159" customWidth="1"/>
    <col min="8" max="8" width="12.283185840708" customWidth="1"/>
    <col min="9" max="9" width="11" customWidth="1"/>
  </cols>
  <sheetData>
    <row r="1" ht="14.25" customHeight="1" spans="1:7">
      <c r="A1" s="196"/>
      <c r="B1" s="197"/>
      <c r="C1" s="169"/>
      <c r="D1" s="198"/>
      <c r="E1" s="166"/>
      <c r="F1" s="167"/>
      <c r="G1" s="167"/>
    </row>
    <row r="2" ht="14.25" customHeight="1" spans="1:7">
      <c r="A2" s="196"/>
      <c r="B2" s="197"/>
      <c r="C2" s="169" t="str">
        <f>'Kopertina '!F3</f>
        <v>HIDRO 2 XH</v>
      </c>
      <c r="D2" s="198"/>
      <c r="E2" s="166"/>
      <c r="F2" s="167"/>
      <c r="G2" s="167"/>
    </row>
    <row r="3" ht="14.25" customHeight="1" spans="1:7">
      <c r="A3" s="196"/>
      <c r="B3" s="197"/>
      <c r="C3" s="169" t="str">
        <f>'Kopertina '!F4</f>
        <v>L77022207D</v>
      </c>
      <c r="D3" s="198"/>
      <c r="E3" s="166"/>
      <c r="F3" s="167"/>
      <c r="G3" s="167"/>
    </row>
    <row r="4" ht="17.3" spans="1:7">
      <c r="A4" s="196"/>
      <c r="B4" s="199" t="s">
        <v>86</v>
      </c>
      <c r="C4" s="199"/>
      <c r="D4" s="199"/>
      <c r="E4" s="199"/>
      <c r="F4" s="200">
        <f>'Kopertina '!F26</f>
        <v>2022</v>
      </c>
      <c r="G4" s="201"/>
    </row>
    <row r="5" spans="1:7">
      <c r="A5" s="99"/>
      <c r="B5" s="151"/>
      <c r="C5" s="151"/>
      <c r="D5" s="151"/>
      <c r="E5" s="99"/>
      <c r="F5" s="150"/>
      <c r="G5" s="150"/>
    </row>
    <row r="6" ht="33.75" customHeight="1" spans="1:7">
      <c r="A6" s="202"/>
      <c r="B6" s="203" t="s">
        <v>27</v>
      </c>
      <c r="C6" s="204" t="s">
        <v>87</v>
      </c>
      <c r="D6" s="205"/>
      <c r="E6" s="154"/>
      <c r="F6" s="206" t="s">
        <v>29</v>
      </c>
      <c r="G6" s="206" t="s">
        <v>30</v>
      </c>
    </row>
    <row r="7" ht="18" customHeight="1" spans="1:7">
      <c r="A7" s="196"/>
      <c r="B7" s="100"/>
      <c r="C7" s="207" t="s">
        <v>32</v>
      </c>
      <c r="D7" s="208" t="s">
        <v>88</v>
      </c>
      <c r="E7" s="209"/>
      <c r="F7" s="210">
        <f>F8+F9+F10+F11+F12+F13+F14+F15+F16+F17</f>
        <v>876000</v>
      </c>
      <c r="G7" s="210">
        <f>G8+G9+G10+G11+G12+G13+G14+G15+G16+G17</f>
        <v>0</v>
      </c>
    </row>
    <row r="8" ht="14" spans="1:7">
      <c r="A8" s="196"/>
      <c r="B8" s="100"/>
      <c r="C8" s="211"/>
      <c r="D8" s="212">
        <v>1</v>
      </c>
      <c r="E8" s="156" t="s">
        <v>89</v>
      </c>
      <c r="F8" s="128">
        <v>0</v>
      </c>
      <c r="G8" s="128">
        <v>0</v>
      </c>
    </row>
    <row r="9" ht="14" spans="1:7">
      <c r="A9" s="196"/>
      <c r="B9" s="100"/>
      <c r="C9" s="211"/>
      <c r="D9" s="212">
        <v>2</v>
      </c>
      <c r="E9" s="156" t="s">
        <v>90</v>
      </c>
      <c r="F9" s="128"/>
      <c r="G9" s="128"/>
    </row>
    <row r="10" ht="14" spans="1:7">
      <c r="A10" s="196"/>
      <c r="B10" s="100"/>
      <c r="C10" s="211"/>
      <c r="D10" s="212">
        <v>3</v>
      </c>
      <c r="E10" s="156" t="s">
        <v>91</v>
      </c>
      <c r="F10" s="128">
        <v>0</v>
      </c>
      <c r="G10" s="128">
        <v>0</v>
      </c>
    </row>
    <row r="11" ht="14" spans="1:7">
      <c r="A11" s="196"/>
      <c r="B11" s="100"/>
      <c r="C11" s="211"/>
      <c r="D11" s="212">
        <v>4</v>
      </c>
      <c r="E11" s="156" t="s">
        <v>92</v>
      </c>
      <c r="F11" s="128"/>
      <c r="G11" s="128"/>
    </row>
    <row r="12" ht="14" spans="1:7">
      <c r="A12" s="196"/>
      <c r="B12" s="100"/>
      <c r="C12" s="211"/>
      <c r="D12" s="212">
        <v>5</v>
      </c>
      <c r="E12" s="156" t="s">
        <v>93</v>
      </c>
      <c r="F12" s="128"/>
      <c r="G12" s="128"/>
    </row>
    <row r="13" ht="14" spans="1:7">
      <c r="A13" s="196"/>
      <c r="B13" s="100"/>
      <c r="C13" s="211"/>
      <c r="D13" s="212">
        <v>6</v>
      </c>
      <c r="E13" s="156" t="s">
        <v>94</v>
      </c>
      <c r="F13" s="128">
        <v>0</v>
      </c>
      <c r="G13" s="128">
        <v>0</v>
      </c>
    </row>
    <row r="14" ht="14" spans="1:7">
      <c r="A14" s="196"/>
      <c r="B14" s="100"/>
      <c r="C14" s="211"/>
      <c r="D14" s="212">
        <v>7</v>
      </c>
      <c r="E14" s="156" t="s">
        <v>95</v>
      </c>
      <c r="F14" s="128">
        <v>0</v>
      </c>
      <c r="G14" s="128">
        <v>0</v>
      </c>
    </row>
    <row r="15" ht="14" spans="1:7">
      <c r="A15" s="196"/>
      <c r="B15" s="100"/>
      <c r="C15" s="211"/>
      <c r="D15" s="212">
        <v>8</v>
      </c>
      <c r="E15" s="156" t="s">
        <v>96</v>
      </c>
      <c r="F15" s="128">
        <v>876000</v>
      </c>
      <c r="G15" s="128"/>
    </row>
    <row r="16" ht="14" spans="1:7">
      <c r="A16" s="196"/>
      <c r="B16" s="100"/>
      <c r="C16" s="211"/>
      <c r="D16" s="212">
        <v>9</v>
      </c>
      <c r="E16" s="156" t="s">
        <v>97</v>
      </c>
      <c r="F16" s="128"/>
      <c r="G16" s="128"/>
    </row>
    <row r="17" ht="14" spans="1:7">
      <c r="A17" s="196"/>
      <c r="B17" s="100"/>
      <c r="C17" s="211"/>
      <c r="D17" s="212">
        <v>10</v>
      </c>
      <c r="E17" s="156" t="s">
        <v>98</v>
      </c>
      <c r="F17" s="128"/>
      <c r="G17" s="128"/>
    </row>
    <row r="18" ht="18.75" customHeight="1" spans="1:7">
      <c r="A18" s="196"/>
      <c r="B18" s="100"/>
      <c r="C18" s="213" t="s">
        <v>32</v>
      </c>
      <c r="D18" s="214" t="s">
        <v>99</v>
      </c>
      <c r="E18" s="215"/>
      <c r="F18" s="216">
        <v>0</v>
      </c>
      <c r="G18" s="216">
        <v>0</v>
      </c>
    </row>
    <row r="19" ht="18" customHeight="1" spans="1:7">
      <c r="A19" s="196"/>
      <c r="B19" s="100"/>
      <c r="C19" s="213" t="s">
        <v>32</v>
      </c>
      <c r="D19" s="214" t="s">
        <v>100</v>
      </c>
      <c r="E19" s="217"/>
      <c r="F19" s="216">
        <v>0</v>
      </c>
      <c r="G19" s="216">
        <v>0</v>
      </c>
    </row>
    <row r="20" ht="18" customHeight="1" spans="1:7">
      <c r="A20" s="196"/>
      <c r="B20" s="100"/>
      <c r="C20" s="213" t="s">
        <v>32</v>
      </c>
      <c r="D20" s="214" t="s">
        <v>101</v>
      </c>
      <c r="E20" s="217"/>
      <c r="F20" s="216">
        <v>0</v>
      </c>
      <c r="G20" s="216">
        <v>0</v>
      </c>
    </row>
    <row r="21" ht="18.75" customHeight="1" spans="1:7">
      <c r="A21" s="196"/>
      <c r="B21" s="100"/>
      <c r="C21" s="218" t="s">
        <v>102</v>
      </c>
      <c r="D21" s="219"/>
      <c r="E21" s="220"/>
      <c r="F21" s="210">
        <f>F7+F18+F19+F20</f>
        <v>876000</v>
      </c>
      <c r="G21" s="210">
        <f>G7+G18+G19+G20</f>
        <v>0</v>
      </c>
    </row>
    <row r="22" ht="18" customHeight="1" spans="1:7">
      <c r="A22" s="196"/>
      <c r="B22" s="100"/>
      <c r="C22" s="207" t="s">
        <v>32</v>
      </c>
      <c r="D22" s="208" t="s">
        <v>103</v>
      </c>
      <c r="E22" s="221"/>
      <c r="F22" s="210">
        <f>F23+F24+F25+F26+F27+F28+F29+F30+F31</f>
        <v>0</v>
      </c>
      <c r="G22" s="210">
        <f>G23+G24+G25+G26+G27+G28+G29+G30+G31</f>
        <v>0</v>
      </c>
    </row>
    <row r="23" ht="14" spans="1:7">
      <c r="A23" s="196"/>
      <c r="B23" s="100"/>
      <c r="C23" s="161"/>
      <c r="D23" s="212">
        <v>1</v>
      </c>
      <c r="E23" s="156" t="s">
        <v>89</v>
      </c>
      <c r="F23" s="128"/>
      <c r="G23" s="128"/>
    </row>
    <row r="24" ht="14" spans="1:7">
      <c r="A24" s="196"/>
      <c r="B24" s="100"/>
      <c r="C24" s="161"/>
      <c r="D24" s="212">
        <v>2</v>
      </c>
      <c r="E24" s="156" t="s">
        <v>90</v>
      </c>
      <c r="F24" s="128"/>
      <c r="G24" s="128"/>
    </row>
    <row r="25" ht="14" spans="1:7">
      <c r="A25" s="196"/>
      <c r="B25" s="100"/>
      <c r="C25" s="161"/>
      <c r="D25" s="212">
        <v>3</v>
      </c>
      <c r="E25" s="156" t="s">
        <v>104</v>
      </c>
      <c r="F25" s="128">
        <v>0</v>
      </c>
      <c r="G25" s="128">
        <v>0</v>
      </c>
    </row>
    <row r="26" ht="14" spans="1:7">
      <c r="A26" s="196"/>
      <c r="B26" s="100"/>
      <c r="C26" s="161"/>
      <c r="D26" s="212">
        <v>4</v>
      </c>
      <c r="E26" s="156" t="s">
        <v>92</v>
      </c>
      <c r="F26" s="128">
        <v>0</v>
      </c>
      <c r="G26" s="128">
        <v>0</v>
      </c>
    </row>
    <row r="27" ht="14" spans="1:7">
      <c r="A27" s="196"/>
      <c r="B27" s="100"/>
      <c r="C27" s="161"/>
      <c r="D27" s="212">
        <v>5</v>
      </c>
      <c r="E27" s="156" t="s">
        <v>93</v>
      </c>
      <c r="F27" s="128">
        <v>0</v>
      </c>
      <c r="G27" s="128">
        <v>0</v>
      </c>
    </row>
    <row r="28" ht="14" spans="1:7">
      <c r="A28" s="196"/>
      <c r="B28" s="100"/>
      <c r="C28" s="161"/>
      <c r="D28" s="212">
        <v>6</v>
      </c>
      <c r="E28" s="156" t="s">
        <v>94</v>
      </c>
      <c r="F28" s="128">
        <v>0</v>
      </c>
      <c r="G28" s="128">
        <v>0</v>
      </c>
    </row>
    <row r="29" ht="14" spans="1:7">
      <c r="A29" s="196"/>
      <c r="B29" s="100"/>
      <c r="C29" s="161"/>
      <c r="D29" s="212">
        <v>7</v>
      </c>
      <c r="E29" s="156" t="s">
        <v>95</v>
      </c>
      <c r="F29" s="128">
        <v>0</v>
      </c>
      <c r="G29" s="128">
        <v>0</v>
      </c>
    </row>
    <row r="30" ht="14" spans="1:7">
      <c r="A30" s="196"/>
      <c r="B30" s="100"/>
      <c r="C30" s="161"/>
      <c r="D30" s="212">
        <v>8</v>
      </c>
      <c r="E30" s="156" t="s">
        <v>105</v>
      </c>
      <c r="F30" s="128"/>
      <c r="G30" s="128"/>
    </row>
    <row r="31" ht="14" spans="1:7">
      <c r="A31" s="196"/>
      <c r="B31" s="100"/>
      <c r="C31" s="161"/>
      <c r="D31" s="212"/>
      <c r="E31" s="156"/>
      <c r="F31" s="128"/>
      <c r="G31" s="128"/>
    </row>
    <row r="32" ht="17.25" customHeight="1" spans="1:7">
      <c r="A32" s="196"/>
      <c r="B32" s="100"/>
      <c r="C32" s="213" t="s">
        <v>32</v>
      </c>
      <c r="D32" s="214" t="s">
        <v>106</v>
      </c>
      <c r="E32" s="215"/>
      <c r="F32" s="216">
        <v>0</v>
      </c>
      <c r="G32" s="216">
        <v>0</v>
      </c>
    </row>
    <row r="33" ht="17.25" customHeight="1" spans="1:7">
      <c r="A33" s="196"/>
      <c r="B33" s="100"/>
      <c r="C33" s="213" t="s">
        <v>32</v>
      </c>
      <c r="D33" s="214" t="s">
        <v>107</v>
      </c>
      <c r="E33" s="215"/>
      <c r="F33" s="216">
        <v>0</v>
      </c>
      <c r="G33" s="216">
        <v>0</v>
      </c>
    </row>
    <row r="34" ht="15.75" customHeight="1" spans="1:7">
      <c r="A34" s="196"/>
      <c r="B34" s="100"/>
      <c r="C34" s="213" t="s">
        <v>32</v>
      </c>
      <c r="D34" s="214" t="s">
        <v>108</v>
      </c>
      <c r="E34" s="215"/>
      <c r="F34" s="216">
        <f>F35+F36</f>
        <v>0</v>
      </c>
      <c r="G34" s="216">
        <f>G35+G36</f>
        <v>0</v>
      </c>
    </row>
    <row r="35" ht="13.5" customHeight="1" spans="1:7">
      <c r="A35" s="196"/>
      <c r="B35" s="100"/>
      <c r="C35" s="211"/>
      <c r="D35" s="212">
        <v>1</v>
      </c>
      <c r="E35" s="156" t="s">
        <v>109</v>
      </c>
      <c r="F35" s="128">
        <v>0</v>
      </c>
      <c r="G35" s="128">
        <v>0</v>
      </c>
    </row>
    <row r="36" ht="14.25" customHeight="1" spans="1:7">
      <c r="A36" s="196"/>
      <c r="B36" s="100"/>
      <c r="C36" s="211"/>
      <c r="D36" s="212">
        <v>2</v>
      </c>
      <c r="E36" s="156" t="s">
        <v>110</v>
      </c>
      <c r="F36" s="128">
        <v>0</v>
      </c>
      <c r="G36" s="128">
        <v>0</v>
      </c>
    </row>
    <row r="37" ht="18" customHeight="1" spans="1:7">
      <c r="A37" s="196"/>
      <c r="B37" s="100"/>
      <c r="C37" s="207" t="s">
        <v>32</v>
      </c>
      <c r="D37" s="208" t="s">
        <v>111</v>
      </c>
      <c r="E37" s="209"/>
      <c r="F37" s="210">
        <v>0</v>
      </c>
      <c r="G37" s="210">
        <v>0</v>
      </c>
    </row>
    <row r="38" ht="18.75" customHeight="1" spans="1:7">
      <c r="A38" s="196"/>
      <c r="B38" s="222" t="s">
        <v>57</v>
      </c>
      <c r="C38" s="218" t="s">
        <v>112</v>
      </c>
      <c r="D38" s="219"/>
      <c r="E38" s="220"/>
      <c r="F38" s="210">
        <f>F37+F34+F33+F32+F22</f>
        <v>0</v>
      </c>
      <c r="G38" s="210">
        <f>G37+G34+G33+G32+G22</f>
        <v>0</v>
      </c>
    </row>
    <row r="39" ht="18" customHeight="1" spans="1:9">
      <c r="A39" s="196"/>
      <c r="B39" s="100"/>
      <c r="C39" s="218" t="s">
        <v>113</v>
      </c>
      <c r="D39" s="219"/>
      <c r="E39" s="220"/>
      <c r="F39" s="210">
        <f>F38+F21</f>
        <v>876000</v>
      </c>
      <c r="G39" s="210">
        <f>G38+G21</f>
        <v>0</v>
      </c>
      <c r="I39" s="48"/>
    </row>
    <row r="40" ht="9.75" customHeight="1" spans="1:7">
      <c r="A40" s="196"/>
      <c r="B40" s="100"/>
      <c r="C40" s="223"/>
      <c r="D40" s="223"/>
      <c r="E40" s="224"/>
      <c r="F40" s="216"/>
      <c r="G40" s="216"/>
    </row>
    <row r="41" ht="18" customHeight="1" spans="1:7">
      <c r="A41" s="196"/>
      <c r="B41" s="100"/>
      <c r="C41" s="207" t="s">
        <v>32</v>
      </c>
      <c r="D41" s="208" t="s">
        <v>114</v>
      </c>
      <c r="E41" s="209"/>
      <c r="F41" s="225"/>
      <c r="G41" s="225"/>
    </row>
    <row r="42" ht="17.3" spans="1:7">
      <c r="A42" s="196"/>
      <c r="B42" s="100"/>
      <c r="C42" s="226" t="s">
        <v>32</v>
      </c>
      <c r="D42" s="227" t="s">
        <v>115</v>
      </c>
      <c r="E42" s="158"/>
      <c r="F42" s="228">
        <v>100000</v>
      </c>
      <c r="G42" s="228">
        <v>100000</v>
      </c>
    </row>
    <row r="43" ht="17.3" spans="1:7">
      <c r="A43" s="196"/>
      <c r="B43" s="100"/>
      <c r="C43" s="226" t="s">
        <v>32</v>
      </c>
      <c r="D43" s="227" t="s">
        <v>116</v>
      </c>
      <c r="E43" s="158"/>
      <c r="F43" s="128">
        <v>0</v>
      </c>
      <c r="G43" s="128">
        <v>0</v>
      </c>
    </row>
    <row r="44" ht="17.3" spans="1:7">
      <c r="A44" s="196"/>
      <c r="B44" s="100"/>
      <c r="C44" s="226" t="s">
        <v>32</v>
      </c>
      <c r="D44" s="227" t="s">
        <v>117</v>
      </c>
      <c r="E44" s="158"/>
      <c r="F44" s="128">
        <v>0</v>
      </c>
      <c r="G44" s="128">
        <v>0</v>
      </c>
    </row>
    <row r="45" ht="17.3" spans="1:7">
      <c r="A45" s="196"/>
      <c r="B45" s="100"/>
      <c r="C45" s="226" t="s">
        <v>32</v>
      </c>
      <c r="D45" s="227" t="s">
        <v>118</v>
      </c>
      <c r="E45" s="158"/>
      <c r="F45" s="128">
        <v>0</v>
      </c>
      <c r="G45" s="128">
        <v>0</v>
      </c>
    </row>
    <row r="46" ht="17.3" spans="1:7">
      <c r="A46" s="196"/>
      <c r="B46" s="100"/>
      <c r="C46" s="229"/>
      <c r="D46" s="212">
        <v>1</v>
      </c>
      <c r="E46" s="156" t="s">
        <v>119</v>
      </c>
      <c r="F46" s="128">
        <v>572953</v>
      </c>
      <c r="G46" s="128">
        <v>408116</v>
      </c>
    </row>
    <row r="47" ht="17.3" spans="1:7">
      <c r="A47" s="196"/>
      <c r="B47" s="100"/>
      <c r="C47" s="229"/>
      <c r="D47" s="212">
        <v>2</v>
      </c>
      <c r="E47" s="156" t="s">
        <v>120</v>
      </c>
      <c r="F47" s="128">
        <v>0</v>
      </c>
      <c r="G47" s="128">
        <v>0</v>
      </c>
    </row>
    <row r="48" ht="17.3" spans="1:7">
      <c r="A48" s="196"/>
      <c r="B48" s="100"/>
      <c r="C48" s="229"/>
      <c r="D48" s="212">
        <v>3</v>
      </c>
      <c r="E48" s="156" t="s">
        <v>118</v>
      </c>
      <c r="F48" s="128">
        <v>0</v>
      </c>
      <c r="G48" s="128">
        <v>0</v>
      </c>
    </row>
    <row r="49" ht="17.3" spans="1:7">
      <c r="A49" s="196"/>
      <c r="B49" s="100"/>
      <c r="C49" s="226" t="s">
        <v>32</v>
      </c>
      <c r="D49" s="227" t="s">
        <v>121</v>
      </c>
      <c r="E49" s="158"/>
      <c r="F49" s="128">
        <v>10915720</v>
      </c>
      <c r="G49" s="128">
        <v>7783814</v>
      </c>
    </row>
    <row r="50" ht="17.3" spans="1:7">
      <c r="A50" s="196"/>
      <c r="B50" s="100"/>
      <c r="C50" s="226" t="s">
        <v>32</v>
      </c>
      <c r="D50" s="227" t="s">
        <v>122</v>
      </c>
      <c r="E50" s="158"/>
      <c r="F50" s="128">
        <v>552881</v>
      </c>
      <c r="G50" s="128">
        <v>3296743</v>
      </c>
    </row>
    <row r="51" ht="17.3" spans="1:7">
      <c r="A51" s="196"/>
      <c r="B51" s="100"/>
      <c r="C51" s="226" t="s">
        <v>32</v>
      </c>
      <c r="D51" s="227" t="s">
        <v>123</v>
      </c>
      <c r="E51" s="158"/>
      <c r="F51" s="128">
        <v>0</v>
      </c>
      <c r="G51" s="128">
        <v>0</v>
      </c>
    </row>
    <row r="52" ht="17.3" spans="1:7">
      <c r="A52" s="196"/>
      <c r="B52" s="100"/>
      <c r="C52" s="226" t="s">
        <v>32</v>
      </c>
      <c r="D52" s="227" t="s">
        <v>124</v>
      </c>
      <c r="E52" s="158"/>
      <c r="F52" s="128">
        <v>0</v>
      </c>
      <c r="G52" s="128">
        <v>0</v>
      </c>
    </row>
    <row r="53" ht="18.75" customHeight="1" spans="1:7">
      <c r="A53" s="196"/>
      <c r="B53" s="222" t="s">
        <v>81</v>
      </c>
      <c r="C53" s="218" t="s">
        <v>125</v>
      </c>
      <c r="D53" s="219"/>
      <c r="E53" s="220"/>
      <c r="F53" s="210">
        <f>F41+F49+F50+F51+F52+F46+F42</f>
        <v>12141554</v>
      </c>
      <c r="G53" s="210">
        <f>G41+G49+G50+G51+G52+G46+G42</f>
        <v>11588673</v>
      </c>
    </row>
    <row r="54" ht="27" customHeight="1" spans="1:7">
      <c r="A54" s="196"/>
      <c r="B54" s="114" t="s">
        <v>83</v>
      </c>
      <c r="C54" s="218" t="s">
        <v>126</v>
      </c>
      <c r="D54" s="219"/>
      <c r="E54" s="220"/>
      <c r="F54" s="210">
        <f>F53+F38+F21</f>
        <v>13017554</v>
      </c>
      <c r="G54" s="210">
        <f>G53+G38+G21</f>
        <v>11588673</v>
      </c>
    </row>
    <row r="55" spans="1:7">
      <c r="A55" s="99"/>
      <c r="B55" s="99"/>
      <c r="C55" s="99"/>
      <c r="E55" s="230" t="s">
        <v>127</v>
      </c>
      <c r="F55" s="231">
        <f>AKTIVI!F61-'PASIVI '!F54</f>
        <v>0</v>
      </c>
      <c r="G55" s="232">
        <f>AKTIVI!G61-'PASIVI '!G54</f>
        <v>0</v>
      </c>
    </row>
    <row r="56" ht="23.25" customHeight="1" spans="2:7">
      <c r="B56" s="193" t="s">
        <v>128</v>
      </c>
      <c r="C56" s="193"/>
      <c r="D56" s="193"/>
      <c r="E56" s="193"/>
      <c r="F56" s="193"/>
      <c r="G56" s="193"/>
    </row>
    <row r="57" spans="7:7">
      <c r="G57" s="233"/>
    </row>
    <row r="61" ht="14" spans="5:7">
      <c r="E61" s="234"/>
      <c r="F61" s="235"/>
      <c r="G61" s="236"/>
    </row>
  </sheetData>
  <mergeCells count="8">
    <mergeCell ref="B4:E4"/>
    <mergeCell ref="C6:E6"/>
    <mergeCell ref="C21:E21"/>
    <mergeCell ref="C38:E38"/>
    <mergeCell ref="C39:E39"/>
    <mergeCell ref="C53:E53"/>
    <mergeCell ref="C54:E54"/>
    <mergeCell ref="B56:G56"/>
  </mergeCells>
  <pageMargins left="0" right="0" top="0" bottom="0" header="0.5" footer="0.5"/>
  <pageSetup paperSize="9" scale="80"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H62"/>
  <sheetViews>
    <sheetView view="pageBreakPreview" zoomScaleNormal="90" topLeftCell="B37" workbookViewId="0">
      <selection activeCell="E27" sqref="E27"/>
    </sheetView>
  </sheetViews>
  <sheetFormatPr defaultColWidth="8.85840707964602" defaultRowHeight="12.65" outlineLevelCol="7"/>
  <cols>
    <col min="1" max="1" width="3.70796460176991" customWidth="1"/>
    <col min="2" max="2" width="4.70796460176991" customWidth="1"/>
    <col min="3" max="3" width="4.28318584070797" customWidth="1"/>
    <col min="4" max="4" width="64.7079646017699" customWidth="1"/>
    <col min="5" max="6" width="17.7079646017699" customWidth="1"/>
    <col min="8" max="8" width="18.4247787610619" customWidth="1"/>
  </cols>
  <sheetData>
    <row r="1" ht="9" customHeight="1" spans="1:6">
      <c r="A1" s="163"/>
      <c r="B1" s="164"/>
      <c r="C1" s="165"/>
      <c r="D1" s="166"/>
      <c r="E1" s="167"/>
      <c r="F1" s="168"/>
    </row>
    <row r="2" ht="12.75" customHeight="1" spans="1:6">
      <c r="A2" s="163"/>
      <c r="B2" s="164"/>
      <c r="C2" s="169" t="str">
        <f>'Kopertina '!F3</f>
        <v>HIDRO 2 XH</v>
      </c>
      <c r="D2" s="166"/>
      <c r="E2" s="167"/>
      <c r="F2" s="168"/>
    </row>
    <row r="3" ht="12.75" customHeight="1" spans="1:6">
      <c r="A3" s="163"/>
      <c r="B3" s="164"/>
      <c r="C3" s="169" t="str">
        <f>'Kopertina '!F4</f>
        <v>L77022207D</v>
      </c>
      <c r="D3" s="166"/>
      <c r="E3" s="167"/>
      <c r="F3" s="168"/>
    </row>
    <row r="4" ht="15.75" customHeight="1" spans="1:6">
      <c r="A4" s="163"/>
      <c r="B4" s="170" t="s">
        <v>129</v>
      </c>
      <c r="C4" s="170"/>
      <c r="D4" s="170"/>
      <c r="E4" s="170"/>
      <c r="F4" s="171">
        <f>'Kopertina '!F26</f>
        <v>2022</v>
      </c>
    </row>
    <row r="5" ht="17.25" customHeight="1" spans="1:6">
      <c r="A5" s="163"/>
      <c r="B5" s="170" t="s">
        <v>130</v>
      </c>
      <c r="C5" s="170"/>
      <c r="D5" s="170"/>
      <c r="E5" s="170"/>
      <c r="F5" s="170"/>
    </row>
    <row r="6" ht="14.25" customHeight="1" spans="1:6">
      <c r="A6" s="163"/>
      <c r="B6" s="172" t="s">
        <v>131</v>
      </c>
      <c r="C6" s="172"/>
      <c r="D6" s="172"/>
      <c r="E6" s="172"/>
      <c r="F6" s="172"/>
    </row>
    <row r="7" ht="8.25" customHeight="1" spans="1:6">
      <c r="A7" s="173"/>
      <c r="B7" s="174"/>
      <c r="C7" s="151"/>
      <c r="D7" s="99"/>
      <c r="E7" s="150"/>
      <c r="F7" s="150"/>
    </row>
    <row r="8" ht="33.75" customHeight="1" spans="1:6">
      <c r="A8" s="163"/>
      <c r="B8" s="175" t="s">
        <v>27</v>
      </c>
      <c r="C8" s="175" t="s">
        <v>132</v>
      </c>
      <c r="D8" s="175"/>
      <c r="E8" s="155" t="s">
        <v>29</v>
      </c>
      <c r="F8" s="155" t="s">
        <v>30</v>
      </c>
    </row>
    <row r="9" ht="15.75" customHeight="1" spans="1:6">
      <c r="A9" s="163"/>
      <c r="B9" s="175" t="s">
        <v>32</v>
      </c>
      <c r="C9" s="176" t="s">
        <v>133</v>
      </c>
      <c r="D9" s="177"/>
      <c r="E9" s="160">
        <f>E10+E11+E12+E13+E14+E15+E16+E17</f>
        <v>17611141</v>
      </c>
      <c r="F9" s="160">
        <f>F10+F11+F12+F13+F14+F15+F16+F17</f>
        <v>31543185</v>
      </c>
    </row>
    <row r="10" ht="15.75" customHeight="1" spans="1:6">
      <c r="A10" s="163"/>
      <c r="B10" s="175" t="s">
        <v>32</v>
      </c>
      <c r="C10" s="100">
        <v>1</v>
      </c>
      <c r="D10" s="178" t="s">
        <v>134</v>
      </c>
      <c r="E10" s="129">
        <v>17611141</v>
      </c>
      <c r="F10" s="129">
        <v>31543185</v>
      </c>
    </row>
    <row r="11" ht="15.75" customHeight="1" spans="1:6">
      <c r="A11" s="163"/>
      <c r="B11" s="175" t="s">
        <v>32</v>
      </c>
      <c r="C11" s="100">
        <v>2</v>
      </c>
      <c r="D11" s="178" t="s">
        <v>135</v>
      </c>
      <c r="E11" s="129"/>
      <c r="F11" s="129"/>
    </row>
    <row r="12" ht="15.75" customHeight="1" spans="1:6">
      <c r="A12" s="163"/>
      <c r="B12" s="175" t="s">
        <v>32</v>
      </c>
      <c r="C12" s="100">
        <v>3</v>
      </c>
      <c r="D12" s="178" t="s">
        <v>136</v>
      </c>
      <c r="E12" s="129">
        <v>0</v>
      </c>
      <c r="F12" s="129">
        <v>0</v>
      </c>
    </row>
    <row r="13" ht="15.75" customHeight="1" spans="1:6">
      <c r="A13" s="163"/>
      <c r="B13" s="175" t="s">
        <v>32</v>
      </c>
      <c r="C13" s="100">
        <v>4</v>
      </c>
      <c r="D13" s="178" t="s">
        <v>137</v>
      </c>
      <c r="E13" s="129">
        <v>0</v>
      </c>
      <c r="F13" s="129">
        <v>0</v>
      </c>
    </row>
    <row r="14" ht="15.75" customHeight="1" spans="1:6">
      <c r="A14" s="163"/>
      <c r="B14" s="175" t="s">
        <v>32</v>
      </c>
      <c r="C14" s="100">
        <v>5</v>
      </c>
      <c r="D14" s="178" t="s">
        <v>138</v>
      </c>
      <c r="E14" s="129">
        <v>0</v>
      </c>
      <c r="F14" s="129">
        <v>0</v>
      </c>
    </row>
    <row r="15" ht="15" customHeight="1" spans="1:6">
      <c r="A15" s="163"/>
      <c r="B15" s="175" t="s">
        <v>32</v>
      </c>
      <c r="C15" s="176" t="s">
        <v>139</v>
      </c>
      <c r="D15" s="177"/>
      <c r="E15" s="129"/>
      <c r="F15" s="129"/>
    </row>
    <row r="16" ht="15" customHeight="1" spans="1:6">
      <c r="A16" s="163"/>
      <c r="B16" s="175" t="s">
        <v>32</v>
      </c>
      <c r="C16" s="176" t="s">
        <v>140</v>
      </c>
      <c r="D16" s="177"/>
      <c r="E16" s="129"/>
      <c r="F16" s="129"/>
    </row>
    <row r="17" ht="15" customHeight="1" spans="1:6">
      <c r="A17" s="163"/>
      <c r="B17" s="175" t="s">
        <v>32</v>
      </c>
      <c r="C17" s="176" t="s">
        <v>141</v>
      </c>
      <c r="D17" s="177"/>
      <c r="E17" s="129">
        <v>0</v>
      </c>
      <c r="F17" s="129">
        <v>0</v>
      </c>
    </row>
    <row r="18" ht="15" customHeight="1" spans="1:6">
      <c r="A18" s="163"/>
      <c r="B18" s="175" t="s">
        <v>32</v>
      </c>
      <c r="C18" s="176" t="s">
        <v>142</v>
      </c>
      <c r="D18" s="177"/>
      <c r="E18" s="160">
        <f>-(E19+E20)</f>
        <v>-13475609</v>
      </c>
      <c r="F18" s="160">
        <f>-(F19+F20)</f>
        <v>-24165537</v>
      </c>
    </row>
    <row r="19" ht="15" customHeight="1" spans="1:8">
      <c r="A19" s="163"/>
      <c r="B19" s="179"/>
      <c r="C19" s="100">
        <v>1</v>
      </c>
      <c r="D19" s="178" t="s">
        <v>142</v>
      </c>
      <c r="E19" s="129">
        <v>12488537</v>
      </c>
      <c r="F19" s="129">
        <v>22993010</v>
      </c>
      <c r="H19" s="48"/>
    </row>
    <row r="20" ht="15" customHeight="1" spans="1:6">
      <c r="A20" s="163"/>
      <c r="B20" s="179"/>
      <c r="C20" s="100">
        <v>2</v>
      </c>
      <c r="D20" s="178" t="s">
        <v>143</v>
      </c>
      <c r="E20" s="129">
        <v>987072</v>
      </c>
      <c r="F20" s="129">
        <v>1172527</v>
      </c>
    </row>
    <row r="21" ht="15" customHeight="1" spans="1:6">
      <c r="A21" s="163"/>
      <c r="B21" s="175" t="s">
        <v>32</v>
      </c>
      <c r="C21" s="176" t="s">
        <v>144</v>
      </c>
      <c r="D21" s="177"/>
      <c r="E21" s="160">
        <f>-(E22+E23+E24)</f>
        <v>-3410537</v>
      </c>
      <c r="F21" s="160">
        <f>-(F22+F23+F24)</f>
        <v>-3405943</v>
      </c>
    </row>
    <row r="22" ht="17.25" customHeight="1" spans="1:6">
      <c r="A22" s="163"/>
      <c r="B22" s="179"/>
      <c r="C22" s="100">
        <v>1</v>
      </c>
      <c r="D22" s="180" t="s">
        <v>145</v>
      </c>
      <c r="E22" s="129">
        <v>2838910</v>
      </c>
      <c r="F22" s="129">
        <v>2875001</v>
      </c>
    </row>
    <row r="23" ht="15.75" customHeight="1" spans="1:6">
      <c r="A23" s="163"/>
      <c r="B23" s="179"/>
      <c r="C23" s="100">
        <v>2</v>
      </c>
      <c r="D23" s="180" t="s">
        <v>146</v>
      </c>
      <c r="E23" s="129">
        <v>571627</v>
      </c>
      <c r="F23" s="129">
        <v>530942</v>
      </c>
    </row>
    <row r="24" ht="15.75" customHeight="1" spans="1:6">
      <c r="A24" s="163"/>
      <c r="B24" s="179"/>
      <c r="C24" s="100">
        <v>3</v>
      </c>
      <c r="D24" s="180" t="s">
        <v>147</v>
      </c>
      <c r="E24" s="129">
        <v>0</v>
      </c>
      <c r="F24" s="129">
        <v>0</v>
      </c>
    </row>
    <row r="25" ht="15" customHeight="1" spans="1:6">
      <c r="A25" s="163"/>
      <c r="B25" s="175" t="s">
        <v>32</v>
      </c>
      <c r="C25" s="176" t="s">
        <v>148</v>
      </c>
      <c r="D25" s="177"/>
      <c r="E25" s="160">
        <v>0</v>
      </c>
      <c r="F25" s="160">
        <v>0</v>
      </c>
    </row>
    <row r="26" ht="15" customHeight="1" spans="1:6">
      <c r="A26" s="163"/>
      <c r="B26" s="175" t="s">
        <v>32</v>
      </c>
      <c r="C26" s="176" t="s">
        <v>149</v>
      </c>
      <c r="D26" s="177"/>
      <c r="E26" s="160">
        <v>-74547</v>
      </c>
      <c r="F26" s="160">
        <v>-93184</v>
      </c>
    </row>
    <row r="27" ht="15" customHeight="1" spans="1:6">
      <c r="A27" s="163"/>
      <c r="B27" s="175" t="s">
        <v>32</v>
      </c>
      <c r="C27" s="176" t="s">
        <v>150</v>
      </c>
      <c r="D27" s="177"/>
      <c r="E27" s="160"/>
      <c r="F27" s="160"/>
    </row>
    <row r="28" ht="15" customHeight="1" spans="1:6">
      <c r="A28" s="163"/>
      <c r="B28" s="175" t="s">
        <v>32</v>
      </c>
      <c r="C28" s="176" t="s">
        <v>151</v>
      </c>
      <c r="D28" s="177"/>
      <c r="E28" s="160">
        <f>E29+E30+E31+E32+E33+E34</f>
        <v>0</v>
      </c>
      <c r="F28" s="160">
        <f>F29+F30+F31+F32+F33+F34</f>
        <v>0</v>
      </c>
    </row>
    <row r="29" ht="15" customHeight="1" spans="1:6">
      <c r="A29" s="163"/>
      <c r="B29" s="179"/>
      <c r="C29" s="100">
        <v>1</v>
      </c>
      <c r="D29" s="178" t="s">
        <v>152</v>
      </c>
      <c r="E29" s="128">
        <v>0</v>
      </c>
      <c r="F29" s="128">
        <v>0</v>
      </c>
    </row>
    <row r="30" ht="15" customHeight="1" spans="1:6">
      <c r="A30" s="163"/>
      <c r="B30" s="179"/>
      <c r="C30" s="100">
        <v>2</v>
      </c>
      <c r="D30" s="178" t="s">
        <v>153</v>
      </c>
      <c r="E30" s="128">
        <v>0</v>
      </c>
      <c r="F30" s="128">
        <v>0</v>
      </c>
    </row>
    <row r="31" ht="29.25" customHeight="1" spans="1:6">
      <c r="A31" s="163"/>
      <c r="B31" s="179"/>
      <c r="C31" s="100">
        <v>3</v>
      </c>
      <c r="D31" s="181" t="s">
        <v>154</v>
      </c>
      <c r="E31" s="128">
        <v>0</v>
      </c>
      <c r="F31" s="128">
        <v>0</v>
      </c>
    </row>
    <row r="32" ht="29.25" customHeight="1" spans="1:6">
      <c r="A32" s="163"/>
      <c r="B32" s="179"/>
      <c r="C32" s="100">
        <v>4</v>
      </c>
      <c r="D32" s="181" t="s">
        <v>155</v>
      </c>
      <c r="E32" s="128">
        <v>0</v>
      </c>
      <c r="F32" s="128">
        <v>0</v>
      </c>
    </row>
    <row r="33" ht="29.25" customHeight="1" spans="1:6">
      <c r="A33" s="163"/>
      <c r="B33" s="179"/>
      <c r="C33" s="100">
        <v>5</v>
      </c>
      <c r="D33" s="181" t="s">
        <v>156</v>
      </c>
      <c r="E33" s="128">
        <v>0</v>
      </c>
      <c r="F33" s="128">
        <v>0</v>
      </c>
    </row>
    <row r="34" ht="29.25" customHeight="1" spans="1:6">
      <c r="A34" s="163"/>
      <c r="B34" s="179"/>
      <c r="C34" s="100">
        <v>6</v>
      </c>
      <c r="D34" s="181" t="s">
        <v>157</v>
      </c>
      <c r="E34" s="128">
        <v>0</v>
      </c>
      <c r="F34" s="128">
        <v>0</v>
      </c>
    </row>
    <row r="35" ht="29.25" customHeight="1" spans="1:6">
      <c r="A35" s="163"/>
      <c r="B35" s="182" t="s">
        <v>32</v>
      </c>
      <c r="C35" s="183" t="s">
        <v>158</v>
      </c>
      <c r="D35" s="183"/>
      <c r="E35" s="160">
        <v>0</v>
      </c>
      <c r="F35" s="160">
        <v>0</v>
      </c>
    </row>
    <row r="36" ht="15" customHeight="1" spans="1:6">
      <c r="A36" s="163"/>
      <c r="B36" s="175" t="s">
        <v>32</v>
      </c>
      <c r="C36" s="176" t="s">
        <v>159</v>
      </c>
      <c r="D36" s="177"/>
      <c r="E36" s="160">
        <f>-(E37+E38+E39)</f>
        <v>0</v>
      </c>
      <c r="F36" s="160">
        <f>-(F37+F38+F39)</f>
        <v>0</v>
      </c>
    </row>
    <row r="37" ht="16.5" customHeight="1" spans="1:6">
      <c r="A37" s="163"/>
      <c r="B37" s="179"/>
      <c r="C37" s="100">
        <v>1</v>
      </c>
      <c r="D37" s="184" t="s">
        <v>160</v>
      </c>
      <c r="E37" s="129"/>
      <c r="F37" s="129"/>
    </row>
    <row r="38" ht="28.5" customHeight="1" spans="1:6">
      <c r="A38" s="163"/>
      <c r="B38" s="179"/>
      <c r="C38" s="100">
        <v>2</v>
      </c>
      <c r="D38" s="184" t="s">
        <v>161</v>
      </c>
      <c r="E38" s="128">
        <v>0</v>
      </c>
      <c r="F38" s="128">
        <v>0</v>
      </c>
    </row>
    <row r="39" ht="15.3" spans="1:6">
      <c r="A39" s="163"/>
      <c r="B39" s="179"/>
      <c r="C39" s="100">
        <v>3</v>
      </c>
      <c r="D39" s="184" t="s">
        <v>162</v>
      </c>
      <c r="E39" s="129">
        <v>0</v>
      </c>
      <c r="F39" s="129">
        <v>0</v>
      </c>
    </row>
    <row r="40" ht="15" customHeight="1" spans="1:6">
      <c r="A40" s="163"/>
      <c r="B40" s="175" t="s">
        <v>32</v>
      </c>
      <c r="C40" s="176" t="s">
        <v>163</v>
      </c>
      <c r="D40" s="177"/>
      <c r="E40" s="160">
        <v>0</v>
      </c>
      <c r="F40" s="160">
        <v>0</v>
      </c>
    </row>
    <row r="41" ht="15.3" spans="1:6">
      <c r="A41" s="163"/>
      <c r="B41" s="179"/>
      <c r="C41" s="185" t="s">
        <v>164</v>
      </c>
      <c r="D41" s="185"/>
      <c r="E41" s="160">
        <v>0</v>
      </c>
      <c r="F41" s="160">
        <v>0</v>
      </c>
    </row>
    <row r="42" ht="15" customHeight="1" spans="1:6">
      <c r="A42" s="163"/>
      <c r="B42" s="175" t="s">
        <v>32</v>
      </c>
      <c r="C42" s="176" t="s">
        <v>165</v>
      </c>
      <c r="D42" s="177"/>
      <c r="E42" s="160">
        <f>E10+E11+E12+E13+E14+E15+E16+E17+E18+E21+E25+E26+E27+E28+E35+E36+E40+E41</f>
        <v>650448</v>
      </c>
      <c r="F42" s="160">
        <f>F10+F11+F12+F13+F14+F15+F16+F17+F18+F21+F25+F26+F27+F28+F35+F36+F40+F41</f>
        <v>3878521</v>
      </c>
    </row>
    <row r="43" ht="15" customHeight="1" spans="1:6">
      <c r="A43" s="163"/>
      <c r="B43" s="175" t="s">
        <v>32</v>
      </c>
      <c r="C43" s="176" t="s">
        <v>166</v>
      </c>
      <c r="D43" s="177"/>
      <c r="E43" s="160">
        <f>-(E44+E45+E46)</f>
        <v>-97567.2</v>
      </c>
      <c r="F43" s="160">
        <f>-(F44+F45+F46)</f>
        <v>-581778.15</v>
      </c>
    </row>
    <row r="44" ht="15" customHeight="1" spans="1:6">
      <c r="A44" s="163"/>
      <c r="B44" s="179"/>
      <c r="C44" s="100">
        <v>1</v>
      </c>
      <c r="D44" s="178" t="s">
        <v>167</v>
      </c>
      <c r="E44" s="129">
        <f>E42*15%</f>
        <v>97567.2</v>
      </c>
      <c r="F44" s="129">
        <f>F42*15%</f>
        <v>581778.15</v>
      </c>
    </row>
    <row r="45" ht="15.3" spans="1:6">
      <c r="A45" s="163"/>
      <c r="B45" s="179"/>
      <c r="C45" s="100">
        <v>2</v>
      </c>
      <c r="D45" s="178" t="s">
        <v>168</v>
      </c>
      <c r="E45" s="129">
        <v>0</v>
      </c>
      <c r="F45" s="129">
        <v>0</v>
      </c>
    </row>
    <row r="46" ht="15" customHeight="1" spans="1:6">
      <c r="A46" s="163"/>
      <c r="B46" s="179"/>
      <c r="C46" s="100">
        <v>3</v>
      </c>
      <c r="D46" s="178" t="s">
        <v>169</v>
      </c>
      <c r="E46" s="129">
        <f>E40*15%</f>
        <v>0</v>
      </c>
      <c r="F46" s="129">
        <f>F40*15%</f>
        <v>0</v>
      </c>
    </row>
    <row r="47" ht="15" customHeight="1" spans="1:8">
      <c r="A47" s="163"/>
      <c r="B47" s="175" t="s">
        <v>32</v>
      </c>
      <c r="C47" s="183" t="s">
        <v>170</v>
      </c>
      <c r="D47" s="183"/>
      <c r="E47" s="160">
        <f>E42+E43</f>
        <v>552880.8</v>
      </c>
      <c r="F47" s="160">
        <f>F42+F43</f>
        <v>3296742.85</v>
      </c>
      <c r="H47" s="48"/>
    </row>
    <row r="48" ht="15" spans="1:6">
      <c r="A48" s="173"/>
      <c r="B48" s="175"/>
      <c r="C48" s="186" t="s">
        <v>171</v>
      </c>
      <c r="D48" s="186"/>
      <c r="E48" s="160"/>
      <c r="F48" s="160"/>
    </row>
    <row r="49" ht="15.3" spans="1:6">
      <c r="A49" s="173"/>
      <c r="B49" s="187"/>
      <c r="C49" s="100">
        <v>1</v>
      </c>
      <c r="D49" s="188" t="s">
        <v>172</v>
      </c>
      <c r="E49" s="129">
        <v>0</v>
      </c>
      <c r="F49" s="129">
        <v>0</v>
      </c>
    </row>
    <row r="50" ht="15.3" spans="1:6">
      <c r="A50" s="173"/>
      <c r="B50" s="187"/>
      <c r="C50" s="100">
        <v>2</v>
      </c>
      <c r="D50" s="188" t="s">
        <v>173</v>
      </c>
      <c r="E50" s="129">
        <v>0</v>
      </c>
      <c r="F50" s="129">
        <v>0</v>
      </c>
    </row>
    <row r="51" ht="15.3" spans="1:6">
      <c r="A51" s="173"/>
      <c r="B51" s="187"/>
      <c r="C51" s="100">
        <v>3</v>
      </c>
      <c r="D51" s="188" t="s">
        <v>174</v>
      </c>
      <c r="E51" s="129">
        <v>0</v>
      </c>
      <c r="F51" s="129">
        <v>0</v>
      </c>
    </row>
    <row r="52" ht="15.3" spans="1:6">
      <c r="A52" s="173"/>
      <c r="B52" s="187"/>
      <c r="C52" s="22">
        <v>4</v>
      </c>
      <c r="D52" s="188" t="s">
        <v>175</v>
      </c>
      <c r="E52" s="129">
        <v>0</v>
      </c>
      <c r="F52" s="129">
        <v>0</v>
      </c>
    </row>
    <row r="53" ht="15.3" spans="1:6">
      <c r="A53" s="173"/>
      <c r="B53" s="187"/>
      <c r="C53" s="22">
        <v>5</v>
      </c>
      <c r="D53" s="189" t="s">
        <v>176</v>
      </c>
      <c r="E53" s="129">
        <v>0</v>
      </c>
      <c r="F53" s="129">
        <v>0</v>
      </c>
    </row>
    <row r="54" ht="15" spans="1:6">
      <c r="A54" s="173"/>
      <c r="B54" s="175" t="s">
        <v>32</v>
      </c>
      <c r="C54" s="52" t="s">
        <v>177</v>
      </c>
      <c r="D54" s="52"/>
      <c r="E54" s="160">
        <f>E49+E50+E51+E52+E53</f>
        <v>0</v>
      </c>
      <c r="F54" s="160">
        <f>F49+F50+F51+F52+F53</f>
        <v>0</v>
      </c>
    </row>
    <row r="55" ht="15" spans="1:6">
      <c r="A55" s="173"/>
      <c r="B55" s="175" t="s">
        <v>32</v>
      </c>
      <c r="C55" s="186" t="s">
        <v>178</v>
      </c>
      <c r="D55" s="186"/>
      <c r="E55" s="160">
        <f>E47+E54</f>
        <v>552880.8</v>
      </c>
      <c r="F55" s="160">
        <f>F47+F54</f>
        <v>3296742.85</v>
      </c>
    </row>
    <row r="56" ht="15" spans="1:6">
      <c r="A56" s="173"/>
      <c r="B56" s="175"/>
      <c r="C56" s="26"/>
      <c r="D56" s="190" t="s">
        <v>179</v>
      </c>
      <c r="E56" s="160">
        <f>E57+E58</f>
        <v>0</v>
      </c>
      <c r="F56" s="160">
        <f>F57+F58</f>
        <v>0</v>
      </c>
    </row>
    <row r="57" ht="15.3" spans="1:6">
      <c r="A57" s="173"/>
      <c r="B57" s="187"/>
      <c r="C57" s="26"/>
      <c r="D57" s="191" t="s">
        <v>180</v>
      </c>
      <c r="E57" s="192">
        <v>0</v>
      </c>
      <c r="F57" s="192">
        <v>0</v>
      </c>
    </row>
    <row r="58" ht="15" spans="1:6">
      <c r="A58" s="173"/>
      <c r="B58" s="175"/>
      <c r="C58" s="26"/>
      <c r="D58" s="191" t="s">
        <v>181</v>
      </c>
      <c r="E58" s="192">
        <v>0</v>
      </c>
      <c r="F58" s="192">
        <v>0</v>
      </c>
    </row>
    <row r="59" spans="2:6">
      <c r="B59" s="99"/>
      <c r="C59" s="99"/>
      <c r="D59" s="99"/>
      <c r="E59" s="99"/>
      <c r="F59" s="99"/>
    </row>
    <row r="60" ht="27" customHeight="1" spans="2:6">
      <c r="B60" s="193" t="s">
        <v>128</v>
      </c>
      <c r="C60" s="193"/>
      <c r="D60" s="193"/>
      <c r="E60" s="193"/>
      <c r="F60" s="193"/>
    </row>
    <row r="61" ht="13.65" spans="4:4">
      <c r="D61" s="194"/>
    </row>
    <row r="62" ht="14" spans="4:4">
      <c r="D62" s="195"/>
    </row>
  </sheetData>
  <mergeCells count="11">
    <mergeCell ref="B4:E4"/>
    <mergeCell ref="B5:F5"/>
    <mergeCell ref="B6:F6"/>
    <mergeCell ref="C8:D8"/>
    <mergeCell ref="C35:D35"/>
    <mergeCell ref="C41:D41"/>
    <mergeCell ref="C47:D47"/>
    <mergeCell ref="C48:D48"/>
    <mergeCell ref="C54:D54"/>
    <mergeCell ref="C55:D55"/>
    <mergeCell ref="B60:F60"/>
  </mergeCells>
  <pageMargins left="0" right="0" top="0.25" bottom="0.25" header="0.25" footer="0.25"/>
  <pageSetup paperSize="9" scale="80"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B2:F53"/>
  <sheetViews>
    <sheetView zoomScale="90" zoomScaleNormal="90" topLeftCell="A22" workbookViewId="0">
      <selection activeCell="E48" sqref="E48"/>
    </sheetView>
  </sheetViews>
  <sheetFormatPr defaultColWidth="8.85840707964602" defaultRowHeight="12.65" outlineLevelCol="5"/>
  <cols>
    <col min="1" max="1" width="3.85840707964602" customWidth="1"/>
    <col min="2" max="2" width="5.28318584070797" customWidth="1"/>
    <col min="3" max="3" width="3.85840707964602" customWidth="1"/>
    <col min="4" max="4" width="59.283185840708" customWidth="1"/>
    <col min="5" max="6" width="17.283185840708" customWidth="1"/>
  </cols>
  <sheetData>
    <row r="2" spans="3:3">
      <c r="C2" s="146" t="str">
        <f>'Kopertina '!F3</f>
        <v>HIDRO 2 XH</v>
      </c>
    </row>
    <row r="3" spans="3:3">
      <c r="C3" s="146" t="str">
        <f>'Kopertina '!F4</f>
        <v>L77022207D</v>
      </c>
    </row>
    <row r="4" ht="15" spans="2:6">
      <c r="B4" s="147" t="s">
        <v>182</v>
      </c>
      <c r="C4" s="147"/>
      <c r="D4" s="147"/>
      <c r="E4" s="147"/>
      <c r="F4" s="148">
        <f>'Kopertina '!F26</f>
        <v>2022</v>
      </c>
    </row>
    <row r="5" ht="12" customHeight="1" spans="2:6">
      <c r="B5" s="149" t="s">
        <v>183</v>
      </c>
      <c r="C5" s="149"/>
      <c r="D5" s="149"/>
      <c r="E5" s="149"/>
      <c r="F5" s="150"/>
    </row>
    <row r="6" ht="10.5" customHeight="1" spans="2:6">
      <c r="B6" s="151"/>
      <c r="C6" s="151"/>
      <c r="D6" s="99"/>
      <c r="E6" s="150"/>
      <c r="F6" s="150"/>
    </row>
    <row r="7" ht="33" customHeight="1" spans="2:6">
      <c r="B7" s="152"/>
      <c r="C7" s="153"/>
      <c r="D7" s="154" t="s">
        <v>184</v>
      </c>
      <c r="E7" s="155" t="s">
        <v>29</v>
      </c>
      <c r="F7" s="155" t="s">
        <v>30</v>
      </c>
    </row>
    <row r="8" ht="18" customHeight="1" spans="2:6">
      <c r="B8" s="137" t="s">
        <v>32</v>
      </c>
      <c r="C8" s="153" t="s">
        <v>185</v>
      </c>
      <c r="D8" s="156"/>
      <c r="E8" s="157">
        <f>E9+E10+E11+E12+E13+E14+E15+E16+E17+E18+E19+E20+E21+E22</f>
        <v>-53313.2</v>
      </c>
      <c r="F8" s="157">
        <f>F9+F10+F11+F12+F13+F14+F15+F16+F17+F18+F19+F20+F21+F22</f>
        <v>-7594736.15</v>
      </c>
    </row>
    <row r="9" ht="18" customHeight="1" spans="2:6">
      <c r="B9" s="100"/>
      <c r="C9" s="153"/>
      <c r="D9" s="158" t="s">
        <v>186</v>
      </c>
      <c r="E9" s="129">
        <f>'Ardh e shp - natyres'!E47</f>
        <v>552880.8</v>
      </c>
      <c r="F9" s="129">
        <f>'Ardh e shp - natyres'!F47</f>
        <v>3296742.85</v>
      </c>
    </row>
    <row r="10" ht="18" customHeight="1" spans="2:6">
      <c r="B10" s="100"/>
      <c r="C10" s="153"/>
      <c r="D10" s="156" t="s">
        <v>187</v>
      </c>
      <c r="E10" s="129">
        <v>0</v>
      </c>
      <c r="F10" s="129">
        <v>0</v>
      </c>
    </row>
    <row r="11" ht="18" customHeight="1" spans="2:6">
      <c r="B11" s="100"/>
      <c r="C11" s="153"/>
      <c r="D11" s="158" t="s">
        <v>188</v>
      </c>
      <c r="E11" s="129">
        <v>0</v>
      </c>
      <c r="F11" s="129">
        <v>0</v>
      </c>
    </row>
    <row r="12" ht="18" customHeight="1" spans="2:6">
      <c r="B12" s="100"/>
      <c r="C12" s="153"/>
      <c r="D12" s="158" t="s">
        <v>189</v>
      </c>
      <c r="E12" s="129">
        <v>0</v>
      </c>
      <c r="F12" s="129">
        <v>0</v>
      </c>
    </row>
    <row r="13" ht="18" customHeight="1" spans="2:6">
      <c r="B13" s="100"/>
      <c r="C13" s="153"/>
      <c r="D13" s="158" t="s">
        <v>149</v>
      </c>
      <c r="E13" s="129">
        <f>-'Ardh e shp - natyres'!E26</f>
        <v>74547</v>
      </c>
      <c r="F13" s="129">
        <f>-'Ardh e shp - natyres'!F26</f>
        <v>93184</v>
      </c>
    </row>
    <row r="14" ht="18" customHeight="1" spans="2:6">
      <c r="B14" s="100"/>
      <c r="C14" s="153"/>
      <c r="D14" s="158" t="s">
        <v>148</v>
      </c>
      <c r="E14" s="129">
        <v>0</v>
      </c>
      <c r="F14" s="129">
        <v>0</v>
      </c>
    </row>
    <row r="15" ht="18" customHeight="1" spans="2:6">
      <c r="B15" s="100"/>
      <c r="C15" s="153"/>
      <c r="D15" s="158" t="s">
        <v>190</v>
      </c>
      <c r="E15" s="129">
        <v>0</v>
      </c>
      <c r="F15" s="129">
        <v>0</v>
      </c>
    </row>
    <row r="16" ht="18" customHeight="1" spans="2:6">
      <c r="B16" s="100"/>
      <c r="C16" s="153"/>
      <c r="D16" s="158" t="s">
        <v>191</v>
      </c>
      <c r="E16" s="129">
        <v>0</v>
      </c>
      <c r="F16" s="129">
        <v>0</v>
      </c>
    </row>
    <row r="17" ht="18" customHeight="1" spans="2:6">
      <c r="B17" s="100"/>
      <c r="C17" s="153"/>
      <c r="D17" s="158" t="s">
        <v>192</v>
      </c>
      <c r="E17" s="129"/>
      <c r="F17" s="129"/>
    </row>
    <row r="18" ht="18" customHeight="1" spans="2:6">
      <c r="B18" s="100"/>
      <c r="C18" s="153"/>
      <c r="D18" s="158" t="s">
        <v>193</v>
      </c>
      <c r="E18" s="129">
        <f>AKTIVI!G16-AKTIVI!F16</f>
        <v>-1556741</v>
      </c>
      <c r="F18" s="129">
        <f>AKTIVI!H16-AKTIVI!G16</f>
        <v>-10984663</v>
      </c>
    </row>
    <row r="19" ht="18" customHeight="1" spans="2:6">
      <c r="B19" s="100"/>
      <c r="C19" s="153"/>
      <c r="D19" s="158" t="s">
        <v>194</v>
      </c>
      <c r="E19" s="129">
        <f>AKTIVI!G22-AKTIVI!F22</f>
        <v>0</v>
      </c>
      <c r="F19" s="129">
        <f>AKTIVI!H22-AKTIVI!G22</f>
        <v>0</v>
      </c>
    </row>
    <row r="20" ht="18" customHeight="1" spans="2:6">
      <c r="B20" s="100"/>
      <c r="C20" s="153"/>
      <c r="D20" s="158" t="s">
        <v>195</v>
      </c>
      <c r="E20" s="129">
        <f>'PASIVI '!F39-'PASIVI '!G39</f>
        <v>876000</v>
      </c>
      <c r="F20" s="129">
        <f>'PASIVI '!G39-'PASIVI '!H39</f>
        <v>0</v>
      </c>
    </row>
    <row r="21" ht="18" customHeight="1" spans="2:6">
      <c r="B21" s="100"/>
      <c r="C21" s="153"/>
      <c r="D21" s="158" t="s">
        <v>196</v>
      </c>
      <c r="E21" s="129">
        <v>0</v>
      </c>
      <c r="F21" s="159"/>
    </row>
    <row r="22" ht="18" customHeight="1" spans="2:6">
      <c r="B22" s="100"/>
      <c r="C22" s="153" t="s">
        <v>197</v>
      </c>
      <c r="D22" s="156"/>
      <c r="E22" s="160"/>
      <c r="F22" s="160"/>
    </row>
    <row r="23" ht="18" customHeight="1" spans="2:6">
      <c r="B23" s="137" t="s">
        <v>32</v>
      </c>
      <c r="C23" s="153" t="s">
        <v>198</v>
      </c>
      <c r="D23" s="156"/>
      <c r="E23" s="160">
        <f>E24+E25+E26+E27+E28+E29+E30+E31</f>
        <v>0</v>
      </c>
      <c r="F23" s="160">
        <f>F24+F25+F26+F27+F28+F29+F30+F31</f>
        <v>0</v>
      </c>
    </row>
    <row r="24" ht="18" customHeight="1" spans="2:6">
      <c r="B24" s="100"/>
      <c r="C24" s="161" t="s">
        <v>199</v>
      </c>
      <c r="D24" s="156" t="s">
        <v>200</v>
      </c>
      <c r="E24" s="129">
        <v>0</v>
      </c>
      <c r="F24" s="129">
        <v>0</v>
      </c>
    </row>
    <row r="25" ht="18" customHeight="1" spans="2:6">
      <c r="B25" s="100"/>
      <c r="C25" s="161" t="s">
        <v>201</v>
      </c>
      <c r="D25" s="156" t="s">
        <v>202</v>
      </c>
      <c r="E25" s="129">
        <v>0</v>
      </c>
      <c r="F25" s="129">
        <v>0</v>
      </c>
    </row>
    <row r="26" ht="18" customHeight="1" spans="2:6">
      <c r="B26" s="100"/>
      <c r="C26" s="161" t="s">
        <v>203</v>
      </c>
      <c r="D26" s="156" t="s">
        <v>204</v>
      </c>
      <c r="E26" s="129"/>
      <c r="F26" s="129">
        <v>0</v>
      </c>
    </row>
    <row r="27" ht="18" customHeight="1" spans="2:6">
      <c r="B27" s="100"/>
      <c r="C27" s="161" t="s">
        <v>205</v>
      </c>
      <c r="D27" s="156" t="s">
        <v>206</v>
      </c>
      <c r="E27" s="129">
        <v>0</v>
      </c>
      <c r="F27" s="129">
        <v>0</v>
      </c>
    </row>
    <row r="28" ht="18" customHeight="1" spans="2:6">
      <c r="B28" s="100"/>
      <c r="C28" s="161" t="s">
        <v>207</v>
      </c>
      <c r="D28" s="156" t="s">
        <v>208</v>
      </c>
      <c r="E28" s="129">
        <v>0</v>
      </c>
      <c r="F28" s="129">
        <v>0</v>
      </c>
    </row>
    <row r="29" ht="18" customHeight="1" spans="2:6">
      <c r="B29" s="100"/>
      <c r="C29" s="161" t="s">
        <v>209</v>
      </c>
      <c r="D29" s="156" t="s">
        <v>210</v>
      </c>
      <c r="E29" s="129">
        <v>0</v>
      </c>
      <c r="F29" s="129">
        <v>0</v>
      </c>
    </row>
    <row r="30" ht="18" customHeight="1" spans="2:6">
      <c r="B30" s="100"/>
      <c r="C30" s="161" t="s">
        <v>211</v>
      </c>
      <c r="D30" s="156" t="s">
        <v>212</v>
      </c>
      <c r="E30" s="129">
        <v>0</v>
      </c>
      <c r="F30" s="129">
        <v>0</v>
      </c>
    </row>
    <row r="31" ht="18" customHeight="1" spans="2:6">
      <c r="B31" s="100"/>
      <c r="C31" s="153" t="s">
        <v>213</v>
      </c>
      <c r="D31" s="156"/>
      <c r="E31" s="160">
        <v>0</v>
      </c>
      <c r="F31" s="160">
        <v>0</v>
      </c>
    </row>
    <row r="32" ht="18" customHeight="1" spans="2:6">
      <c r="B32" s="137" t="s">
        <v>32</v>
      </c>
      <c r="C32" s="153" t="s">
        <v>214</v>
      </c>
      <c r="D32" s="156"/>
      <c r="E32" s="160">
        <f>E33+E34+E35+E36+E37+E38+E39+E40+E41+E42+E43</f>
        <v>0</v>
      </c>
      <c r="F32" s="160">
        <f>F33+F34+F35+F36+F37+F38+F39+F40+F41+F42+F43</f>
        <v>0</v>
      </c>
    </row>
    <row r="33" ht="18" customHeight="1" spans="2:6">
      <c r="B33" s="100"/>
      <c r="C33" s="161" t="s">
        <v>199</v>
      </c>
      <c r="D33" s="156" t="s">
        <v>215</v>
      </c>
      <c r="E33" s="129">
        <v>0</v>
      </c>
      <c r="F33" s="129"/>
    </row>
    <row r="34" ht="18" customHeight="1" spans="2:6">
      <c r="B34" s="100"/>
      <c r="C34" s="161" t="s">
        <v>201</v>
      </c>
      <c r="D34" s="156" t="s">
        <v>216</v>
      </c>
      <c r="E34" s="129">
        <v>0</v>
      </c>
      <c r="F34" s="129">
        <v>0</v>
      </c>
    </row>
    <row r="35" ht="18" customHeight="1" spans="2:6">
      <c r="B35" s="100"/>
      <c r="C35" s="161" t="s">
        <v>203</v>
      </c>
      <c r="D35" s="156" t="s">
        <v>217</v>
      </c>
      <c r="E35" s="129">
        <v>0</v>
      </c>
      <c r="F35" s="129">
        <v>0</v>
      </c>
    </row>
    <row r="36" ht="18" customHeight="1" spans="2:6">
      <c r="B36" s="100"/>
      <c r="C36" s="161" t="s">
        <v>205</v>
      </c>
      <c r="D36" s="156" t="s">
        <v>218</v>
      </c>
      <c r="E36" s="129">
        <v>0</v>
      </c>
      <c r="F36" s="129">
        <v>0</v>
      </c>
    </row>
    <row r="37" ht="18" customHeight="1" spans="2:6">
      <c r="B37" s="100"/>
      <c r="C37" s="161" t="s">
        <v>207</v>
      </c>
      <c r="D37" s="156" t="s">
        <v>219</v>
      </c>
      <c r="E37" s="129">
        <v>0</v>
      </c>
      <c r="F37" s="129">
        <v>0</v>
      </c>
    </row>
    <row r="38" ht="18" customHeight="1" spans="2:6">
      <c r="B38" s="100"/>
      <c r="C38" s="161" t="s">
        <v>209</v>
      </c>
      <c r="D38" s="156" t="s">
        <v>220</v>
      </c>
      <c r="E38" s="129">
        <v>0</v>
      </c>
      <c r="F38" s="129">
        <v>0</v>
      </c>
    </row>
    <row r="39" ht="18" customHeight="1" spans="2:6">
      <c r="B39" s="100"/>
      <c r="C39" s="161" t="s">
        <v>211</v>
      </c>
      <c r="D39" s="156" t="s">
        <v>221</v>
      </c>
      <c r="E39" s="129">
        <v>0</v>
      </c>
      <c r="F39" s="129">
        <v>0</v>
      </c>
    </row>
    <row r="40" ht="18" customHeight="1" spans="2:6">
      <c r="B40" s="100"/>
      <c r="C40" s="161" t="s">
        <v>222</v>
      </c>
      <c r="D40" s="156" t="s">
        <v>223</v>
      </c>
      <c r="E40" s="129">
        <v>0</v>
      </c>
      <c r="F40" s="129">
        <v>0</v>
      </c>
    </row>
    <row r="41" ht="18" customHeight="1" spans="2:6">
      <c r="B41" s="100"/>
      <c r="C41" s="161" t="s">
        <v>224</v>
      </c>
      <c r="D41" s="156" t="s">
        <v>225</v>
      </c>
      <c r="E41" s="129">
        <v>0</v>
      </c>
      <c r="F41" s="129">
        <v>0</v>
      </c>
    </row>
    <row r="42" ht="18" customHeight="1" spans="2:6">
      <c r="B42" s="100"/>
      <c r="C42" s="161" t="s">
        <v>226</v>
      </c>
      <c r="D42" s="156" t="s">
        <v>227</v>
      </c>
      <c r="E42" s="129">
        <v>0</v>
      </c>
      <c r="F42" s="129">
        <v>0</v>
      </c>
    </row>
    <row r="43" ht="18" customHeight="1" spans="2:6">
      <c r="B43" s="100"/>
      <c r="C43" s="153" t="s">
        <v>228</v>
      </c>
      <c r="D43" s="156"/>
      <c r="E43" s="160">
        <v>0</v>
      </c>
      <c r="F43" s="160">
        <v>0</v>
      </c>
    </row>
    <row r="44" ht="18" customHeight="1" spans="2:6">
      <c r="B44" s="100"/>
      <c r="C44" s="153"/>
      <c r="D44" s="156"/>
      <c r="E44" s="129"/>
      <c r="F44" s="129"/>
    </row>
    <row r="45" ht="18" customHeight="1" spans="2:6">
      <c r="B45" s="100"/>
      <c r="C45" s="153" t="s">
        <v>229</v>
      </c>
      <c r="D45" s="156"/>
      <c r="E45" s="160">
        <f>E8++E23+E32</f>
        <v>-53313.2</v>
      </c>
      <c r="F45" s="160">
        <f>F8++F23+F32</f>
        <v>-7594736.15</v>
      </c>
    </row>
    <row r="46" ht="18" customHeight="1" spans="2:6">
      <c r="B46" s="100"/>
      <c r="C46" s="153" t="s">
        <v>230</v>
      </c>
      <c r="D46" s="156"/>
      <c r="E46" s="160">
        <f>F48</f>
        <v>231274</v>
      </c>
      <c r="F46" s="160">
        <f>G48</f>
        <v>0</v>
      </c>
    </row>
    <row r="47" ht="18" customHeight="1" spans="2:6">
      <c r="B47" s="100"/>
      <c r="C47" s="153"/>
      <c r="D47" s="156" t="s">
        <v>231</v>
      </c>
      <c r="E47" s="129">
        <v>0</v>
      </c>
      <c r="F47" s="129"/>
    </row>
    <row r="48" ht="18" customHeight="1" spans="2:6">
      <c r="B48" s="100"/>
      <c r="C48" s="153" t="s">
        <v>232</v>
      </c>
      <c r="D48" s="156"/>
      <c r="E48" s="160">
        <f>AKTIVI!F9</f>
        <v>177961</v>
      </c>
      <c r="F48" s="160">
        <f>AKTIVI!G9</f>
        <v>231274</v>
      </c>
    </row>
    <row r="49" ht="12.75" customHeight="1" spans="2:6">
      <c r="B49" s="99"/>
      <c r="C49" s="99"/>
      <c r="D49" s="99"/>
      <c r="E49" s="162"/>
      <c r="F49" s="162"/>
    </row>
    <row r="53" spans="5:5">
      <c r="E53" s="48"/>
    </row>
  </sheetData>
  <mergeCells count="2">
    <mergeCell ref="B4:E4"/>
    <mergeCell ref="B5:E5"/>
  </mergeCells>
  <pageMargins left="0.25" right="0.25" top="0.25" bottom="0.25" header="0.5" footer="0.5"/>
  <pageSetup paperSize="9" scale="90"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M32"/>
  <sheetViews>
    <sheetView workbookViewId="0">
      <pane ySplit="5" topLeftCell="A18" activePane="bottomLeft" state="frozen"/>
      <selection/>
      <selection pane="bottomLeft" activeCell="K29" sqref="K29"/>
    </sheetView>
  </sheetViews>
  <sheetFormatPr defaultColWidth="8.85840707964602" defaultRowHeight="12.65"/>
  <cols>
    <col min="1" max="1" width="3.42477876106195" customWidth="1"/>
    <col min="2" max="2" width="45.4247787610619" customWidth="1"/>
    <col min="3" max="3" width="11.283185840708" customWidth="1"/>
    <col min="4" max="4" width="11" customWidth="1"/>
    <col min="5" max="5" width="9.28318584070797" customWidth="1"/>
    <col min="6" max="6" width="10.5663716814159" customWidth="1"/>
    <col min="7" max="7" width="10.4247787610619" customWidth="1"/>
    <col min="8" max="8" width="9.28318584070797" customWidth="1"/>
    <col min="9" max="9" width="12.5663716814159" customWidth="1"/>
    <col min="10" max="10" width="11.4247787610619" customWidth="1"/>
    <col min="11" max="11" width="13.7079646017699" customWidth="1"/>
    <col min="13" max="13" width="13.858407079646" customWidth="1"/>
  </cols>
  <sheetData>
    <row r="1" ht="16.5" customHeight="1" spans="2:2">
      <c r="B1" s="117" t="str">
        <f>'Kopertina '!F3</f>
        <v>HIDRO 2 XH</v>
      </c>
    </row>
    <row r="2" ht="16.5" customHeight="1" spans="2:2">
      <c r="B2" s="117" t="str">
        <f>'Kopertina '!F4</f>
        <v>L77022207D</v>
      </c>
    </row>
    <row r="3" ht="18" customHeight="1" spans="1:13">
      <c r="A3" s="130"/>
      <c r="B3" s="131" t="s">
        <v>233</v>
      </c>
      <c r="C3" s="131"/>
      <c r="D3" s="131"/>
      <c r="E3" s="131"/>
      <c r="F3" s="131"/>
      <c r="G3" s="131"/>
      <c r="H3" s="131"/>
      <c r="I3" s="131"/>
      <c r="J3" s="131"/>
      <c r="K3" s="131"/>
      <c r="L3" s="142"/>
      <c r="M3" s="143">
        <f>'Kopertina '!F26</f>
        <v>2022</v>
      </c>
    </row>
    <row r="4" ht="14.25" customHeight="1" spans="1:13">
      <c r="A4" s="130"/>
      <c r="B4" s="132"/>
      <c r="C4" s="132"/>
      <c r="D4" s="132"/>
      <c r="E4" s="132"/>
      <c r="F4" s="132"/>
      <c r="G4" s="132"/>
      <c r="H4" s="132"/>
      <c r="I4" s="132"/>
      <c r="J4" s="132"/>
      <c r="K4" s="132"/>
      <c r="L4" s="132"/>
      <c r="M4" s="132"/>
    </row>
    <row r="5" ht="120" customHeight="1" spans="1:13">
      <c r="A5" s="133"/>
      <c r="B5" s="134" t="s">
        <v>234</v>
      </c>
      <c r="C5" s="135" t="s">
        <v>235</v>
      </c>
      <c r="D5" s="136" t="s">
        <v>116</v>
      </c>
      <c r="E5" s="136" t="s">
        <v>236</v>
      </c>
      <c r="F5" s="136" t="s">
        <v>237</v>
      </c>
      <c r="G5" s="136" t="s">
        <v>238</v>
      </c>
      <c r="H5" s="136" t="s">
        <v>118</v>
      </c>
      <c r="I5" s="136" t="s">
        <v>239</v>
      </c>
      <c r="J5" s="136" t="s">
        <v>240</v>
      </c>
      <c r="K5" s="136" t="s">
        <v>241</v>
      </c>
      <c r="L5" s="136" t="s">
        <v>242</v>
      </c>
      <c r="M5" s="136" t="s">
        <v>241</v>
      </c>
    </row>
    <row r="6" ht="17.3" spans="1:13">
      <c r="A6" s="137" t="s">
        <v>32</v>
      </c>
      <c r="B6" s="138" t="s">
        <v>243</v>
      </c>
      <c r="C6" s="139">
        <v>100000</v>
      </c>
      <c r="D6" s="139">
        <v>0</v>
      </c>
      <c r="E6" s="139">
        <v>0</v>
      </c>
      <c r="F6" s="139"/>
      <c r="G6" s="139">
        <v>0</v>
      </c>
      <c r="H6" s="139"/>
      <c r="I6" s="144">
        <v>29618</v>
      </c>
      <c r="J6" s="139">
        <v>1577978</v>
      </c>
      <c r="K6" s="139">
        <v>1707596</v>
      </c>
      <c r="L6" s="139">
        <v>0</v>
      </c>
      <c r="M6" s="139">
        <f>K6+L6</f>
        <v>1707596</v>
      </c>
    </row>
    <row r="7" ht="18.75" customHeight="1" spans="1:13">
      <c r="A7" s="133"/>
      <c r="B7" s="140" t="s">
        <v>244</v>
      </c>
      <c r="C7" s="141"/>
      <c r="D7" s="141"/>
      <c r="E7" s="141"/>
      <c r="F7" s="141"/>
      <c r="G7" s="141"/>
      <c r="H7" s="141"/>
      <c r="I7" s="141">
        <v>0</v>
      </c>
      <c r="J7" s="141">
        <v>0</v>
      </c>
      <c r="K7" s="141">
        <v>0</v>
      </c>
      <c r="L7" s="141">
        <v>0</v>
      </c>
      <c r="M7" s="141">
        <v>0</v>
      </c>
    </row>
    <row r="8" ht="17.3" spans="1:13">
      <c r="A8" s="137" t="s">
        <v>32</v>
      </c>
      <c r="B8" s="138" t="s">
        <v>245</v>
      </c>
      <c r="C8" s="141">
        <v>0</v>
      </c>
      <c r="D8" s="141">
        <v>0</v>
      </c>
      <c r="E8" s="141">
        <v>0</v>
      </c>
      <c r="F8" s="141">
        <v>0</v>
      </c>
      <c r="G8" s="141">
        <v>0</v>
      </c>
      <c r="H8" s="141">
        <v>0</v>
      </c>
      <c r="I8" s="141">
        <f>I6+I7</f>
        <v>29618</v>
      </c>
      <c r="J8" s="141">
        <v>0</v>
      </c>
      <c r="K8" s="139">
        <f>D8+E8+F8+G8+H8+I8+J8+C8</f>
        <v>29618</v>
      </c>
      <c r="L8" s="141">
        <f>L6+L7</f>
        <v>0</v>
      </c>
      <c r="M8" s="139">
        <f>K8+L8</f>
        <v>29618</v>
      </c>
    </row>
    <row r="9" ht="18.75" customHeight="1" spans="1:13">
      <c r="A9" s="133"/>
      <c r="B9" s="138" t="s">
        <v>246</v>
      </c>
      <c r="C9" s="141"/>
      <c r="D9" s="141">
        <v>0</v>
      </c>
      <c r="E9" s="141">
        <v>0</v>
      </c>
      <c r="F9" s="141">
        <v>0</v>
      </c>
      <c r="G9" s="141">
        <v>0</v>
      </c>
      <c r="H9" s="141">
        <v>0</v>
      </c>
      <c r="I9" s="141">
        <v>0</v>
      </c>
      <c r="J9" s="141">
        <v>0</v>
      </c>
      <c r="K9" s="141">
        <v>0</v>
      </c>
      <c r="L9" s="141">
        <v>0</v>
      </c>
      <c r="M9" s="141">
        <v>0</v>
      </c>
    </row>
    <row r="10" ht="18.75" customHeight="1" spans="1:13">
      <c r="A10" s="133"/>
      <c r="B10" s="140" t="s">
        <v>247</v>
      </c>
      <c r="C10" s="141">
        <v>0</v>
      </c>
      <c r="D10" s="141">
        <v>0</v>
      </c>
      <c r="E10" s="141">
        <v>0</v>
      </c>
      <c r="F10" s="141">
        <v>0</v>
      </c>
      <c r="G10" s="141">
        <v>0</v>
      </c>
      <c r="H10" s="141">
        <v>0</v>
      </c>
      <c r="I10" s="141">
        <v>0</v>
      </c>
      <c r="J10" s="141"/>
      <c r="K10" s="139">
        <f>D10+E10+F10+G10+H10+I10+J10+C10</f>
        <v>0</v>
      </c>
      <c r="L10" s="141">
        <v>0</v>
      </c>
      <c r="M10" s="139">
        <f>K10+L10</f>
        <v>0</v>
      </c>
    </row>
    <row r="11" ht="18.75" customHeight="1" spans="1:13">
      <c r="A11" s="133"/>
      <c r="B11" s="138" t="s">
        <v>248</v>
      </c>
      <c r="C11" s="141">
        <v>0</v>
      </c>
      <c r="D11" s="141">
        <v>0</v>
      </c>
      <c r="E11" s="141">
        <v>0</v>
      </c>
      <c r="F11" s="141">
        <v>0</v>
      </c>
      <c r="G11" s="141">
        <v>0</v>
      </c>
      <c r="H11" s="141">
        <v>0</v>
      </c>
      <c r="I11" s="141">
        <v>0</v>
      </c>
      <c r="J11" s="141">
        <v>0</v>
      </c>
      <c r="K11" s="139">
        <f>D11+E11+F11+G11+H11+I11+J11+C11</f>
        <v>0</v>
      </c>
      <c r="L11" s="141">
        <v>0</v>
      </c>
      <c r="M11" s="141">
        <f t="shared" ref="M11:M16" si="0">K11+L11</f>
        <v>0</v>
      </c>
    </row>
    <row r="12" ht="18.75" customHeight="1" spans="1:13">
      <c r="A12" s="133"/>
      <c r="B12" s="138" t="s">
        <v>249</v>
      </c>
      <c r="C12" s="139">
        <v>0</v>
      </c>
      <c r="D12" s="139">
        <v>0</v>
      </c>
      <c r="E12" s="139">
        <f>E11</f>
        <v>0</v>
      </c>
      <c r="F12" s="139">
        <v>0</v>
      </c>
      <c r="G12" s="139">
        <v>0</v>
      </c>
      <c r="H12" s="139">
        <v>0</v>
      </c>
      <c r="I12" s="139">
        <f>I10+I11</f>
        <v>0</v>
      </c>
      <c r="J12" s="141">
        <v>0</v>
      </c>
      <c r="K12" s="139">
        <f>D12+E12+F12+G12+H12+I12+J12+C12</f>
        <v>0</v>
      </c>
      <c r="L12" s="139">
        <f>L10+L11</f>
        <v>0</v>
      </c>
      <c r="M12" s="139">
        <f t="shared" si="0"/>
        <v>0</v>
      </c>
    </row>
    <row r="13" ht="25.5" customHeight="1" spans="1:13">
      <c r="A13" s="133"/>
      <c r="B13" s="138" t="s">
        <v>250</v>
      </c>
      <c r="C13" s="141">
        <v>0</v>
      </c>
      <c r="D13" s="141">
        <v>0</v>
      </c>
      <c r="E13" s="141">
        <v>0</v>
      </c>
      <c r="F13" s="141">
        <v>0</v>
      </c>
      <c r="G13" s="141">
        <v>0</v>
      </c>
      <c r="H13" s="141">
        <v>0</v>
      </c>
      <c r="I13" s="141">
        <v>0</v>
      </c>
      <c r="J13" s="141">
        <v>0</v>
      </c>
      <c r="K13" s="141">
        <v>0</v>
      </c>
      <c r="L13" s="141">
        <v>0</v>
      </c>
      <c r="M13" s="141">
        <v>0</v>
      </c>
    </row>
    <row r="14" ht="18.75" customHeight="1" spans="1:13">
      <c r="A14" s="133"/>
      <c r="B14" s="140" t="s">
        <v>251</v>
      </c>
      <c r="C14" s="141">
        <v>0</v>
      </c>
      <c r="D14" s="141">
        <v>0</v>
      </c>
      <c r="E14" s="141">
        <v>0</v>
      </c>
      <c r="F14" s="141">
        <v>0</v>
      </c>
      <c r="G14" s="141">
        <v>0</v>
      </c>
      <c r="H14" s="141">
        <v>0</v>
      </c>
      <c r="I14" s="141">
        <v>0</v>
      </c>
      <c r="J14" s="141">
        <v>0</v>
      </c>
      <c r="K14" s="139">
        <v>0</v>
      </c>
      <c r="L14" s="141">
        <v>0</v>
      </c>
      <c r="M14" s="139">
        <f t="shared" si="0"/>
        <v>0</v>
      </c>
    </row>
    <row r="15" ht="18.75" customHeight="1" spans="1:13">
      <c r="A15" s="133"/>
      <c r="B15" s="140" t="s">
        <v>252</v>
      </c>
      <c r="C15" s="141">
        <v>-377978</v>
      </c>
      <c r="D15" s="141">
        <v>0</v>
      </c>
      <c r="E15" s="141">
        <v>0</v>
      </c>
      <c r="F15" s="141">
        <v>0</v>
      </c>
      <c r="G15" s="141">
        <v>0</v>
      </c>
      <c r="H15" s="141">
        <v>0</v>
      </c>
      <c r="I15" s="141">
        <v>0</v>
      </c>
      <c r="J15" s="141">
        <v>0</v>
      </c>
      <c r="K15" s="139">
        <f>D15+E15+F15+G15+H15+I15+J15</f>
        <v>0</v>
      </c>
      <c r="L15" s="141"/>
      <c r="M15" s="141"/>
    </row>
    <row r="16" ht="18.75" customHeight="1" spans="1:13">
      <c r="A16" s="133"/>
      <c r="B16" s="138" t="s">
        <v>253</v>
      </c>
      <c r="C16" s="141">
        <v>0</v>
      </c>
      <c r="D16" s="141">
        <f>D11+D12+D13+D14+D15</f>
        <v>0</v>
      </c>
      <c r="E16" s="141">
        <f>E12+E13+E14+E15</f>
        <v>0</v>
      </c>
      <c r="F16" s="141">
        <v>0</v>
      </c>
      <c r="G16" s="141">
        <v>0</v>
      </c>
      <c r="H16" s="141">
        <f>H11+H12+H13+H14+H15</f>
        <v>0</v>
      </c>
      <c r="I16" s="141">
        <v>0</v>
      </c>
      <c r="J16" s="141">
        <v>0</v>
      </c>
      <c r="K16" s="141">
        <f>D16+E16+F16+G16+H16+I16+J16+C16</f>
        <v>0</v>
      </c>
      <c r="L16" s="141">
        <f>L14+L17</f>
        <v>0</v>
      </c>
      <c r="M16" s="141">
        <f t="shared" si="0"/>
        <v>0</v>
      </c>
    </row>
    <row r="17" ht="17.25" customHeight="1" spans="1:13">
      <c r="A17" s="133"/>
      <c r="B17" s="138"/>
      <c r="C17" s="139"/>
      <c r="D17" s="139"/>
      <c r="E17" s="139"/>
      <c r="F17" s="139"/>
      <c r="G17" s="139"/>
      <c r="H17" s="139"/>
      <c r="I17" s="139"/>
      <c r="J17" s="139"/>
      <c r="K17" s="139"/>
      <c r="L17" s="139"/>
      <c r="M17" s="139"/>
    </row>
    <row r="18" ht="18.75" customHeight="1" spans="1:13">
      <c r="A18" s="137" t="s">
        <v>32</v>
      </c>
      <c r="B18" s="138" t="s">
        <v>254</v>
      </c>
      <c r="C18" s="139">
        <v>100000</v>
      </c>
      <c r="D18" s="139">
        <v>0</v>
      </c>
      <c r="E18" s="139">
        <v>0</v>
      </c>
      <c r="F18" s="139">
        <v>0</v>
      </c>
      <c r="G18" s="139">
        <v>0</v>
      </c>
      <c r="H18" s="139">
        <v>0</v>
      </c>
      <c r="I18" s="139">
        <v>29618</v>
      </c>
      <c r="J18" s="139">
        <v>1577978</v>
      </c>
      <c r="K18" s="139">
        <v>1707596</v>
      </c>
      <c r="L18" s="139">
        <f>L16+L17</f>
        <v>0</v>
      </c>
      <c r="M18" s="139">
        <f>K18+L18</f>
        <v>1707596</v>
      </c>
    </row>
    <row r="19" ht="17.25" customHeight="1" spans="1:13">
      <c r="A19" s="133"/>
      <c r="B19" s="140" t="s">
        <v>244</v>
      </c>
      <c r="C19" s="141">
        <v>0</v>
      </c>
      <c r="D19" s="141">
        <v>0</v>
      </c>
      <c r="E19" s="141">
        <v>0</v>
      </c>
      <c r="F19" s="141">
        <v>0</v>
      </c>
      <c r="G19" s="141">
        <v>0</v>
      </c>
      <c r="H19" s="141">
        <v>0</v>
      </c>
      <c r="I19" s="141">
        <v>0</v>
      </c>
      <c r="J19" s="141">
        <v>0</v>
      </c>
      <c r="K19" s="141">
        <v>0</v>
      </c>
      <c r="L19" s="141">
        <v>0</v>
      </c>
      <c r="M19" s="141">
        <v>0</v>
      </c>
    </row>
    <row r="20" ht="18.75" customHeight="1" spans="1:13">
      <c r="A20" s="137" t="s">
        <v>32</v>
      </c>
      <c r="B20" s="138" t="s">
        <v>255</v>
      </c>
      <c r="C20" s="139">
        <v>100000</v>
      </c>
      <c r="D20" s="139">
        <v>0</v>
      </c>
      <c r="E20" s="139">
        <v>0</v>
      </c>
      <c r="F20" s="139">
        <v>60000</v>
      </c>
      <c r="G20" s="139">
        <v>0</v>
      </c>
      <c r="H20" s="139">
        <v>0</v>
      </c>
      <c r="I20" s="139">
        <v>1169618</v>
      </c>
      <c r="J20" s="139">
        <v>3979082</v>
      </c>
      <c r="K20" s="139">
        <v>5208700</v>
      </c>
      <c r="L20" s="139">
        <f>L18+L19</f>
        <v>0</v>
      </c>
      <c r="M20" s="139">
        <f t="shared" ref="M20:M28" si="1">K20+L20</f>
        <v>5208700</v>
      </c>
    </row>
    <row r="21" ht="18.75" customHeight="1" spans="1:13">
      <c r="A21" s="133"/>
      <c r="B21" s="138" t="s">
        <v>249</v>
      </c>
      <c r="C21" s="141">
        <v>0</v>
      </c>
      <c r="D21" s="141">
        <v>0</v>
      </c>
      <c r="E21" s="141">
        <v>0</v>
      </c>
      <c r="F21" s="141">
        <v>0</v>
      </c>
      <c r="G21" s="141">
        <v>0</v>
      </c>
      <c r="H21" s="141">
        <v>0</v>
      </c>
      <c r="I21" s="141">
        <v>0</v>
      </c>
      <c r="J21" s="141">
        <v>0</v>
      </c>
      <c r="K21" s="139">
        <f>D21+E21+F21+G21+H21+I21+J21+C21</f>
        <v>0</v>
      </c>
      <c r="L21" s="141">
        <v>0</v>
      </c>
      <c r="M21" s="139">
        <f t="shared" si="1"/>
        <v>0</v>
      </c>
    </row>
    <row r="22" ht="18.75" customHeight="1" spans="1:13">
      <c r="A22" s="133"/>
      <c r="B22" s="140" t="s">
        <v>247</v>
      </c>
      <c r="C22" s="141">
        <v>0</v>
      </c>
      <c r="D22" s="141">
        <v>0</v>
      </c>
      <c r="E22" s="141">
        <v>0</v>
      </c>
      <c r="F22" s="141">
        <v>198953</v>
      </c>
      <c r="G22" s="141">
        <v>0</v>
      </c>
      <c r="H22" s="141"/>
      <c r="I22" s="141">
        <v>4949727</v>
      </c>
      <c r="J22" s="145">
        <v>2983250</v>
      </c>
      <c r="K22" s="141">
        <f>D22+E22+F22+G22+I22+J22+C22</f>
        <v>8131930</v>
      </c>
      <c r="L22" s="141">
        <v>0</v>
      </c>
      <c r="M22" s="141">
        <f>K22+L22+C20+F20</f>
        <v>8291930</v>
      </c>
    </row>
    <row r="23" ht="18.75" customHeight="1" spans="1:13">
      <c r="A23" s="133"/>
      <c r="B23" s="138" t="s">
        <v>248</v>
      </c>
      <c r="C23" s="141">
        <v>0</v>
      </c>
      <c r="D23" s="141">
        <v>0</v>
      </c>
      <c r="E23" s="141">
        <v>0</v>
      </c>
      <c r="F23" s="141">
        <v>0</v>
      </c>
      <c r="G23" s="141">
        <v>0</v>
      </c>
      <c r="H23" s="141">
        <v>0</v>
      </c>
      <c r="I23" s="141">
        <v>0</v>
      </c>
      <c r="J23" s="141">
        <v>0</v>
      </c>
      <c r="K23" s="141">
        <v>0</v>
      </c>
      <c r="L23" s="141">
        <v>0</v>
      </c>
      <c r="M23" s="141">
        <f t="shared" si="1"/>
        <v>0</v>
      </c>
    </row>
    <row r="24" ht="18.75" customHeight="1" spans="1:13">
      <c r="A24" s="133"/>
      <c r="B24" s="138" t="s">
        <v>246</v>
      </c>
      <c r="C24" s="139">
        <v>0</v>
      </c>
      <c r="D24" s="141">
        <v>0</v>
      </c>
      <c r="E24" s="139">
        <f>E22+E23</f>
        <v>0</v>
      </c>
      <c r="F24" s="139">
        <v>0</v>
      </c>
      <c r="G24" s="139">
        <v>0</v>
      </c>
      <c r="H24" s="139">
        <v>0</v>
      </c>
      <c r="I24" s="139">
        <v>0</v>
      </c>
      <c r="J24" s="139">
        <v>0</v>
      </c>
      <c r="K24" s="139">
        <v>0</v>
      </c>
      <c r="L24" s="139">
        <f>L22+L23</f>
        <v>0</v>
      </c>
      <c r="M24" s="139">
        <f t="shared" si="1"/>
        <v>0</v>
      </c>
    </row>
    <row r="25" ht="27.75" customHeight="1" spans="1:13">
      <c r="A25" s="133"/>
      <c r="B25" s="138" t="s">
        <v>250</v>
      </c>
      <c r="C25" s="141">
        <v>0</v>
      </c>
      <c r="D25" s="141">
        <v>0</v>
      </c>
      <c r="E25" s="141">
        <v>0</v>
      </c>
      <c r="F25" s="141">
        <v>0</v>
      </c>
      <c r="G25" s="141">
        <v>0</v>
      </c>
      <c r="H25" s="141">
        <v>0</v>
      </c>
      <c r="I25" s="141"/>
      <c r="J25" s="141"/>
      <c r="K25" s="139">
        <f>C25+D25+E25+F25+G25+H25+I25+J25</f>
        <v>0</v>
      </c>
      <c r="L25" s="141">
        <v>0</v>
      </c>
      <c r="M25" s="139">
        <f t="shared" si="1"/>
        <v>0</v>
      </c>
    </row>
    <row r="26" ht="18.75" customHeight="1" spans="1:13">
      <c r="A26" s="133"/>
      <c r="B26" s="140" t="s">
        <v>251</v>
      </c>
      <c r="C26" s="141">
        <v>0</v>
      </c>
      <c r="D26" s="141">
        <v>0</v>
      </c>
      <c r="E26" s="141"/>
      <c r="F26" s="141"/>
      <c r="G26" s="141">
        <v>0</v>
      </c>
      <c r="H26" s="141"/>
      <c r="I26" s="141">
        <v>0</v>
      </c>
      <c r="J26" s="141">
        <v>0</v>
      </c>
      <c r="K26" s="141">
        <f>D26+E26+F26+G26+H26+I26+J26+C26</f>
        <v>0</v>
      </c>
      <c r="L26" s="141">
        <v>0</v>
      </c>
      <c r="M26" s="141">
        <f t="shared" si="1"/>
        <v>0</v>
      </c>
    </row>
    <row r="27" ht="18.75" customHeight="1" spans="1:13">
      <c r="A27" s="133"/>
      <c r="B27" s="140" t="s">
        <v>252</v>
      </c>
      <c r="C27" s="141"/>
      <c r="D27" s="141"/>
      <c r="E27" s="141"/>
      <c r="F27" s="141"/>
      <c r="G27" s="141"/>
      <c r="H27" s="141"/>
      <c r="I27" s="141">
        <v>0</v>
      </c>
      <c r="J27" s="141">
        <v>0</v>
      </c>
      <c r="K27" s="141">
        <v>0</v>
      </c>
      <c r="L27" s="141"/>
      <c r="M27" s="141">
        <v>0</v>
      </c>
    </row>
    <row r="28" ht="18.75" customHeight="1" spans="1:13">
      <c r="A28" s="133"/>
      <c r="B28" s="138" t="s">
        <v>253</v>
      </c>
      <c r="C28" s="139"/>
      <c r="D28" s="139">
        <f>D26+D27</f>
        <v>0</v>
      </c>
      <c r="E28" s="139"/>
      <c r="F28" s="139"/>
      <c r="G28" s="139"/>
      <c r="H28" s="139"/>
      <c r="I28" s="141">
        <v>0</v>
      </c>
      <c r="J28" s="141">
        <v>0</v>
      </c>
      <c r="K28" s="141">
        <f>D28+E28+F28+G28+H28+I28+J28+C28</f>
        <v>0</v>
      </c>
      <c r="L28" s="141"/>
      <c r="M28" s="141">
        <f t="shared" si="1"/>
        <v>0</v>
      </c>
    </row>
    <row r="29" ht="24.75" customHeight="1" spans="1:13">
      <c r="A29" s="137" t="s">
        <v>32</v>
      </c>
      <c r="B29" s="138" t="s">
        <v>256</v>
      </c>
      <c r="C29" s="139">
        <f>SUM(C20:C28)</f>
        <v>100000</v>
      </c>
      <c r="D29" s="139">
        <f t="shared" ref="D29:L29" si="2">SUM(D20:D28)</f>
        <v>0</v>
      </c>
      <c r="E29" s="139">
        <f t="shared" si="2"/>
        <v>0</v>
      </c>
      <c r="F29" s="139">
        <v>572953</v>
      </c>
      <c r="G29" s="139">
        <f t="shared" si="2"/>
        <v>0</v>
      </c>
      <c r="H29" s="139">
        <f t="shared" si="2"/>
        <v>0</v>
      </c>
      <c r="I29" s="139">
        <v>10915720</v>
      </c>
      <c r="J29" s="139">
        <v>552881</v>
      </c>
      <c r="K29" s="139">
        <f>SUM(C29:J29)</f>
        <v>12141554</v>
      </c>
      <c r="L29" s="139">
        <f t="shared" si="2"/>
        <v>0</v>
      </c>
      <c r="M29" s="139">
        <f>K29</f>
        <v>12141554</v>
      </c>
    </row>
    <row r="30" ht="12.75" customHeight="1"/>
    <row r="31" ht="16.5" customHeight="1"/>
    <row r="32" spans="13:13">
      <c r="M32" s="48"/>
    </row>
  </sheetData>
  <mergeCells count="1">
    <mergeCell ref="B3:K3"/>
  </mergeCells>
  <pageMargins left="0.25" right="0" top="0.25" bottom="0.25" header="0" footer="0"/>
  <pageSetup paperSize="9" scale="85"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workbookViewId="0">
      <selection activeCell="H27" sqref="H27"/>
    </sheetView>
  </sheetViews>
  <sheetFormatPr defaultColWidth="8.85840707964602" defaultRowHeight="12.65" outlineLevelCol="5"/>
  <cols>
    <col min="1" max="1" width="11" customWidth="1"/>
    <col min="2" max="2" width="27.283185840708" customWidth="1"/>
    <col min="3" max="5" width="10.7079646017699" customWidth="1"/>
    <col min="6" max="6" width="12.4247787610619" customWidth="1"/>
  </cols>
  <sheetData>
    <row r="1" spans="6:6">
      <c r="F1" s="116"/>
    </row>
    <row r="2" spans="1:6">
      <c r="A2" s="95" t="s">
        <v>257</v>
      </c>
      <c r="B2" s="117" t="str">
        <f>'Kopertina '!F3</f>
        <v>HIDRO 2 XH</v>
      </c>
      <c r="F2" s="116"/>
    </row>
    <row r="3" spans="1:6">
      <c r="A3" s="95" t="s">
        <v>258</v>
      </c>
      <c r="B3" s="117" t="str">
        <f>'Kopertina '!F4</f>
        <v>L77022207D</v>
      </c>
      <c r="F3" s="116"/>
    </row>
    <row r="4" ht="17.65" spans="1:6">
      <c r="A4" s="99"/>
      <c r="B4" s="118" t="s">
        <v>259</v>
      </c>
      <c r="C4" s="118"/>
      <c r="D4" s="119" t="s">
        <v>24</v>
      </c>
      <c r="E4" s="120"/>
      <c r="F4" s="120"/>
    </row>
    <row r="5" spans="1:6">
      <c r="A5" s="99"/>
      <c r="B5" s="99"/>
      <c r="C5" s="99"/>
      <c r="D5" s="99"/>
      <c r="E5" s="99"/>
      <c r="F5" s="99"/>
    </row>
    <row r="6" spans="1:6">
      <c r="A6" s="121" t="s">
        <v>260</v>
      </c>
      <c r="B6" s="121" t="s">
        <v>261</v>
      </c>
      <c r="C6" s="121" t="s">
        <v>262</v>
      </c>
      <c r="D6" s="121" t="s">
        <v>263</v>
      </c>
      <c r="E6" s="121" t="s">
        <v>264</v>
      </c>
      <c r="F6" s="121" t="s">
        <v>265</v>
      </c>
    </row>
    <row r="7" spans="1:6">
      <c r="A7" s="22">
        <v>1</v>
      </c>
      <c r="B7" s="122"/>
      <c r="C7" s="123"/>
      <c r="D7" s="124"/>
      <c r="E7" s="125"/>
      <c r="F7" s="124">
        <f>D7*E7</f>
        <v>0</v>
      </c>
    </row>
    <row r="8" spans="1:6">
      <c r="A8" s="22">
        <f>A7+1</f>
        <v>2</v>
      </c>
      <c r="B8" s="122"/>
      <c r="C8" s="123"/>
      <c r="D8" s="124"/>
      <c r="E8" s="125"/>
      <c r="F8" s="124">
        <f t="shared" ref="F8:F14" si="0">D8*E8</f>
        <v>0</v>
      </c>
    </row>
    <row r="9" spans="1:6">
      <c r="A9" s="22">
        <v>2</v>
      </c>
      <c r="B9" s="122"/>
      <c r="C9" s="123"/>
      <c r="D9" s="124"/>
      <c r="E9" s="125"/>
      <c r="F9" s="124">
        <f t="shared" si="0"/>
        <v>0</v>
      </c>
    </row>
    <row r="10" spans="1:6">
      <c r="A10" s="22">
        <f t="shared" ref="A10" si="1">A9+1</f>
        <v>3</v>
      </c>
      <c r="B10" s="122"/>
      <c r="C10" s="123"/>
      <c r="D10" s="124"/>
      <c r="E10" s="125"/>
      <c r="F10" s="124">
        <f t="shared" si="0"/>
        <v>0</v>
      </c>
    </row>
    <row r="11" spans="1:6">
      <c r="A11" s="22">
        <v>3</v>
      </c>
      <c r="B11" s="122"/>
      <c r="C11" s="123"/>
      <c r="D11" s="124"/>
      <c r="E11" s="125"/>
      <c r="F11" s="124">
        <f t="shared" si="0"/>
        <v>0</v>
      </c>
    </row>
    <row r="12" spans="1:6">
      <c r="A12" s="22">
        <f t="shared" ref="A12" si="2">A11+1</f>
        <v>4</v>
      </c>
      <c r="B12" s="122"/>
      <c r="C12" s="123"/>
      <c r="D12" s="124"/>
      <c r="E12" s="125"/>
      <c r="F12" s="124">
        <f t="shared" si="0"/>
        <v>0</v>
      </c>
    </row>
    <row r="13" spans="1:6">
      <c r="A13" s="22">
        <v>4</v>
      </c>
      <c r="B13" s="122"/>
      <c r="C13" s="123"/>
      <c r="D13" s="124"/>
      <c r="E13" s="125"/>
      <c r="F13" s="124">
        <f t="shared" si="0"/>
        <v>0</v>
      </c>
    </row>
    <row r="14" spans="1:6">
      <c r="A14" s="22">
        <f t="shared" ref="A14" si="3">A13+1</f>
        <v>5</v>
      </c>
      <c r="B14" s="122"/>
      <c r="C14" s="123"/>
      <c r="D14" s="124"/>
      <c r="E14" s="125"/>
      <c r="F14" s="124">
        <f t="shared" si="0"/>
        <v>0</v>
      </c>
    </row>
    <row r="15" ht="14" spans="1:6">
      <c r="A15" s="126"/>
      <c r="B15" s="127" t="s">
        <v>266</v>
      </c>
      <c r="C15" s="127"/>
      <c r="D15" s="128"/>
      <c r="E15" s="129"/>
      <c r="F15" s="128">
        <f>SUM(F7:F14)</f>
        <v>0</v>
      </c>
    </row>
    <row r="16" spans="1:6">
      <c r="A16" s="99"/>
      <c r="B16" s="99"/>
      <c r="C16" s="99"/>
      <c r="D16" s="99"/>
      <c r="E16" s="99"/>
      <c r="F16" s="99"/>
    </row>
    <row r="17" spans="6:6">
      <c r="F17" s="48"/>
    </row>
    <row r="18" spans="3:6">
      <c r="C18" s="93" t="s">
        <v>267</v>
      </c>
      <c r="D18" s="93"/>
      <c r="E18" s="93"/>
      <c r="F18" s="93"/>
    </row>
    <row r="19" spans="3:6">
      <c r="C19" s="93" t="s">
        <v>268</v>
      </c>
      <c r="D19" s="93"/>
      <c r="E19" s="93"/>
      <c r="F19" s="93"/>
    </row>
    <row r="20" spans="3:6">
      <c r="C20" s="93" t="s">
        <v>269</v>
      </c>
      <c r="D20" s="93"/>
      <c r="E20" s="93"/>
      <c r="F20" s="93"/>
    </row>
  </sheetData>
  <mergeCells count="4">
    <mergeCell ref="B4:C4"/>
    <mergeCell ref="C18:F18"/>
    <mergeCell ref="C19:F19"/>
    <mergeCell ref="C20:F20"/>
  </mergeCells>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2"/>
  <sheetViews>
    <sheetView workbookViewId="0">
      <selection activeCell="B5" sqref="B5:K5"/>
    </sheetView>
  </sheetViews>
  <sheetFormatPr defaultColWidth="8.85840707964602" defaultRowHeight="12.65"/>
  <cols>
    <col min="1" max="1" width="6.42477876106195" customWidth="1"/>
    <col min="2" max="2" width="13.7079646017699" customWidth="1"/>
    <col min="3" max="3" width="21.5663716814159" customWidth="1"/>
    <col min="4" max="4" width="18.283185840708" customWidth="1"/>
    <col min="5" max="5" width="10.858407079646" customWidth="1"/>
    <col min="6" max="6" width="19.7079646017699" customWidth="1"/>
    <col min="7" max="7" width="9.56637168141593" customWidth="1"/>
    <col min="8" max="8" width="13.4247787610619" customWidth="1"/>
    <col min="9" max="9" width="9" customWidth="1"/>
    <col min="10" max="11" width="11.5663716814159" customWidth="1"/>
    <col min="12" max="12" width="14.5663716814159" customWidth="1"/>
    <col min="13" max="13" width="9.85840707964602" customWidth="1"/>
  </cols>
  <sheetData>
    <row r="1" ht="15.3" spans="1:6">
      <c r="A1" s="105"/>
      <c r="B1" s="105"/>
      <c r="C1" s="105"/>
      <c r="D1" s="105"/>
      <c r="E1" s="105"/>
      <c r="F1" s="106"/>
    </row>
    <row r="2" ht="15.3" spans="1:6">
      <c r="A2" s="95" t="s">
        <v>257</v>
      </c>
      <c r="B2" s="95" t="str">
        <f>'Kopertina '!F3</f>
        <v>HIDRO 2 XH</v>
      </c>
      <c r="C2" s="107"/>
      <c r="D2" s="108"/>
      <c r="E2" s="109"/>
      <c r="F2" s="110"/>
    </row>
    <row r="3" ht="15.3" spans="1:6">
      <c r="A3" s="95" t="s">
        <v>258</v>
      </c>
      <c r="B3" s="95" t="str">
        <f>'Kopertina '!F4</f>
        <v>L77022207D</v>
      </c>
      <c r="C3" s="111"/>
      <c r="D3" s="108"/>
      <c r="E3" s="109"/>
      <c r="F3" s="110"/>
    </row>
    <row r="4" ht="15.3" spans="1:6">
      <c r="A4" s="105"/>
      <c r="B4" s="112"/>
      <c r="C4" s="113"/>
      <c r="D4" s="108"/>
      <c r="E4" s="109"/>
      <c r="F4" s="110"/>
    </row>
    <row r="5" ht="15" spans="1:13">
      <c r="A5" s="97"/>
      <c r="B5" s="98" t="s">
        <v>270</v>
      </c>
      <c r="C5" s="98"/>
      <c r="D5" s="98"/>
      <c r="E5" s="98"/>
      <c r="F5" s="98"/>
      <c r="G5" s="98"/>
      <c r="H5" s="98"/>
      <c r="I5" s="98"/>
      <c r="J5" s="98"/>
      <c r="K5" s="98"/>
      <c r="L5" s="98"/>
      <c r="M5" s="99"/>
    </row>
    <row r="6" spans="1:13">
      <c r="A6" s="99"/>
      <c r="B6" s="99"/>
      <c r="C6" s="99"/>
      <c r="D6" s="99"/>
      <c r="E6" s="99"/>
      <c r="F6" s="99"/>
      <c r="G6" s="99"/>
      <c r="H6" s="99"/>
      <c r="I6" s="99"/>
      <c r="J6" s="99"/>
      <c r="K6" s="99"/>
      <c r="L6" s="99"/>
      <c r="M6" s="99"/>
    </row>
    <row r="7" ht="38" spans="1:13">
      <c r="A7" s="114" t="s">
        <v>260</v>
      </c>
      <c r="B7" s="115" t="s">
        <v>271</v>
      </c>
      <c r="C7" s="114" t="s">
        <v>272</v>
      </c>
      <c r="D7" s="115" t="s">
        <v>273</v>
      </c>
      <c r="E7" s="115" t="s">
        <v>274</v>
      </c>
      <c r="F7" s="115" t="s">
        <v>275</v>
      </c>
      <c r="G7" s="115" t="s">
        <v>276</v>
      </c>
      <c r="H7" s="115" t="s">
        <v>277</v>
      </c>
      <c r="I7" s="115" t="s">
        <v>278</v>
      </c>
      <c r="J7" s="115" t="s">
        <v>279</v>
      </c>
      <c r="K7" s="115" t="s">
        <v>280</v>
      </c>
      <c r="L7" s="115" t="s">
        <v>281</v>
      </c>
      <c r="M7" s="115" t="s">
        <v>282</v>
      </c>
    </row>
    <row r="8" spans="1:13">
      <c r="A8" s="22">
        <v>1</v>
      </c>
      <c r="B8" s="22"/>
      <c r="C8" s="26"/>
      <c r="D8" s="26"/>
      <c r="E8" s="30"/>
      <c r="F8" s="26"/>
      <c r="G8" s="22"/>
      <c r="H8" s="26"/>
      <c r="I8" s="89"/>
      <c r="J8" s="89"/>
      <c r="K8" s="89">
        <v>0</v>
      </c>
      <c r="L8" s="26">
        <v>0</v>
      </c>
      <c r="M8" s="89">
        <v>0</v>
      </c>
    </row>
    <row r="9" spans="1:13">
      <c r="A9" s="22">
        <f>A8+1</f>
        <v>2</v>
      </c>
      <c r="B9" s="22"/>
      <c r="C9" s="26"/>
      <c r="D9" s="26"/>
      <c r="E9" s="30"/>
      <c r="F9" s="26"/>
      <c r="G9" s="22"/>
      <c r="H9" s="26"/>
      <c r="I9" s="89"/>
      <c r="J9" s="89"/>
      <c r="K9" s="89"/>
      <c r="L9" s="26"/>
      <c r="M9" s="89"/>
    </row>
    <row r="10" spans="1:13">
      <c r="A10" s="22">
        <f t="shared" ref="A10:A17" si="0">A9+1</f>
        <v>3</v>
      </c>
      <c r="B10" s="22"/>
      <c r="C10" s="26"/>
      <c r="D10" s="26"/>
      <c r="E10" s="30"/>
      <c r="F10" s="26"/>
      <c r="G10" s="22"/>
      <c r="H10" s="26"/>
      <c r="I10" s="89"/>
      <c r="J10" s="89"/>
      <c r="K10" s="89"/>
      <c r="L10" s="26"/>
      <c r="M10" s="89"/>
    </row>
    <row r="11" spans="1:13">
      <c r="A11" s="22">
        <f t="shared" si="0"/>
        <v>4</v>
      </c>
      <c r="B11" s="22"/>
      <c r="C11" s="26"/>
      <c r="D11" s="26"/>
      <c r="E11" s="30"/>
      <c r="F11" s="26"/>
      <c r="G11" s="22"/>
      <c r="H11" s="26"/>
      <c r="I11" s="89"/>
      <c r="J11" s="89"/>
      <c r="K11" s="89"/>
      <c r="L11" s="26"/>
      <c r="M11" s="89"/>
    </row>
    <row r="12" spans="1:13">
      <c r="A12" s="22">
        <f t="shared" si="0"/>
        <v>5</v>
      </c>
      <c r="B12" s="22"/>
      <c r="C12" s="26"/>
      <c r="D12" s="26"/>
      <c r="E12" s="30"/>
      <c r="F12" s="26"/>
      <c r="G12" s="22"/>
      <c r="H12" s="26"/>
      <c r="I12" s="89"/>
      <c r="J12" s="89"/>
      <c r="K12" s="89"/>
      <c r="L12" s="26"/>
      <c r="M12" s="89"/>
    </row>
    <row r="13" spans="1:13">
      <c r="A13" s="22">
        <f t="shared" si="0"/>
        <v>6</v>
      </c>
      <c r="B13" s="22"/>
      <c r="C13" s="26"/>
      <c r="D13" s="26"/>
      <c r="E13" s="30"/>
      <c r="F13" s="26"/>
      <c r="G13" s="22"/>
      <c r="H13" s="26"/>
      <c r="I13" s="89"/>
      <c r="J13" s="89"/>
      <c r="K13" s="89"/>
      <c r="L13" s="26"/>
      <c r="M13" s="89"/>
    </row>
    <row r="14" spans="1:13">
      <c r="A14" s="22">
        <f t="shared" si="0"/>
        <v>7</v>
      </c>
      <c r="B14" s="22"/>
      <c r="C14" s="26"/>
      <c r="D14" s="26"/>
      <c r="E14" s="30"/>
      <c r="F14" s="26"/>
      <c r="G14" s="22"/>
      <c r="H14" s="26"/>
      <c r="I14" s="89"/>
      <c r="J14" s="89"/>
      <c r="K14" s="89"/>
      <c r="L14" s="26"/>
      <c r="M14" s="89"/>
    </row>
    <row r="15" spans="1:13">
      <c r="A15" s="22">
        <f t="shared" si="0"/>
        <v>8</v>
      </c>
      <c r="B15" s="22"/>
      <c r="C15" s="26"/>
      <c r="D15" s="26"/>
      <c r="E15" s="30"/>
      <c r="F15" s="26"/>
      <c r="G15" s="22"/>
      <c r="H15" s="26"/>
      <c r="I15" s="89"/>
      <c r="J15" s="89"/>
      <c r="K15" s="89"/>
      <c r="L15" s="26"/>
      <c r="M15" s="89"/>
    </row>
    <row r="16" spans="1:13">
      <c r="A16" s="22">
        <f t="shared" si="0"/>
        <v>9</v>
      </c>
      <c r="B16" s="22"/>
      <c r="C16" s="26"/>
      <c r="D16" s="26"/>
      <c r="E16" s="30"/>
      <c r="F16" s="26"/>
      <c r="G16" s="22"/>
      <c r="H16" s="26"/>
      <c r="I16" s="89"/>
      <c r="J16" s="89"/>
      <c r="K16" s="89"/>
      <c r="L16" s="26"/>
      <c r="M16" s="89"/>
    </row>
    <row r="17" spans="1:13">
      <c r="A17" s="22">
        <f t="shared" si="0"/>
        <v>10</v>
      </c>
      <c r="B17" s="22"/>
      <c r="C17" s="26"/>
      <c r="D17" s="26"/>
      <c r="E17" s="30"/>
      <c r="F17" s="26"/>
      <c r="G17" s="22"/>
      <c r="H17" s="26"/>
      <c r="I17" s="89"/>
      <c r="J17" s="89"/>
      <c r="K17" s="89"/>
      <c r="L17" s="26"/>
      <c r="M17" s="89"/>
    </row>
    <row r="18" spans="1:13">
      <c r="A18" s="49" t="s">
        <v>241</v>
      </c>
      <c r="B18" s="49"/>
      <c r="C18" s="49"/>
      <c r="D18" s="49"/>
      <c r="E18" s="49"/>
      <c r="F18" s="103"/>
      <c r="G18" s="103"/>
      <c r="H18" s="103"/>
      <c r="I18" s="104"/>
      <c r="J18" s="104">
        <f>SUM(J8:J17)</f>
        <v>0</v>
      </c>
      <c r="K18" s="104">
        <f>SUM(K8:K17)</f>
        <v>0</v>
      </c>
      <c r="L18" s="103"/>
      <c r="M18" s="104"/>
    </row>
    <row r="20" spans="6:9">
      <c r="F20" s="93" t="s">
        <v>267</v>
      </c>
      <c r="G20" s="93"/>
      <c r="H20" s="93"/>
      <c r="I20" s="93"/>
    </row>
    <row r="21" spans="6:9">
      <c r="F21" s="93" t="s">
        <v>268</v>
      </c>
      <c r="G21" s="93"/>
      <c r="H21" s="93"/>
      <c r="I21" s="93"/>
    </row>
    <row r="22" spans="6:9">
      <c r="F22" s="93" t="s">
        <v>269</v>
      </c>
      <c r="G22" s="93"/>
      <c r="H22" s="93"/>
      <c r="I22" s="93"/>
    </row>
  </sheetData>
  <mergeCells count="5">
    <mergeCell ref="B5:K5"/>
    <mergeCell ref="A18:E18"/>
    <mergeCell ref="F20:I20"/>
    <mergeCell ref="F21:I21"/>
    <mergeCell ref="F22:I22"/>
  </mergeCells>
  <pageMargins left="0.25" right="0.25" top="0.25" bottom="0.25" header="0.5" footer="0.5"/>
  <pageSetup paperSize="9" scale="85"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L28"/>
  <sheetViews>
    <sheetView workbookViewId="0">
      <selection activeCell="G27" sqref="G27:J27"/>
    </sheetView>
  </sheetViews>
  <sheetFormatPr defaultColWidth="8.85840707964602" defaultRowHeight="12.65"/>
  <cols>
    <col min="2" max="2" width="13" customWidth="1"/>
    <col min="3" max="3" width="22.4247787610619" customWidth="1"/>
    <col min="4" max="4" width="11.141592920354" customWidth="1"/>
    <col min="5" max="5" width="10.7079646017699" customWidth="1"/>
    <col min="6" max="6" width="12.4247787610619" customWidth="1"/>
    <col min="7" max="7" width="12.7079646017699" customWidth="1"/>
    <col min="8" max="8" width="12.283185840708" customWidth="1"/>
    <col min="9" max="10" width="12.7079646017699" customWidth="1"/>
    <col min="11" max="11" width="9.70796460176991" customWidth="1"/>
    <col min="12" max="12" width="11" customWidth="1"/>
  </cols>
  <sheetData>
    <row r="2" spans="1:5">
      <c r="A2" s="95" t="s">
        <v>257</v>
      </c>
      <c r="B2" s="95" t="str">
        <f>'Kopertina '!F3</f>
        <v>HIDRO 2 XH</v>
      </c>
      <c r="C2" s="95"/>
      <c r="D2" s="95"/>
      <c r="E2" s="95"/>
    </row>
    <row r="3" spans="1:5">
      <c r="A3" s="95" t="s">
        <v>258</v>
      </c>
      <c r="B3" s="95" t="str">
        <f>'Kopertina '!F4</f>
        <v>L77022207D</v>
      </c>
      <c r="C3" s="95"/>
      <c r="D3" s="95"/>
      <c r="E3" s="95"/>
    </row>
    <row r="4" ht="14" spans="1:5">
      <c r="A4" s="96"/>
      <c r="B4" s="96"/>
      <c r="C4" s="96"/>
      <c r="D4" s="96"/>
      <c r="E4" s="96"/>
    </row>
    <row r="5" ht="15" spans="1:12">
      <c r="A5" s="97"/>
      <c r="B5" s="98" t="s">
        <v>283</v>
      </c>
      <c r="C5" s="98"/>
      <c r="D5" s="98"/>
      <c r="E5" s="98"/>
      <c r="F5" s="98"/>
      <c r="G5" s="98"/>
      <c r="H5" s="98"/>
      <c r="I5" s="98"/>
      <c r="J5" s="98"/>
      <c r="K5" s="98"/>
      <c r="L5" s="99"/>
    </row>
    <row r="6" spans="1:12">
      <c r="A6" s="99"/>
      <c r="B6" s="99"/>
      <c r="C6" s="99"/>
      <c r="D6" s="99"/>
      <c r="E6" s="99"/>
      <c r="F6" s="99"/>
      <c r="G6" s="99"/>
      <c r="H6" s="99"/>
      <c r="I6" s="99"/>
      <c r="J6" s="99"/>
      <c r="K6" s="99"/>
      <c r="L6" s="99"/>
    </row>
    <row r="7" ht="35.25" customHeight="1" spans="1:12">
      <c r="A7" s="100" t="s">
        <v>260</v>
      </c>
      <c r="B7" s="101" t="s">
        <v>271</v>
      </c>
      <c r="C7" s="100" t="s">
        <v>272</v>
      </c>
      <c r="D7" s="100" t="s">
        <v>284</v>
      </c>
      <c r="E7" s="100" t="s">
        <v>285</v>
      </c>
      <c r="F7" s="100" t="s">
        <v>286</v>
      </c>
      <c r="G7" s="100" t="s">
        <v>287</v>
      </c>
      <c r="H7" s="100" t="s">
        <v>288</v>
      </c>
      <c r="I7" s="100" t="s">
        <v>279</v>
      </c>
      <c r="J7" s="101" t="s">
        <v>289</v>
      </c>
      <c r="K7" s="101" t="s">
        <v>290</v>
      </c>
      <c r="L7" s="101" t="s">
        <v>291</v>
      </c>
    </row>
    <row r="8" spans="1:12">
      <c r="A8" s="22">
        <v>1</v>
      </c>
      <c r="B8" s="22" t="s">
        <v>3</v>
      </c>
      <c r="C8" s="22" t="s">
        <v>1</v>
      </c>
      <c r="D8" s="26" t="s">
        <v>292</v>
      </c>
      <c r="E8" s="30"/>
      <c r="F8" s="22"/>
      <c r="G8" s="22"/>
      <c r="H8" s="22"/>
      <c r="I8" s="89">
        <v>728000</v>
      </c>
      <c r="J8" s="89"/>
      <c r="K8" s="22"/>
      <c r="L8" s="89"/>
    </row>
    <row r="9" spans="1:12">
      <c r="A9" s="22">
        <v>2</v>
      </c>
      <c r="B9" s="22"/>
      <c r="C9" s="22"/>
      <c r="D9" s="26"/>
      <c r="E9" s="30"/>
      <c r="F9" s="22"/>
      <c r="G9" s="22"/>
      <c r="H9" s="22"/>
      <c r="I9" s="89">
        <v>0</v>
      </c>
      <c r="J9" s="89">
        <v>0</v>
      </c>
      <c r="K9" s="22"/>
      <c r="L9" s="89"/>
    </row>
    <row r="10" spans="1:12">
      <c r="A10" s="22">
        <v>3</v>
      </c>
      <c r="B10" s="22"/>
      <c r="C10" s="22"/>
      <c r="D10" s="26"/>
      <c r="E10" s="30"/>
      <c r="F10" s="22"/>
      <c r="G10" s="22"/>
      <c r="H10" s="22"/>
      <c r="I10" s="89">
        <v>0</v>
      </c>
      <c r="J10" s="89">
        <v>0</v>
      </c>
      <c r="K10" s="22"/>
      <c r="L10" s="89"/>
    </row>
    <row r="11" spans="1:12">
      <c r="A11" s="22">
        <v>4</v>
      </c>
      <c r="B11" s="22"/>
      <c r="C11" s="22"/>
      <c r="D11" s="26"/>
      <c r="E11" s="30"/>
      <c r="F11" s="22"/>
      <c r="G11" s="22"/>
      <c r="H11" s="22"/>
      <c r="I11" s="89">
        <v>0</v>
      </c>
      <c r="J11" s="89">
        <v>0</v>
      </c>
      <c r="K11" s="22"/>
      <c r="L11" s="89"/>
    </row>
    <row r="12" spans="1:12">
      <c r="A12" s="22">
        <v>5</v>
      </c>
      <c r="B12" s="22"/>
      <c r="C12" s="22"/>
      <c r="D12" s="22"/>
      <c r="E12" s="30"/>
      <c r="F12" s="22"/>
      <c r="G12" s="30"/>
      <c r="H12" s="30"/>
      <c r="I12" s="89">
        <v>0</v>
      </c>
      <c r="J12" s="89">
        <v>0</v>
      </c>
      <c r="K12" s="30"/>
      <c r="L12" s="89"/>
    </row>
    <row r="13" spans="1:12">
      <c r="A13" s="22">
        <v>6</v>
      </c>
      <c r="B13" s="22"/>
      <c r="C13" s="22"/>
      <c r="D13" s="22"/>
      <c r="E13" s="30"/>
      <c r="F13" s="22"/>
      <c r="G13" s="30"/>
      <c r="H13" s="30"/>
      <c r="I13" s="89">
        <v>0</v>
      </c>
      <c r="J13" s="89">
        <v>0</v>
      </c>
      <c r="K13" s="30"/>
      <c r="L13" s="89"/>
    </row>
    <row r="14" spans="1:12">
      <c r="A14" s="22">
        <v>7</v>
      </c>
      <c r="B14" s="22"/>
      <c r="C14" s="22"/>
      <c r="D14" s="22"/>
      <c r="E14" s="102"/>
      <c r="F14" s="22"/>
      <c r="G14" s="30"/>
      <c r="H14" s="30"/>
      <c r="I14" s="89">
        <v>0</v>
      </c>
      <c r="J14" s="89">
        <v>0</v>
      </c>
      <c r="K14" s="30"/>
      <c r="L14" s="89"/>
    </row>
    <row r="15" spans="1:12">
      <c r="A15" s="22">
        <v>8</v>
      </c>
      <c r="B15" s="22"/>
      <c r="C15" s="22"/>
      <c r="D15" s="22"/>
      <c r="E15" s="102"/>
      <c r="F15" s="22"/>
      <c r="G15" s="30"/>
      <c r="H15" s="30"/>
      <c r="I15" s="89">
        <v>0</v>
      </c>
      <c r="J15" s="89">
        <v>0</v>
      </c>
      <c r="K15" s="30"/>
      <c r="L15" s="89"/>
    </row>
    <row r="16" spans="1:12">
      <c r="A16" s="22">
        <v>9</v>
      </c>
      <c r="B16" s="22"/>
      <c r="C16" s="22"/>
      <c r="D16" s="22"/>
      <c r="E16" s="102"/>
      <c r="F16" s="22"/>
      <c r="G16" s="30"/>
      <c r="H16" s="30"/>
      <c r="I16" s="89">
        <v>0</v>
      </c>
      <c r="J16" s="89">
        <v>0</v>
      </c>
      <c r="K16" s="30"/>
      <c r="L16" s="89"/>
    </row>
    <row r="17" spans="1:12">
      <c r="A17" s="22">
        <v>10</v>
      </c>
      <c r="B17" s="22"/>
      <c r="C17" s="22"/>
      <c r="D17" s="22"/>
      <c r="E17" s="30"/>
      <c r="F17" s="22"/>
      <c r="G17" s="30"/>
      <c r="H17" s="30"/>
      <c r="I17" s="89">
        <v>0</v>
      </c>
      <c r="J17" s="89">
        <v>0</v>
      </c>
      <c r="K17" s="30"/>
      <c r="L17" s="89"/>
    </row>
    <row r="18" spans="1:12">
      <c r="A18" s="22">
        <v>11</v>
      </c>
      <c r="B18" s="22"/>
      <c r="C18" s="22"/>
      <c r="D18" s="22"/>
      <c r="E18" s="30"/>
      <c r="F18" s="22"/>
      <c r="G18" s="30"/>
      <c r="H18" s="30"/>
      <c r="I18" s="89">
        <v>0</v>
      </c>
      <c r="J18" s="89">
        <v>0</v>
      </c>
      <c r="K18" s="30"/>
      <c r="L18" s="89"/>
    </row>
    <row r="19" spans="1:12">
      <c r="A19" s="22">
        <v>12</v>
      </c>
      <c r="B19" s="22"/>
      <c r="C19" s="22"/>
      <c r="D19" s="22"/>
      <c r="E19" s="30"/>
      <c r="F19" s="22"/>
      <c r="G19" s="30"/>
      <c r="H19" s="30"/>
      <c r="I19" s="89">
        <v>0</v>
      </c>
      <c r="J19" s="89">
        <v>0</v>
      </c>
      <c r="K19" s="30"/>
      <c r="L19" s="89"/>
    </row>
    <row r="20" spans="1:12">
      <c r="A20" s="22">
        <v>13</v>
      </c>
      <c r="B20" s="22"/>
      <c r="C20" s="22"/>
      <c r="D20" s="22"/>
      <c r="E20" s="30"/>
      <c r="F20" s="22"/>
      <c r="G20" s="30"/>
      <c r="H20" s="30"/>
      <c r="I20" s="89">
        <v>0</v>
      </c>
      <c r="J20" s="89">
        <v>0</v>
      </c>
      <c r="K20" s="30"/>
      <c r="L20" s="89"/>
    </row>
    <row r="21" spans="1:12">
      <c r="A21" s="22">
        <v>14</v>
      </c>
      <c r="B21" s="22"/>
      <c r="C21" s="22"/>
      <c r="D21" s="22"/>
      <c r="E21" s="30"/>
      <c r="F21" s="22"/>
      <c r="G21" s="30"/>
      <c r="H21" s="30"/>
      <c r="I21" s="89">
        <v>0</v>
      </c>
      <c r="J21" s="89">
        <v>0</v>
      </c>
      <c r="K21" s="30"/>
      <c r="L21" s="89"/>
    </row>
    <row r="22" spans="1:12">
      <c r="A22" s="22">
        <v>15</v>
      </c>
      <c r="B22" s="22"/>
      <c r="C22" s="22"/>
      <c r="D22" s="22"/>
      <c r="E22" s="30"/>
      <c r="F22" s="30"/>
      <c r="G22" s="30"/>
      <c r="H22" s="30"/>
      <c r="I22" s="89">
        <v>0</v>
      </c>
      <c r="J22" s="89">
        <v>0</v>
      </c>
      <c r="K22" s="30"/>
      <c r="L22" s="89"/>
    </row>
    <row r="23" spans="1:12">
      <c r="A23" s="49" t="s">
        <v>241</v>
      </c>
      <c r="B23" s="49"/>
      <c r="C23" s="49"/>
      <c r="D23" s="49"/>
      <c r="E23" s="49"/>
      <c r="F23" s="103"/>
      <c r="G23" s="103"/>
      <c r="H23" s="103"/>
      <c r="I23" s="104">
        <f>SUM(I8:I22)</f>
        <v>728000</v>
      </c>
      <c r="J23" s="104">
        <f>SUM(J8:J22)</f>
        <v>0</v>
      </c>
      <c r="K23" s="103"/>
      <c r="L23" s="104"/>
    </row>
    <row r="24" spans="1:12">
      <c r="A24" s="99"/>
      <c r="B24" s="99"/>
      <c r="C24" s="99"/>
      <c r="D24" s="99"/>
      <c r="E24" s="99"/>
      <c r="F24" s="99"/>
      <c r="G24" s="99"/>
      <c r="H24" s="99"/>
      <c r="I24" s="99"/>
      <c r="J24" s="99"/>
      <c r="K24" s="99"/>
      <c r="L24" s="99"/>
    </row>
    <row r="25" spans="1:12">
      <c r="A25" s="99"/>
      <c r="B25" s="99"/>
      <c r="C25" s="99"/>
      <c r="D25" s="99"/>
      <c r="E25" s="99"/>
      <c r="F25" s="99"/>
      <c r="G25" s="99"/>
      <c r="H25" s="99"/>
      <c r="I25" s="99"/>
      <c r="J25" s="99"/>
      <c r="K25" s="99"/>
      <c r="L25" s="99"/>
    </row>
    <row r="26" spans="7:10">
      <c r="G26" s="93" t="s">
        <v>267</v>
      </c>
      <c r="H26" s="93"/>
      <c r="I26" s="93"/>
      <c r="J26" s="93"/>
    </row>
    <row r="27" spans="7:10">
      <c r="G27" s="93" t="s">
        <v>268</v>
      </c>
      <c r="H27" s="93"/>
      <c r="I27" s="93"/>
      <c r="J27" s="93"/>
    </row>
    <row r="28" spans="7:10">
      <c r="G28" s="93" t="s">
        <v>269</v>
      </c>
      <c r="H28" s="93"/>
      <c r="I28" s="93"/>
      <c r="J28" s="93"/>
    </row>
  </sheetData>
  <mergeCells count="5">
    <mergeCell ref="B5:K5"/>
    <mergeCell ref="A23:E23"/>
    <mergeCell ref="G26:J26"/>
    <mergeCell ref="G27:J27"/>
    <mergeCell ref="G28:J28"/>
  </mergeCells>
  <pageMargins left="0.25" right="0.25" top="0.25" bottom="0.25" header="0.5" footer="0.5"/>
  <pageSetup paperSize="9" scale="9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Kopertina </vt:lpstr>
      <vt:lpstr>AKTIVI</vt:lpstr>
      <vt:lpstr>PASIVI </vt:lpstr>
      <vt:lpstr>Ardh e shp - natyres</vt:lpstr>
      <vt:lpstr>Fluks mon - indirek</vt:lpstr>
      <vt:lpstr>Pas e ndrysh ne kapit</vt:lpstr>
      <vt:lpstr>Tab invent</vt:lpstr>
      <vt:lpstr>Inventari i  Ndertesave</vt:lpstr>
      <vt:lpstr>Inventari i mjeteve</vt:lpstr>
      <vt:lpstr>Shenime shpjeguese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2008-12-07T08:59:00Z</dcterms:created>
  <cp:lastPrinted>2020-07-26T20:47:00Z</cp:lastPrinted>
  <dcterms:modified xsi:type="dcterms:W3CDTF">2023-03-25T20:56:48Z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75600196768A4255A0F3AEBC80D0D57D</vt:lpwstr>
  </property>
  <property fmtid="{D5CDD505-2E9C-101B-9397-08002B2CF9AE}" pid="3" name="KSOProductBuildVer">
    <vt:lpwstr>1033-11.2.0.11513</vt:lpwstr>
  </property>
</Properties>
</file>