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3\Vojsava Zenelaj\"/>
    </mc:Choice>
  </mc:AlternateContent>
  <xr:revisionPtr revIDLastSave="0" documentId="13_ncr:1_{1E281FE6-0C14-4D71-9BB3-7A2BD1212E20}" xr6:coauthVersionLast="47" xr6:coauthVersionMax="47" xr10:uidLastSave="{00000000-0000-0000-0000-000000000000}"/>
  <bookViews>
    <workbookView xWindow="-120" yWindow="-120" windowWidth="29040" windowHeight="17640" tabRatio="843" activeTab="3" xr2:uid="{00000000-000D-0000-FFFF-FFFF00000000}"/>
  </bookViews>
  <sheets>
    <sheet name="KP" sheetId="1" r:id="rId1"/>
    <sheet name="A" sheetId="2" r:id="rId2"/>
    <sheet name="P" sheetId="3" r:id="rId3"/>
    <sheet name="R" sheetId="8" r:id="rId4"/>
    <sheet name="CF" sheetId="7" r:id="rId5"/>
    <sheet name="K" sheetId="6" r:id="rId6"/>
    <sheet name="1" sheetId="5" r:id="rId7"/>
    <sheet name="2" sheetId="4" r:id="rId8"/>
    <sheet name="aqt" sheetId="10" r:id="rId9"/>
    <sheet name="inv m" sheetId="11" r:id="rId10"/>
    <sheet name="inv a" sheetId="12" r:id="rId11"/>
    <sheet name="inv llogari bankare" sheetId="17" r:id="rId12"/>
    <sheet name="tr" sheetId="14" r:id="rId13"/>
    <sheet name="SH" sheetId="15" r:id="rId14"/>
    <sheet name="I" sheetId="16" r:id="rId15"/>
  </sheets>
  <definedNames>
    <definedName name="_xlnm._FilterDatabase" localSheetId="11" hidden="1">'inv llogari bankare'!$A$8:$N$24</definedName>
    <definedName name="_xlnm._FilterDatabase" localSheetId="9" hidden="1">'inv m'!$A$10:$H$79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8" l="1"/>
  <c r="E18" i="8"/>
  <c r="F79" i="11" l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F35" i="15"/>
  <c r="H30" i="10"/>
  <c r="H29" i="10"/>
  <c r="F31" i="10"/>
  <c r="E31" i="10"/>
  <c r="K146" i="4" l="1"/>
  <c r="K124" i="4"/>
  <c r="K136" i="4"/>
  <c r="K120" i="4"/>
  <c r="K109" i="4"/>
  <c r="K64" i="4"/>
  <c r="K47" i="4"/>
  <c r="K39" i="4"/>
  <c r="K31" i="4"/>
  <c r="K18" i="4"/>
  <c r="K11" i="4"/>
  <c r="H11" i="6"/>
  <c r="F21" i="7" l="1"/>
  <c r="F13" i="2" l="1"/>
  <c r="E35" i="7" l="1"/>
  <c r="E29" i="7"/>
  <c r="E16" i="7"/>
  <c r="F21" i="2"/>
  <c r="K53" i="4" s="1"/>
  <c r="E17" i="17"/>
  <c r="E20" i="17"/>
  <c r="E12" i="17"/>
  <c r="E11" i="17"/>
  <c r="E23" i="17"/>
  <c r="E16" i="17"/>
  <c r="E18" i="17"/>
  <c r="E10" i="17"/>
  <c r="E27" i="8" l="1"/>
  <c r="E19" i="8"/>
  <c r="E13" i="8"/>
  <c r="E28" i="8" l="1"/>
  <c r="E29" i="8" s="1"/>
  <c r="E8" i="7" s="1"/>
  <c r="K130" i="4"/>
  <c r="K128" i="4"/>
  <c r="K126" i="4"/>
  <c r="K122" i="4"/>
  <c r="F29" i="15"/>
  <c r="F17" i="15" s="1"/>
  <c r="F14" i="15"/>
  <c r="F15" i="15"/>
  <c r="F16" i="15"/>
  <c r="F9" i="15"/>
  <c r="F7" i="15" s="1"/>
  <c r="D12" i="16"/>
  <c r="F16" i="14"/>
  <c r="F13" i="14" s="1"/>
  <c r="F30" i="14" s="1"/>
  <c r="F13" i="3"/>
  <c r="F8" i="3" s="1"/>
  <c r="F26" i="3"/>
  <c r="F36" i="2"/>
  <c r="E10" i="7"/>
  <c r="F34" i="2" l="1"/>
  <c r="K85" i="4"/>
  <c r="K179" i="4"/>
  <c r="F33" i="3"/>
  <c r="G31" i="8"/>
  <c r="F13" i="15"/>
  <c r="F40" i="15" s="1"/>
  <c r="E32" i="10"/>
  <c r="G35" i="15"/>
  <c r="G16" i="14"/>
  <c r="G13" i="14" s="1"/>
  <c r="G26" i="3" l="1"/>
  <c r="G13" i="3"/>
  <c r="D53" i="16"/>
  <c r="G16" i="15"/>
  <c r="G29" i="15"/>
  <c r="G17" i="15" s="1"/>
  <c r="G30" i="14"/>
  <c r="G13" i="2"/>
  <c r="E14" i="7" s="1"/>
  <c r="D24" i="17"/>
  <c r="E24" i="17"/>
  <c r="F10" i="2" s="1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F13" i="8"/>
  <c r="F18" i="8" s="1"/>
  <c r="F24" i="8"/>
  <c r="F27" i="8" s="1"/>
  <c r="G9" i="15"/>
  <c r="G7" i="15" s="1"/>
  <c r="G14" i="15"/>
  <c r="G15" i="15"/>
  <c r="K10" i="4" l="1"/>
  <c r="F9" i="2"/>
  <c r="F22" i="8"/>
  <c r="G8" i="3"/>
  <c r="F19" i="8"/>
  <c r="F28" i="8"/>
  <c r="G13" i="15"/>
  <c r="G40" i="15" s="1"/>
  <c r="F8" i="2" l="1"/>
  <c r="F45" i="2" s="1"/>
  <c r="E41" i="7"/>
  <c r="F29" i="8"/>
  <c r="H31" i="8" s="1"/>
  <c r="F10" i="7" l="1"/>
  <c r="H10" i="10"/>
  <c r="E33" i="10" s="1"/>
  <c r="G9" i="2"/>
  <c r="D44" i="16"/>
  <c r="H9" i="10"/>
  <c r="H11" i="10" s="1"/>
  <c r="E11" i="10"/>
  <c r="F11" i="10"/>
  <c r="G11" i="10"/>
  <c r="G22" i="10"/>
  <c r="F32" i="10"/>
  <c r="H32" i="10" s="1"/>
  <c r="G32" i="10"/>
  <c r="K42" i="4"/>
  <c r="K56" i="4"/>
  <c r="K132" i="4"/>
  <c r="K154" i="4"/>
  <c r="K162" i="4"/>
  <c r="K168" i="4"/>
  <c r="K170" i="4"/>
  <c r="F34" i="6"/>
  <c r="C34" i="6"/>
  <c r="E34" i="6"/>
  <c r="G34" i="6"/>
  <c r="F35" i="7"/>
  <c r="G21" i="2"/>
  <c r="G31" i="2"/>
  <c r="K11" i="6" l="1"/>
  <c r="F33" i="10"/>
  <c r="G8" i="2"/>
  <c r="E22" i="10"/>
  <c r="H21" i="10"/>
  <c r="G33" i="3"/>
  <c r="E17" i="7" s="1"/>
  <c r="F41" i="7"/>
  <c r="G36" i="2"/>
  <c r="F29" i="7" l="1"/>
  <c r="G34" i="2"/>
  <c r="G45" i="2" s="1"/>
  <c r="K181" i="4"/>
  <c r="F22" i="10"/>
  <c r="H20" i="10"/>
  <c r="H22" i="10" s="1"/>
  <c r="G31" i="10"/>
  <c r="H31" i="10" s="1"/>
  <c r="K182" i="4" l="1"/>
  <c r="E30" i="8" s="1"/>
  <c r="H33" i="10"/>
  <c r="G33" i="10"/>
  <c r="F8" i="7"/>
  <c r="E21" i="7" l="1"/>
  <c r="E22" i="7" s="1"/>
  <c r="E36" i="7" s="1"/>
  <c r="F44" i="3"/>
  <c r="H30" i="6" s="1"/>
  <c r="K176" i="4"/>
  <c r="F31" i="8"/>
  <c r="G44" i="3" s="1"/>
  <c r="H19" i="6" l="1"/>
  <c r="F43" i="3"/>
  <c r="G34" i="3"/>
  <c r="G45" i="3" s="1"/>
  <c r="K174" i="4" l="1"/>
  <c r="F34" i="3"/>
  <c r="F45" i="3" s="1"/>
  <c r="F47" i="3" s="1"/>
  <c r="H24" i="6"/>
  <c r="K19" i="6"/>
  <c r="F22" i="7"/>
  <c r="F36" i="7" s="1"/>
  <c r="F38" i="7" s="1"/>
  <c r="K30" i="6"/>
  <c r="G47" i="3"/>
  <c r="K24" i="6" l="1"/>
  <c r="H34" i="6"/>
  <c r="K34" i="6"/>
  <c r="E37" i="7"/>
  <c r="F43" i="7"/>
  <c r="E38" i="7" l="1"/>
  <c r="E43" i="7" s="1"/>
</calcChain>
</file>

<file path=xl/sharedStrings.xml><?xml version="1.0" encoding="utf-8"?>
<sst xmlns="http://schemas.openxmlformats.org/spreadsheetml/2006/main" count="1084" uniqueCount="605">
  <si>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</si>
  <si>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</si>
  <si>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</si>
  <si>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</si>
  <si>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</si>
  <si>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</si>
  <si>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</si>
  <si>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</si>
  <si>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</si>
  <si>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</si>
  <si>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</si>
  <si>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</si>
  <si>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</si>
  <si>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</si>
  <si>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</si>
  <si>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</si>
  <si>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</si>
  <si>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</si>
  <si>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</si>
  <si>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</si>
  <si>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</si>
  <si>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</si>
  <si>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</si>
  <si>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</si>
  <si>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</si>
  <si>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</si>
  <si>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</si>
  <si>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</si>
  <si>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</si>
  <si>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</si>
  <si>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</si>
  <si>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</si>
  <si>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</si>
  <si>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</si>
  <si>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</si>
  <si>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</si>
  <si>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</si>
  <si>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</si>
  <si>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</si>
  <si>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</si>
  <si>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</si>
  <si>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</si>
  <si>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</si>
  <si>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</si>
  <si>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</si>
  <si>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</si>
  <si>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</si>
  <si>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</si>
  <si>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</si>
  <si>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</si>
  <si>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</si>
  <si>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</si>
  <si>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</si>
  <si>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</si>
  <si>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</si>
  <si>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</si>
  <si>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</si>
  <si>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</si>
  <si>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</si>
  <si>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</si>
  <si>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</si>
  <si>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</si>
  <si>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</si>
  <si>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</si>
  <si>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</si>
  <si>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</si>
  <si>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</si>
  <si>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</si>
  <si>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</si>
  <si>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</si>
  <si>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</si>
  <si>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</si>
  <si>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</si>
  <si>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</si>
  <si>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</si>
  <si>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</si>
  <si>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</si>
  <si>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</si>
  <si>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</si>
  <si>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</si>
  <si>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</si>
  <si>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</si>
  <si>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</si>
  <si>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</si>
  <si>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</si>
  <si>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</si>
  <si>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</si>
  <si>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</si>
  <si>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</si>
  <si>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</si>
  <si>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</si>
  <si>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</si>
  <si>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</si>
  <si>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</si>
  <si>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</si>
  <si>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</si>
  <si>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</si>
  <si>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</si>
  <si>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</si>
  <si>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</si>
  <si>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</si>
  <si>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</si>
  <si>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</si>
  <si>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</si>
  <si>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</si>
  <si>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</si>
  <si>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</si>
  <si>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</si>
  <si>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</si>
  <si>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</si>
  <si>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</si>
  <si>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</si>
  <si>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</si>
  <si>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</si>
  <si>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</si>
  <si>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</si>
  <si>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</si>
  <si>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</si>
  <si>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</si>
  <si>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</si>
  <si>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</si>
  <si>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</si>
  <si>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</si>
  <si>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</si>
  <si>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</si>
  <si>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</si>
  <si>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</si>
  <si>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</si>
  <si>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</si>
  <si>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</si>
  <si>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</si>
  <si>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</si>
  <si>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</si>
  <si>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</si>
  <si>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</si>
  <si>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</si>
  <si>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</si>
  <si>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</si>
  <si>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</si>
  <si>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</si>
  <si>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</si>
  <si>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</si>
  <si>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</si>
  <si>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</si>
  <si>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</si>
  <si>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</si>
  <si>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</si>
  <si>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</si>
  <si>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</si>
  <si>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</si>
  <si>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</si>
  <si>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</si>
  <si>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</si>
  <si>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</si>
  <si>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</si>
  <si>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</si>
  <si>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</si>
  <si>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</si>
  <si>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</si>
  <si>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</si>
  <si>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</si>
  <si>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</si>
  <si>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</si>
  <si>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</si>
  <si>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</si>
  <si>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</si>
  <si>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</si>
  <si>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</si>
  <si>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</si>
  <si>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</si>
  <si>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</si>
  <si>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</si>
  <si>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</si>
  <si>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</si>
  <si>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</si>
  <si>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</si>
  <si>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</si>
  <si>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</si>
  <si>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</si>
  <si>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</si>
  <si>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</si>
  <si>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</si>
  <si>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</si>
  <si>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</si>
  <si>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</si>
  <si>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</si>
  <si>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</si>
  <si>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</si>
  <si>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</si>
  <si>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Aksione te thesari te riblera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</si>
  <si>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</si>
  <si>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</si>
  <si>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</si>
  <si>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</si>
  <si>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</si>
  <si>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</si>
  <si>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</si>
  <si>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</si>
  <si>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</si>
  <si>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</si>
  <si>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</si>
  <si>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</si>
  <si>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</si>
  <si>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</si>
  <si>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</si>
  <si>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</si>
  <si>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</si>
  <si>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</si>
  <si>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</si>
  <si>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</si>
  <si>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</si>
  <si>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</si>
  <si>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</si>
  <si>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</si>
  <si>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</si>
  <si>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</si>
  <si>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</si>
  <si>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</si>
  <si>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</si>
  <si>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</si>
  <si>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</si>
  <si>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</si>
  <si>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</si>
  <si>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</si>
  <si>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</si>
  <si>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</si>
  <si>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</si>
  <si>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</si>
  <si>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</si>
  <si>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</si>
  <si>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</si>
  <si>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</si>
  <si>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</si>
  <si>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</si>
  <si>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</si>
  <si>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</si>
  <si>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</si>
  <si>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</si>
  <si>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</si>
  <si>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</si>
  <si>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</si>
  <si>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</si>
  <si>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</si>
  <si>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</si>
  <si>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</si>
  <si>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</si>
  <si>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</si>
  <si>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Totali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</si>
  <si>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</si>
  <si>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</si>
  <si>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</si>
  <si>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</si>
  <si>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</si>
  <si>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</si>
  <si>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</si>
  <si>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</si>
  <si>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</si>
  <si>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</si>
  <si>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</si>
  <si>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</si>
  <si>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</si>
  <si>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</si>
  <si>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</si>
  <si>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</si>
  <si>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</si>
  <si>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</si>
  <si>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</si>
  <si>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</si>
  <si>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</si>
  <si>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Vlera</t>
  </si>
  <si>
    <t>Makineri,paisje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</si>
  <si>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</si>
  <si>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</si>
  <si>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</si>
  <si>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</si>
  <si>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</si>
  <si>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</si>
  <si>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</si>
  <si>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</si>
  <si>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</si>
  <si>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</si>
  <si>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rregullime  nuk ka.</t>
  </si>
  <si>
    <t>Gabime materiale te ndodhura ne periudhat kontabel te mepareshme te konstatuara gjate</t>
  </si>
  <si>
    <t>periudhes rraportuese dhe qe korigjim nuk ka.</t>
  </si>
  <si>
    <t>Po</t>
  </si>
  <si>
    <t>provigjon</t>
  </si>
  <si>
    <t>Gjendje</t>
  </si>
  <si>
    <t>Sasia</t>
  </si>
  <si>
    <t>Shtesa</t>
  </si>
  <si>
    <t>Pakesime</t>
  </si>
  <si>
    <t>Ndertime</t>
  </si>
  <si>
    <t>Mjete transporti</t>
  </si>
  <si>
    <t>Makineri,paisje,vegla</t>
  </si>
  <si>
    <t>Administratori</t>
  </si>
  <si>
    <t>Ne leke</t>
  </si>
  <si>
    <t>Artikulli</t>
  </si>
  <si>
    <t>njesi matje</t>
  </si>
  <si>
    <t>Kosto</t>
  </si>
  <si>
    <t>vlera (ne leke)</t>
  </si>
  <si>
    <t xml:space="preserve"> </t>
  </si>
  <si>
    <t>Shuma</t>
  </si>
  <si>
    <t>Per Drejtimin e Shoqerise</t>
  </si>
  <si>
    <t>V.O. Kjo pasqyre plotesohet e vecante per</t>
  </si>
  <si>
    <t>Lende e Pare: Mallrat : Produktin e Gatshem dhe Prodhimin ne Proces</t>
  </si>
  <si>
    <t>Lloji I automjetit</t>
  </si>
  <si>
    <t>Kapaciteti</t>
  </si>
  <si>
    <t>Targa</t>
  </si>
  <si>
    <t>SHUMA</t>
  </si>
  <si>
    <t>Pasqyre Nr.1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</si>
  <si>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</si>
  <si>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</si>
  <si>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</si>
  <si>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</si>
  <si>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</si>
  <si>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</si>
  <si>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</si>
  <si>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</si>
  <si>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</si>
  <si>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</si>
  <si>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</si>
  <si>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</si>
  <si>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</si>
  <si>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</si>
  <si>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</si>
  <si>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</si>
  <si>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</si>
  <si>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</si>
  <si>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</si>
  <si>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</si>
  <si>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</si>
  <si>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</si>
  <si>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</si>
  <si>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</si>
  <si>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</si>
  <si>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</si>
  <si>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</si>
  <si>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</si>
  <si>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</si>
  <si>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</si>
  <si>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</si>
  <si>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</si>
  <si>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</si>
  <si>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</si>
  <si>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</si>
  <si>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</si>
  <si>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</si>
  <si>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</si>
  <si>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</si>
  <si>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</si>
  <si>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</si>
  <si>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</si>
  <si>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</si>
  <si>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</si>
  <si>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</si>
  <si>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</si>
  <si>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</si>
  <si>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</si>
  <si>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</si>
  <si>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</si>
  <si>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Mirembajtje dhe riparime</t>
  </si>
  <si>
    <t>Shpenzime për Siguracione</t>
  </si>
  <si>
    <t>f)</t>
  </si>
  <si>
    <t>g)</t>
  </si>
  <si>
    <t>Sherbime të tjera</t>
  </si>
  <si>
    <t>h)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</si>
  <si>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</si>
  <si>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</si>
  <si>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</si>
  <si>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</si>
  <si>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</si>
  <si>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</si>
  <si>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</si>
  <si>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</si>
  <si>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</si>
  <si>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</si>
  <si>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</si>
  <si>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</si>
  <si>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</si>
  <si>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</si>
  <si>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Taksa dhe tarifa vendore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</si>
  <si>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</si>
  <si>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</si>
  <si>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</si>
  <si>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</si>
  <si>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</si>
  <si>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</si>
  <si>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</si>
  <si>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</si>
  <si>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</si>
  <si>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</si>
  <si>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</si>
  <si>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</si>
  <si>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</si>
  <si>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</si>
  <si>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</si>
  <si>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</si>
  <si>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</si>
  <si>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</si>
  <si>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</si>
  <si>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</si>
  <si>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</si>
  <si>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</si>
  <si>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</si>
  <si>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</si>
  <si>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</si>
  <si>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</si>
  <si>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</si>
  <si>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</si>
  <si>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</si>
  <si>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</si>
  <si>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</si>
  <si>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</si>
  <si>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</si>
  <si>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</si>
  <si>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</si>
  <si>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</si>
  <si>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</si>
  <si>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</si>
  <si>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</si>
  <si>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</si>
  <si>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</si>
  <si>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</si>
  <si>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</si>
  <si>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</si>
  <si>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</si>
  <si>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</si>
  <si>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</si>
  <si>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</si>
  <si>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</si>
  <si>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</si>
  <si>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</si>
  <si>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</si>
  <si>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</si>
  <si>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</si>
  <si>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</si>
  <si>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</si>
  <si>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</si>
  <si>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</si>
  <si>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</si>
  <si>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</si>
  <si>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</si>
  <si>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</si>
  <si>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</si>
  <si>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</si>
  <si>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</si>
  <si>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</si>
  <si>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shpenzime te periudhave te ardhshme</t>
  </si>
  <si>
    <t>leke</t>
  </si>
  <si>
    <t xml:space="preserve">Telefoni </t>
  </si>
  <si>
    <t>Nuk ka</t>
  </si>
  <si>
    <t xml:space="preserve">Shoqeria   </t>
  </si>
  <si>
    <t>Adresa   Tirane</t>
  </si>
  <si>
    <t xml:space="preserve">Aktiviteti. </t>
  </si>
  <si>
    <t xml:space="preserve">Emri i Njesise Ekonomike </t>
  </si>
  <si>
    <t>Emri i Njesise Ekonomike</t>
  </si>
  <si>
    <t xml:space="preserve">Shoqeria </t>
  </si>
  <si>
    <t xml:space="preserve">Shoqeria  </t>
  </si>
  <si>
    <t xml:space="preserve">Tatimpaguesi . </t>
  </si>
  <si>
    <t xml:space="preserve">NIPT   </t>
  </si>
  <si>
    <t xml:space="preserve">Tirane </t>
  </si>
  <si>
    <t xml:space="preserve"> "  Vojsava Zenelaj "  person fizik</t>
  </si>
  <si>
    <t xml:space="preserve"> "  Vojsava Zenelaj  "  person fizik</t>
  </si>
  <si>
    <t xml:space="preserve"> "  Vojsava Zenelaj   " </t>
  </si>
  <si>
    <t xml:space="preserve"> " Vojsava Zenelaj  " </t>
  </si>
  <si>
    <t xml:space="preserve"> " Vojsava Zenelaj   " </t>
  </si>
  <si>
    <t>L12330004A</t>
  </si>
  <si>
    <t>NIPT  L12330004A</t>
  </si>
  <si>
    <t>Kapitali Pronarit</t>
  </si>
  <si>
    <t>30 Nentor 2011</t>
  </si>
  <si>
    <t xml:space="preserve">TOTALI SHPENZIMEVE </t>
  </si>
  <si>
    <t>Debitore dhe Kreditore te tjere(Parapagime)</t>
  </si>
  <si>
    <t xml:space="preserve">Shpenzime interesi banke </t>
  </si>
  <si>
    <t xml:space="preserve">Vojsava Zenelaj </t>
  </si>
  <si>
    <t xml:space="preserve"> "  Vojsava Zenelaj "  Person Fizik</t>
  </si>
  <si>
    <t>CN-626345-11-11</t>
  </si>
  <si>
    <t>Bulevardi Gjergj Fishta, Kulla Nr.2,</t>
  </si>
  <si>
    <t>kati i dyte</t>
  </si>
  <si>
    <t>Tregtim kondeksione me shumice e pakice si dhe prodhimi I tyre</t>
  </si>
  <si>
    <t>(  Vojsava Zenelaj  )</t>
  </si>
  <si>
    <t>Telefoni.</t>
  </si>
  <si>
    <t>Emertimi bankes</t>
  </si>
  <si>
    <t>Numri I llogarise</t>
  </si>
  <si>
    <t>Shuma.monedh e huaj</t>
  </si>
  <si>
    <t>Shuma Leke</t>
  </si>
  <si>
    <t>BKT ALL</t>
  </si>
  <si>
    <t xml:space="preserve">BKT USD </t>
  </si>
  <si>
    <t>Tatimpaguesi   Vojsava Zenelaj</t>
  </si>
  <si>
    <t>AL13213109900001217271</t>
  </si>
  <si>
    <t>OTP BANK EUR</t>
  </si>
  <si>
    <t>AL5821311099001829889</t>
  </si>
  <si>
    <t>OTP BANK USD</t>
  </si>
  <si>
    <t>AL0421311099001871407</t>
  </si>
  <si>
    <t>RAIFFEISEN BANK ALL</t>
  </si>
  <si>
    <t>RAIFFEISEN BANK EUR</t>
  </si>
  <si>
    <t>Pozicioni me 31 dhjetor 2021</t>
  </si>
  <si>
    <t>TIRANA BANK EURO</t>
  </si>
  <si>
    <t>Penalitete e gjoba</t>
  </si>
  <si>
    <t>nj)</t>
  </si>
  <si>
    <t>Tatim mbi qarkullimin dhe Akciza</t>
  </si>
  <si>
    <t>Hartoi</t>
  </si>
  <si>
    <t>Matilda Llajaj</t>
  </si>
  <si>
    <t>Viti 2022</t>
  </si>
  <si>
    <t>CREDINS BANK USD</t>
  </si>
  <si>
    <t>RAIFFEISEN BANK USD</t>
  </si>
  <si>
    <t>0120-315071-101</t>
  </si>
  <si>
    <t>Qira</t>
  </si>
  <si>
    <t>Personel jashte ndermarrjes</t>
  </si>
  <si>
    <t>ll)</t>
  </si>
  <si>
    <t>n)</t>
  </si>
  <si>
    <t>o)</t>
  </si>
  <si>
    <t>Shpenzime per pritje e perfaqesime</t>
  </si>
  <si>
    <t>Pozicioni me 31 dhjetor 2022</t>
  </si>
  <si>
    <t xml:space="preserve">Autoveture Kia </t>
  </si>
  <si>
    <t>AA 935 SJ</t>
  </si>
  <si>
    <t>Pasqyra   e   te   Ardhurave   dhe   Shpenzimeve     2023.</t>
  </si>
  <si>
    <t>Pasqyra   e   Fluksit   Monetar  -  Metoda  Indirekte   2023</t>
  </si>
  <si>
    <t>Viti   2023</t>
  </si>
  <si>
    <t>01.01.2023</t>
  </si>
  <si>
    <t>31.12.2023</t>
  </si>
  <si>
    <t>Pasqyrat    Financiare    te    Vitit   2023</t>
  </si>
  <si>
    <t>Pasqyra  e  Ndryshimeve  ne  Kapital  2023</t>
  </si>
  <si>
    <t>Aktivet Afatgjata Materiale  me vlere fillestare 2023</t>
  </si>
  <si>
    <t>01/01/2023</t>
  </si>
  <si>
    <t>31/12/2023</t>
  </si>
  <si>
    <t>Amortizimi A.A.Materiale 2023</t>
  </si>
  <si>
    <t>Vlera Kontabel Neto e A.A.Materiale  2023</t>
  </si>
  <si>
    <t xml:space="preserve"> Inventari i automjeteve ne pronesi te subjektit 2023</t>
  </si>
  <si>
    <t>Viti 2023</t>
  </si>
  <si>
    <t>Te punesuar mesatarisht per vitin 2023 :</t>
  </si>
  <si>
    <t>25.03.2024</t>
  </si>
  <si>
    <t>Jo</t>
  </si>
  <si>
    <t>INTESA SAN PAOLO  ALL</t>
  </si>
  <si>
    <t>UNION BANK ALL</t>
  </si>
  <si>
    <t>TIRANA BANK ALL</t>
  </si>
  <si>
    <t>OTP BANK ALL</t>
  </si>
  <si>
    <t>CREDINS BANK ALL</t>
  </si>
  <si>
    <t>FIB BANK EUR</t>
  </si>
  <si>
    <t>Pozicioni me 31 dhjetor 2023</t>
  </si>
  <si>
    <t>S H E N I M E T      S H P J E G U E S E</t>
  </si>
  <si>
    <t>Parapagime ne shitje</t>
  </si>
  <si>
    <t>METRAZHE</t>
  </si>
  <si>
    <t>XHAKETA</t>
  </si>
  <si>
    <t>PELHURE PER PRODHIM KONFEKSIONESH</t>
  </si>
  <si>
    <t>PELHURE PER PRODHIM KONFEKSIONESH NR 2</t>
  </si>
  <si>
    <t>PELHURE PER KONFEKSIONE</t>
  </si>
  <si>
    <t>T-SHIRT PAMBUKU</t>
  </si>
  <si>
    <t>KEPUCE INKELIT</t>
  </si>
  <si>
    <t>PALLTO PER FEMRA</t>
  </si>
  <si>
    <t>CANTA</t>
  </si>
  <si>
    <t>POLO T-SHIRT</t>
  </si>
  <si>
    <t>ZINXHIR TEKSTILI</t>
  </si>
  <si>
    <t>POLO T-SHIRT PER MESHKUJ</t>
  </si>
  <si>
    <t>FUSTAN</t>
  </si>
  <si>
    <t>KOSTUME</t>
  </si>
  <si>
    <t>SHALL/ SHALL GUSHE</t>
  </si>
  <si>
    <t>PULOVER</t>
  </si>
  <si>
    <t>KRAVATA</t>
  </si>
  <si>
    <t>PELHURE SINTETIKE</t>
  </si>
  <si>
    <t>BLUZE ME MENGE T</t>
  </si>
  <si>
    <t>PELHURE</t>
  </si>
  <si>
    <t>BLUZA T-SHIRT POLO</t>
  </si>
  <si>
    <t>PULOVRA PER MESHKUJ</t>
  </si>
  <si>
    <t>XHAKETA PER FEMRA</t>
  </si>
  <si>
    <t>PANTALLONA</t>
  </si>
  <si>
    <t>KEPUCE</t>
  </si>
  <si>
    <t>TYL 1</t>
  </si>
  <si>
    <t>MUSHAMA</t>
  </si>
  <si>
    <t>NAPE</t>
  </si>
  <si>
    <t>ORE</t>
  </si>
  <si>
    <t>ZINXHIR</t>
  </si>
  <si>
    <t>LLASTIK</t>
  </si>
  <si>
    <t>METRAZH</t>
  </si>
  <si>
    <t>PELHURE 1</t>
  </si>
  <si>
    <t>CIZME</t>
  </si>
  <si>
    <t>BLUZA T-SHIRT TE NDRYSHME</t>
  </si>
  <si>
    <t>KAPELE</t>
  </si>
  <si>
    <t>BLUZE ME MENGE TE SHKURTRA</t>
  </si>
  <si>
    <t>BLUZA ME MENGE TE GJATA</t>
  </si>
  <si>
    <t>KEPUCE LEKURE MESHKUJSH</t>
  </si>
  <si>
    <t>PARDESY PER FEMRA</t>
  </si>
  <si>
    <t>PANTALLONA PER MESHKUJ</t>
  </si>
  <si>
    <t>ML</t>
  </si>
  <si>
    <t>COP</t>
  </si>
  <si>
    <t>PL</t>
  </si>
  <si>
    <t>PAKO</t>
  </si>
  <si>
    <t>RULO</t>
  </si>
  <si>
    <t>KG</t>
  </si>
  <si>
    <t>Inventari I Mallrave</t>
  </si>
  <si>
    <t>PELHURA</t>
  </si>
  <si>
    <t>KEMISHA PER TE RRITUR</t>
  </si>
  <si>
    <t>SHAMI</t>
  </si>
  <si>
    <t>RRIPA</t>
  </si>
  <si>
    <t>BLUZA</t>
  </si>
  <si>
    <t>CANTE DOKUMENTASH</t>
  </si>
  <si>
    <t>CANTA ZYRTARESH</t>
  </si>
  <si>
    <t>MINI CANTA</t>
  </si>
  <si>
    <t>KOSTUM PER MESHKUJ</t>
  </si>
  <si>
    <t>Perfaqesuesi Personit Fizik</t>
  </si>
  <si>
    <t>Per Drejtimin e Njesise</t>
  </si>
  <si>
    <t xml:space="preserve"> Vojsava Zenelaj </t>
  </si>
  <si>
    <t>Vojsava Zenelaj</t>
  </si>
  <si>
    <t xml:space="preserve">                                 Inventari i Llogarive Bankare 2023</t>
  </si>
  <si>
    <t>Ne Leke</t>
  </si>
  <si>
    <t xml:space="preserve">Mosrakordimi I shitjeve ne FDP-te e TVSH-se me te ardhurat e paraqitura ne PASH ne vleren 5,147,649 leke, vjen prej parapagimeve </t>
  </si>
  <si>
    <t>ne shitje per klientet Albanian College dhe Air Albania gjate vitit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</si>
</sst>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name val="Arial Italic"/>
    </font>
    <font>
      <u/>
      <sz val="9"/>
      <name val="Arial"/>
      <family val="2"/>
    </font>
    <font>
      <sz val="8"/>
      <name val="Arial Italic"/>
    </font>
    <font>
      <u/>
      <sz val="12"/>
      <name val="Times New Roman"/>
      <family val="1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 Italic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</cellStyleXfs>
  <cellXfs count="39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/>
    <xf numFmtId="0" fontId="14" fillId="0" borderId="0" xfId="0" applyFont="1"/>
    <xf numFmtId="0" fontId="42" fillId="2" borderId="0" xfId="0" applyFont="1" applyFill="1"/>
    <xf numFmtId="0" fontId="43" fillId="2" borderId="0" xfId="0" applyFont="1" applyFill="1"/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14" fillId="2" borderId="5" xfId="0" applyFont="1" applyFill="1" applyBorder="1"/>
    <xf numFmtId="0" fontId="14" fillId="2" borderId="6" xfId="0" applyFont="1" applyFill="1" applyBorder="1"/>
    <xf numFmtId="0" fontId="14" fillId="2" borderId="7" xfId="0" applyFont="1" applyFill="1" applyBorder="1"/>
    <xf numFmtId="0" fontId="13" fillId="2" borderId="8" xfId="0" applyFont="1" applyFill="1" applyBorder="1"/>
    <xf numFmtId="0" fontId="13" fillId="2" borderId="0" xfId="0" applyFont="1" applyFill="1"/>
    <xf numFmtId="0" fontId="11" fillId="2" borderId="9" xfId="0" applyFont="1" applyFill="1" applyBorder="1"/>
    <xf numFmtId="0" fontId="13" fillId="2" borderId="0" xfId="0" applyFont="1" applyFill="1" applyAlignment="1">
      <alignment horizontal="right"/>
    </xf>
    <xf numFmtId="0" fontId="13" fillId="2" borderId="10" xfId="0" applyFont="1" applyFill="1" applyBorder="1"/>
    <xf numFmtId="0" fontId="4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9" xfId="0" applyFont="1" applyFill="1" applyBorder="1" applyAlignment="1">
      <alignment horizontal="center"/>
    </xf>
    <xf numFmtId="14" fontId="13" fillId="2" borderId="9" xfId="0" applyNumberFormat="1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14" fillId="2" borderId="9" xfId="0" applyFont="1" applyFill="1" applyBorder="1"/>
    <xf numFmtId="0" fontId="14" fillId="2" borderId="10" xfId="0" applyFont="1" applyFill="1" applyBorder="1"/>
    <xf numFmtId="0" fontId="44" fillId="2" borderId="0" xfId="0" applyFont="1" applyFill="1"/>
    <xf numFmtId="0" fontId="14" fillId="2" borderId="0" xfId="0" applyFont="1" applyFill="1"/>
    <xf numFmtId="0" fontId="14" fillId="2" borderId="8" xfId="0" applyFont="1" applyFill="1" applyBorder="1"/>
    <xf numFmtId="0" fontId="32" fillId="2" borderId="0" xfId="0" applyFont="1" applyFill="1" applyAlignment="1">
      <alignment horizontal="center"/>
    </xf>
    <xf numFmtId="0" fontId="25" fillId="2" borderId="8" xfId="0" applyFont="1" applyFill="1" applyBorder="1"/>
    <xf numFmtId="49" fontId="13" fillId="2" borderId="0" xfId="0" applyNumberFormat="1" applyFont="1" applyFill="1" applyAlignment="1">
      <alignment horizontal="center"/>
    </xf>
    <xf numFmtId="0" fontId="25" fillId="2" borderId="10" xfId="0" applyFont="1" applyFill="1" applyBorder="1"/>
    <xf numFmtId="0" fontId="5" fillId="2" borderId="0" xfId="0" applyFont="1" applyFill="1"/>
    <xf numFmtId="0" fontId="14" fillId="2" borderId="2" xfId="0" applyFont="1" applyFill="1" applyBorder="1"/>
    <xf numFmtId="0" fontId="14" fillId="2" borderId="11" xfId="0" applyFont="1" applyFill="1" applyBorder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/>
    <xf numFmtId="3" fontId="14" fillId="2" borderId="7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/>
    </xf>
    <xf numFmtId="3" fontId="14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3" fontId="0" fillId="2" borderId="0" xfId="0" applyNumberFormat="1" applyFill="1"/>
    <xf numFmtId="3" fontId="11" fillId="2" borderId="7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3" fontId="14" fillId="2" borderId="14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/>
    </xf>
    <xf numFmtId="164" fontId="14" fillId="2" borderId="13" xfId="0" applyNumberFormat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2" fillId="2" borderId="0" xfId="0" applyFont="1" applyFill="1"/>
    <xf numFmtId="0" fontId="11" fillId="2" borderId="13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3" fontId="14" fillId="2" borderId="1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/>
    <xf numFmtId="3" fontId="14" fillId="2" borderId="1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3" fontId="16" fillId="2" borderId="13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3" fontId="16" fillId="2" borderId="14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6" fillId="2" borderId="21" xfId="0" applyNumberFormat="1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3" fontId="7" fillId="2" borderId="14" xfId="0" applyNumberFormat="1" applyFont="1" applyFill="1" applyBorder="1" applyAlignment="1">
      <alignment vertical="center"/>
    </xf>
    <xf numFmtId="3" fontId="17" fillId="2" borderId="21" xfId="0" applyNumberFormat="1" applyFont="1" applyFill="1" applyBorder="1" applyAlignment="1">
      <alignment vertical="center"/>
    </xf>
    <xf numFmtId="0" fontId="15" fillId="2" borderId="23" xfId="0" applyFont="1" applyFill="1" applyBorder="1" applyAlignment="1">
      <alignment horizontal="center" vertical="center"/>
    </xf>
    <xf numFmtId="3" fontId="7" fillId="2" borderId="24" xfId="0" applyNumberFormat="1" applyFont="1" applyFill="1" applyBorder="1" applyAlignment="1">
      <alignment vertical="center"/>
    </xf>
    <xf numFmtId="3" fontId="16" fillId="2" borderId="24" xfId="0" applyNumberFormat="1" applyFont="1" applyFill="1" applyBorder="1" applyAlignment="1">
      <alignment vertical="center"/>
    </xf>
    <xf numFmtId="3" fontId="16" fillId="2" borderId="22" xfId="0" applyNumberFormat="1" applyFont="1" applyFill="1" applyBorder="1" applyAlignment="1">
      <alignment vertical="center"/>
    </xf>
    <xf numFmtId="3" fontId="16" fillId="2" borderId="25" xfId="0" applyNumberFormat="1" applyFont="1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7" fillId="2" borderId="8" xfId="0" applyFont="1" applyFill="1" applyBorder="1"/>
    <xf numFmtId="0" fontId="19" fillId="2" borderId="26" xfId="0" applyFont="1" applyFill="1" applyBorder="1" applyAlignment="1">
      <alignment horizontal="center"/>
    </xf>
    <xf numFmtId="0" fontId="7" fillId="2" borderId="27" xfId="0" applyFont="1" applyFill="1" applyBorder="1"/>
    <xf numFmtId="0" fontId="7" fillId="2" borderId="10" xfId="0" applyFont="1" applyFill="1" applyBorder="1"/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2" borderId="31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8" xfId="0" applyFont="1" applyFill="1" applyBorder="1"/>
    <xf numFmtId="0" fontId="2" fillId="2" borderId="10" xfId="0" applyFont="1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6" xfId="0" applyFill="1" applyBorder="1" applyAlignment="1">
      <alignment horizontal="center"/>
    </xf>
    <xf numFmtId="165" fontId="38" fillId="2" borderId="6" xfId="1" applyNumberFormat="1" applyFont="1" applyFill="1" applyBorder="1"/>
    <xf numFmtId="165" fontId="38" fillId="2" borderId="0" xfId="1" applyNumberFormat="1" applyFont="1" applyFill="1"/>
    <xf numFmtId="0" fontId="18" fillId="2" borderId="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65" fontId="18" fillId="2" borderId="0" xfId="1" applyNumberFormat="1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0" fillId="2" borderId="29" xfId="0" applyFont="1" applyFill="1" applyBorder="1"/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1" xfId="0" applyFill="1" applyBorder="1"/>
    <xf numFmtId="0" fontId="25" fillId="2" borderId="1" xfId="0" applyFont="1" applyFill="1" applyBorder="1"/>
    <xf numFmtId="0" fontId="14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/>
    <xf numFmtId="165" fontId="7" fillId="2" borderId="0" xfId="1" applyNumberFormat="1" applyFont="1" applyFill="1"/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165" fontId="13" fillId="2" borderId="0" xfId="1" applyNumberFormat="1" applyFont="1" applyFill="1"/>
    <xf numFmtId="0" fontId="0" fillId="2" borderId="3" xfId="0" applyFill="1" applyBorder="1"/>
    <xf numFmtId="165" fontId="38" fillId="2" borderId="3" xfId="1" applyNumberFormat="1" applyFont="1" applyFill="1" applyBorder="1"/>
    <xf numFmtId="0" fontId="25" fillId="2" borderId="0" xfId="0" applyFont="1" applyFill="1"/>
    <xf numFmtId="165" fontId="14" fillId="2" borderId="0" xfId="1" applyNumberFormat="1" applyFont="1" applyFill="1"/>
    <xf numFmtId="165" fontId="25" fillId="2" borderId="0" xfId="1" applyNumberFormat="1" applyFont="1" applyFill="1"/>
    <xf numFmtId="165" fontId="2" fillId="2" borderId="1" xfId="1" applyNumberForma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165" fontId="26" fillId="2" borderId="1" xfId="1" applyNumberFormat="1" applyFont="1" applyFill="1" applyBorder="1" applyAlignment="1">
      <alignment vertical="center"/>
    </xf>
    <xf numFmtId="165" fontId="11" fillId="2" borderId="0" xfId="1" applyNumberFormat="1" applyFont="1" applyFill="1"/>
    <xf numFmtId="0" fontId="21" fillId="2" borderId="0" xfId="0" applyFont="1" applyFill="1" applyAlignment="1">
      <alignment horizontal="right" vertical="center"/>
    </xf>
    <xf numFmtId="165" fontId="38" fillId="2" borderId="0" xfId="1" applyNumberFormat="1" applyFont="1" applyFill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24" fillId="2" borderId="0" xfId="0" applyFont="1" applyFill="1"/>
    <xf numFmtId="165" fontId="38" fillId="2" borderId="0" xfId="1" applyNumberFormat="1" applyFont="1" applyFill="1" applyAlignment="1">
      <alignment vertical="center"/>
    </xf>
    <xf numFmtId="0" fontId="24" fillId="2" borderId="0" xfId="0" applyFont="1" applyFill="1" applyAlignment="1">
      <alignment horizontal="center"/>
    </xf>
    <xf numFmtId="165" fontId="7" fillId="2" borderId="1" xfId="1" applyNumberFormat="1" applyFont="1" applyFill="1" applyBorder="1"/>
    <xf numFmtId="3" fontId="7" fillId="2" borderId="1" xfId="0" applyNumberFormat="1" applyFont="1" applyFill="1" applyBorder="1"/>
    <xf numFmtId="3" fontId="0" fillId="2" borderId="1" xfId="0" applyNumberFormat="1" applyFill="1" applyBorder="1"/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27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165" fontId="8" fillId="2" borderId="0" xfId="1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0" fillId="2" borderId="32" xfId="0" applyFill="1" applyBorder="1"/>
    <xf numFmtId="165" fontId="38" fillId="2" borderId="32" xfId="1" applyNumberFormat="1" applyFont="1" applyFill="1" applyBorder="1"/>
    <xf numFmtId="49" fontId="13" fillId="2" borderId="0" xfId="0" applyNumberFormat="1" applyFont="1" applyFill="1"/>
    <xf numFmtId="0" fontId="14" fillId="2" borderId="14" xfId="0" applyFont="1" applyFill="1" applyBorder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/>
    <xf numFmtId="1" fontId="7" fillId="2" borderId="1" xfId="0" applyNumberFormat="1" applyFont="1" applyFill="1" applyBorder="1"/>
    <xf numFmtId="49" fontId="35" fillId="2" borderId="1" xfId="0" applyNumberFormat="1" applyFont="1" applyFill="1" applyBorder="1"/>
    <xf numFmtId="1" fontId="35" fillId="2" borderId="1" xfId="0" applyNumberFormat="1" applyFont="1" applyFill="1" applyBorder="1"/>
    <xf numFmtId="49" fontId="35" fillId="2" borderId="6" xfId="0" applyNumberFormat="1" applyFont="1" applyFill="1" applyBorder="1"/>
    <xf numFmtId="1" fontId="35" fillId="2" borderId="6" xfId="0" applyNumberFormat="1" applyFont="1" applyFill="1" applyBorder="1"/>
    <xf numFmtId="1" fontId="35" fillId="2" borderId="0" xfId="0" applyNumberFormat="1" applyFont="1" applyFill="1"/>
    <xf numFmtId="49" fontId="34" fillId="2" borderId="0" xfId="0" applyNumberFormat="1" applyFont="1" applyFill="1" applyAlignment="1">
      <alignment horizontal="center"/>
    </xf>
    <xf numFmtId="49" fontId="34" fillId="2" borderId="14" xfId="0" applyNumberFormat="1" applyFont="1" applyFill="1" applyBorder="1"/>
    <xf numFmtId="49" fontId="7" fillId="2" borderId="14" xfId="0" applyNumberFormat="1" applyFont="1" applyFill="1" applyBorder="1"/>
    <xf numFmtId="49" fontId="7" fillId="2" borderId="15" xfId="0" applyNumberFormat="1" applyFont="1" applyFill="1" applyBorder="1"/>
    <xf numFmtId="49" fontId="13" fillId="2" borderId="15" xfId="0" applyNumberFormat="1" applyFont="1" applyFill="1" applyBorder="1"/>
    <xf numFmtId="0" fontId="14" fillId="2" borderId="15" xfId="0" applyFont="1" applyFill="1" applyBorder="1"/>
    <xf numFmtId="0" fontId="14" fillId="2" borderId="12" xfId="0" applyFont="1" applyFill="1" applyBorder="1"/>
    <xf numFmtId="165" fontId="14" fillId="2" borderId="1" xfId="1" applyNumberFormat="1" applyFont="1" applyFill="1" applyBorder="1"/>
    <xf numFmtId="49" fontId="35" fillId="2" borderId="0" xfId="0" applyNumberFormat="1" applyFont="1" applyFill="1"/>
    <xf numFmtId="49" fontId="34" fillId="2" borderId="0" xfId="0" applyNumberFormat="1" applyFont="1" applyFill="1"/>
    <xf numFmtId="1" fontId="14" fillId="2" borderId="0" xfId="0" applyNumberFormat="1" applyFont="1" applyFill="1"/>
    <xf numFmtId="165" fontId="7" fillId="2" borderId="1" xfId="0" applyNumberFormat="1" applyFont="1" applyFill="1" applyBorder="1"/>
    <xf numFmtId="0" fontId="29" fillId="2" borderId="0" xfId="0" applyFont="1" applyFill="1"/>
    <xf numFmtId="0" fontId="2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3" fontId="25" fillId="2" borderId="1" xfId="0" applyNumberFormat="1" applyFont="1" applyFill="1" applyBorder="1"/>
    <xf numFmtId="3" fontId="25" fillId="2" borderId="1" xfId="0" applyNumberFormat="1" applyFont="1" applyFill="1" applyBorder="1" applyAlignment="1">
      <alignment horizontal="right"/>
    </xf>
    <xf numFmtId="3" fontId="28" fillId="2" borderId="1" xfId="0" applyNumberFormat="1" applyFont="1" applyFill="1" applyBorder="1"/>
    <xf numFmtId="0" fontId="30" fillId="2" borderId="1" xfId="0" applyFont="1" applyFill="1" applyBorder="1" applyAlignment="1">
      <alignment horizontal="center" vertical="center"/>
    </xf>
    <xf numFmtId="0" fontId="0" fillId="2" borderId="13" xfId="0" applyFill="1" applyBorder="1"/>
    <xf numFmtId="0" fontId="11" fillId="2" borderId="3" xfId="0" applyFont="1" applyFill="1" applyBorder="1"/>
    <xf numFmtId="49" fontId="45" fillId="2" borderId="0" xfId="0" applyNumberFormat="1" applyFont="1" applyFill="1"/>
    <xf numFmtId="49" fontId="46" fillId="2" borderId="0" xfId="0" applyNumberFormat="1" applyFont="1" applyFill="1"/>
    <xf numFmtId="49" fontId="47" fillId="2" borderId="14" xfId="0" applyNumberFormat="1" applyFont="1" applyFill="1" applyBorder="1"/>
    <xf numFmtId="49" fontId="47" fillId="2" borderId="12" xfId="0" applyNumberFormat="1" applyFont="1" applyFill="1" applyBorder="1"/>
    <xf numFmtId="1" fontId="46" fillId="2" borderId="1" xfId="0" applyNumberFormat="1" applyFont="1" applyFill="1" applyBorder="1"/>
    <xf numFmtId="3" fontId="48" fillId="2" borderId="1" xfId="0" applyNumberFormat="1" applyFont="1" applyFill="1" applyBorder="1"/>
    <xf numFmtId="49" fontId="49" fillId="2" borderId="1" xfId="0" applyNumberFormat="1" applyFont="1" applyFill="1" applyBorder="1"/>
    <xf numFmtId="1" fontId="49" fillId="2" borderId="1" xfId="0" applyNumberFormat="1" applyFont="1" applyFill="1" applyBorder="1"/>
    <xf numFmtId="1" fontId="50" fillId="2" borderId="1" xfId="0" applyNumberFormat="1" applyFont="1" applyFill="1" applyBorder="1"/>
    <xf numFmtId="49" fontId="49" fillId="2" borderId="14" xfId="0" applyNumberFormat="1" applyFont="1" applyFill="1" applyBorder="1"/>
    <xf numFmtId="1" fontId="49" fillId="2" borderId="14" xfId="0" applyNumberFormat="1" applyFont="1" applyFill="1" applyBorder="1"/>
    <xf numFmtId="0" fontId="0" fillId="2" borderId="14" xfId="0" applyFill="1" applyBorder="1"/>
    <xf numFmtId="1" fontId="46" fillId="2" borderId="14" xfId="0" applyNumberFormat="1" applyFont="1" applyFill="1" applyBorder="1"/>
    <xf numFmtId="49" fontId="46" fillId="2" borderId="6" xfId="0" applyNumberFormat="1" applyFont="1" applyFill="1" applyBorder="1"/>
    <xf numFmtId="0" fontId="0" fillId="2" borderId="12" xfId="0" applyFill="1" applyBorder="1"/>
    <xf numFmtId="49" fontId="46" fillId="2" borderId="9" xfId="0" applyNumberFormat="1" applyFont="1" applyFill="1" applyBorder="1"/>
    <xf numFmtId="1" fontId="46" fillId="2" borderId="2" xfId="0" applyNumberFormat="1" applyFont="1" applyFill="1" applyBorder="1"/>
    <xf numFmtId="1" fontId="49" fillId="2" borderId="2" xfId="0" applyNumberFormat="1" applyFont="1" applyFill="1" applyBorder="1"/>
    <xf numFmtId="49" fontId="46" fillId="2" borderId="1" xfId="0" applyNumberFormat="1" applyFont="1" applyFill="1" applyBorder="1"/>
    <xf numFmtId="1" fontId="47" fillId="2" borderId="1" xfId="0" applyNumberFormat="1" applyFont="1" applyFill="1" applyBorder="1"/>
    <xf numFmtId="49" fontId="50" fillId="2" borderId="1" xfId="0" applyNumberFormat="1" applyFont="1" applyFill="1" applyBorder="1"/>
    <xf numFmtId="165" fontId="41" fillId="2" borderId="1" xfId="1" applyNumberFormat="1" applyFont="1" applyFill="1" applyBorder="1"/>
    <xf numFmtId="3" fontId="37" fillId="2" borderId="0" xfId="0" applyNumberFormat="1" applyFont="1" applyFill="1" applyAlignment="1">
      <alignment horizontal="right" vertical="center"/>
    </xf>
    <xf numFmtId="49" fontId="46" fillId="2" borderId="0" xfId="0" applyNumberFormat="1" applyFont="1" applyFill="1" applyAlignment="1">
      <alignment horizontal="center"/>
    </xf>
    <xf numFmtId="49" fontId="51" fillId="2" borderId="1" xfId="0" applyNumberFormat="1" applyFont="1" applyFill="1" applyBorder="1"/>
    <xf numFmtId="49" fontId="52" fillId="2" borderId="1" xfId="0" applyNumberFormat="1" applyFont="1" applyFill="1" applyBorder="1"/>
    <xf numFmtId="0" fontId="20" fillId="2" borderId="0" xfId="0" applyFont="1" applyFill="1" applyAlignment="1">
      <alignment horizontal="left" vertical="center"/>
    </xf>
    <xf numFmtId="165" fontId="14" fillId="2" borderId="0" xfId="2" applyNumberFormat="1" applyFont="1" applyFill="1"/>
    <xf numFmtId="0" fontId="40" fillId="2" borderId="0" xfId="0" applyFont="1" applyFill="1"/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/>
    </xf>
    <xf numFmtId="43" fontId="25" fillId="2" borderId="1" xfId="2" applyFont="1" applyFill="1" applyBorder="1"/>
    <xf numFmtId="165" fontId="25" fillId="2" borderId="0" xfId="2" applyNumberFormat="1" applyFont="1" applyFill="1"/>
    <xf numFmtId="43" fontId="25" fillId="2" borderId="0" xfId="0" applyNumberFormat="1" applyFont="1" applyFill="1"/>
    <xf numFmtId="0" fontId="28" fillId="2" borderId="0" xfId="0" applyFont="1" applyFill="1"/>
    <xf numFmtId="43" fontId="25" fillId="2" borderId="1" xfId="2" applyFont="1" applyFill="1" applyBorder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11" fillId="3" borderId="3" xfId="0" applyFont="1" applyFill="1" applyBorder="1"/>
    <xf numFmtId="3" fontId="0" fillId="3" borderId="1" xfId="0" applyNumberFormat="1" applyFill="1" applyBorder="1"/>
    <xf numFmtId="0" fontId="30" fillId="2" borderId="0" xfId="0" applyFont="1" applyFill="1"/>
    <xf numFmtId="3" fontId="14" fillId="0" borderId="1" xfId="0" applyNumberFormat="1" applyFont="1" applyBorder="1" applyAlignment="1">
      <alignment vertical="center"/>
    </xf>
    <xf numFmtId="49" fontId="49" fillId="2" borderId="13" xfId="0" applyNumberFormat="1" applyFont="1" applyFill="1" applyBorder="1" applyAlignment="1">
      <alignment horizontal="left"/>
    </xf>
    <xf numFmtId="49" fontId="49" fillId="2" borderId="4" xfId="0" applyNumberFormat="1" applyFont="1" applyFill="1" applyBorder="1" applyAlignment="1">
      <alignment horizontal="left"/>
    </xf>
    <xf numFmtId="3" fontId="14" fillId="0" borderId="14" xfId="0" applyNumberFormat="1" applyFont="1" applyBorder="1" applyAlignment="1">
      <alignment horizontal="center" vertical="center"/>
    </xf>
    <xf numFmtId="165" fontId="41" fillId="0" borderId="1" xfId="1" applyNumberFormat="1" applyFont="1" applyFill="1" applyBorder="1"/>
    <xf numFmtId="3" fontId="11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10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165" fontId="35" fillId="2" borderId="1" xfId="1" applyNumberFormat="1" applyFont="1" applyFill="1" applyBorder="1"/>
    <xf numFmtId="0" fontId="2" fillId="2" borderId="1" xfId="0" applyFont="1" applyFill="1" applyBorder="1"/>
    <xf numFmtId="0" fontId="1" fillId="0" borderId="1" xfId="3" applyBorder="1"/>
    <xf numFmtId="0" fontId="31" fillId="2" borderId="8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2" borderId="1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14" fillId="2" borderId="14" xfId="0" applyNumberFormat="1" applyFont="1" applyFill="1" applyBorder="1" applyAlignment="1">
      <alignment horizontal="center" vertical="center"/>
    </xf>
    <xf numFmtId="3" fontId="14" fillId="2" borderId="12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3" fontId="16" fillId="2" borderId="21" xfId="0" applyNumberFormat="1" applyFont="1" applyFill="1" applyBorder="1" applyAlignment="1">
      <alignment horizontal="center" vertical="center"/>
    </xf>
    <xf numFmtId="3" fontId="16" fillId="2" borderId="41" xfId="0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49" fontId="33" fillId="2" borderId="9" xfId="0" applyNumberFormat="1" applyFont="1" applyFill="1" applyBorder="1" applyAlignment="1">
      <alignment horizontal="left"/>
    </xf>
    <xf numFmtId="49" fontId="34" fillId="2" borderId="0" xfId="0" applyNumberFormat="1" applyFont="1" applyFill="1" applyAlignment="1">
      <alignment horizontal="center"/>
    </xf>
    <xf numFmtId="0" fontId="25" fillId="2" borderId="1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49" fontId="49" fillId="2" borderId="1" xfId="0" applyNumberFormat="1" applyFont="1" applyFill="1" applyBorder="1" applyAlignment="1">
      <alignment horizontal="center"/>
    </xf>
    <xf numFmtId="49" fontId="49" fillId="2" borderId="14" xfId="0" applyNumberFormat="1" applyFont="1" applyFill="1" applyBorder="1" applyAlignment="1">
      <alignment horizontal="center"/>
    </xf>
    <xf numFmtId="49" fontId="46" fillId="2" borderId="1" xfId="0" applyNumberFormat="1" applyFont="1" applyFill="1" applyBorder="1" applyAlignment="1">
      <alignment horizontal="center"/>
    </xf>
    <xf numFmtId="49" fontId="47" fillId="2" borderId="3" xfId="0" applyNumberFormat="1" applyFont="1" applyFill="1" applyBorder="1" applyAlignment="1">
      <alignment horizontal="center"/>
    </xf>
    <xf numFmtId="49" fontId="47" fillId="2" borderId="4" xfId="0" applyNumberFormat="1" applyFont="1" applyFill="1" applyBorder="1" applyAlignment="1">
      <alignment horizontal="center"/>
    </xf>
    <xf numFmtId="49" fontId="46" fillId="2" borderId="14" xfId="0" applyNumberFormat="1" applyFont="1" applyFill="1" applyBorder="1" applyAlignment="1">
      <alignment horizontal="center" vertical="center"/>
    </xf>
    <xf numFmtId="49" fontId="46" fillId="2" borderId="12" xfId="0" applyNumberFormat="1" applyFont="1" applyFill="1" applyBorder="1" applyAlignment="1">
      <alignment horizontal="center" vertical="center"/>
    </xf>
    <xf numFmtId="49" fontId="47" fillId="2" borderId="5" xfId="0" applyNumberFormat="1" applyFont="1" applyFill="1" applyBorder="1" applyAlignment="1">
      <alignment horizontal="center"/>
    </xf>
    <xf numFmtId="49" fontId="47" fillId="2" borderId="7" xfId="0" applyNumberFormat="1" applyFont="1" applyFill="1" applyBorder="1" applyAlignment="1">
      <alignment horizontal="center"/>
    </xf>
    <xf numFmtId="49" fontId="47" fillId="2" borderId="2" xfId="0" applyNumberFormat="1" applyFont="1" applyFill="1" applyBorder="1" applyAlignment="1">
      <alignment horizontal="center"/>
    </xf>
    <xf numFmtId="49" fontId="47" fillId="2" borderId="11" xfId="0" applyNumberFormat="1" applyFont="1" applyFill="1" applyBorder="1" applyAlignment="1">
      <alignment horizontal="center"/>
    </xf>
    <xf numFmtId="49" fontId="46" fillId="2" borderId="13" xfId="0" applyNumberFormat="1" applyFont="1" applyFill="1" applyBorder="1" applyAlignment="1">
      <alignment horizontal="left"/>
    </xf>
    <xf numFmtId="49" fontId="46" fillId="2" borderId="4" xfId="0" applyNumberFormat="1" applyFont="1" applyFill="1" applyBorder="1" applyAlignment="1">
      <alignment horizontal="left"/>
    </xf>
    <xf numFmtId="49" fontId="49" fillId="2" borderId="13" xfId="0" applyNumberFormat="1" applyFont="1" applyFill="1" applyBorder="1" applyAlignment="1">
      <alignment horizontal="left"/>
    </xf>
    <xf numFmtId="49" fontId="49" fillId="2" borderId="4" xfId="0" applyNumberFormat="1" applyFont="1" applyFill="1" applyBorder="1" applyAlignment="1">
      <alignment horizontal="left"/>
    </xf>
    <xf numFmtId="49" fontId="50" fillId="2" borderId="13" xfId="0" applyNumberFormat="1" applyFont="1" applyFill="1" applyBorder="1" applyAlignment="1">
      <alignment horizontal="left"/>
    </xf>
    <xf numFmtId="49" fontId="50" fillId="2" borderId="4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B8EF9A3C-686F-4B4A-A84B-7A11F591D3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1809750</xdr:colOff>
      <xdr:row>199</xdr:row>
      <xdr:rowOff>47625</xdr:rowOff>
    </xdr:from>
    <xdr:to>
      <xdr:col>10</xdr:col>
      <xdr:colOff>612000</xdr:colOff>
      <xdr:row>203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5D29267-AA45-4CD8-8BFC-0E34EC0C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2966025"/>
          <a:ext cx="2136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198</xdr:row>
      <xdr:rowOff>28575</xdr:rowOff>
    </xdr:from>
    <xdr:to>
      <xdr:col>5</xdr:col>
      <xdr:colOff>1362074</xdr:colOff>
      <xdr:row>203</xdr:row>
      <xdr:rowOff>170240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19ED2F-7395-47B6-9BCB-5A4A5F705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2756475"/>
          <a:ext cx="1476374" cy="109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35</xdr:row>
      <xdr:rowOff>133350</xdr:rowOff>
    </xdr:from>
    <xdr:to>
      <xdr:col>7</xdr:col>
      <xdr:colOff>564375</xdr:colOff>
      <xdr:row>41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37F2C09-D0B0-40C8-84F2-605BBB7B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5343525"/>
          <a:ext cx="2136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82</xdr:row>
      <xdr:rowOff>95250</xdr:rowOff>
    </xdr:from>
    <xdr:to>
      <xdr:col>5</xdr:col>
      <xdr:colOff>1374000</xdr:colOff>
      <xdr:row>87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6A66D0-439B-4EC3-8379-B9DB3048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8878550"/>
          <a:ext cx="2136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1152525</xdr:colOff>
      <xdr:row>31</xdr:row>
      <xdr:rowOff>47625</xdr:rowOff>
    </xdr:from>
    <xdr:to>
      <xdr:col>4</xdr:col>
      <xdr:colOff>812025</xdr:colOff>
      <xdr:row>36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10B48F-394D-46BF-8D55-18580A1D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7048500"/>
          <a:ext cx="2136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7</xdr:col>
      <xdr:colOff>173850</xdr:colOff>
      <xdr:row>38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D044696-B8C6-4ADD-A179-2DA31D70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391150"/>
          <a:ext cx="2136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50</xdr:row>
      <xdr:rowOff>114300</xdr:rowOff>
    </xdr:from>
    <xdr:to>
      <xdr:col>6</xdr:col>
      <xdr:colOff>573900</xdr:colOff>
      <xdr:row>55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C2306F-D7E1-4BB6-BBA6-C8E80C9DD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9153525"/>
          <a:ext cx="2136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56</xdr:row>
      <xdr:rowOff>0</xdr:rowOff>
    </xdr:from>
    <xdr:to>
      <xdr:col>3</xdr:col>
      <xdr:colOff>526275</xdr:colOff>
      <xdr:row>61</xdr:row>
      <xdr:rowOff>38100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14E4D5F-5EF4-4066-B544-4F343F742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867775"/>
          <a:ext cx="2136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opLeftCell="A19" workbookViewId="0">
      <selection activeCell="E58" sqref="E58"/>
    </sheetView>
  </sheetViews>
  <sheetFormatPr defaultRowHeight="12.75" x14ac:dyDescent="0.2"/>
  <cols>
    <col min="1" max="1" width="1.5703125" style="14" customWidth="1"/>
    <col min="2" max="2" width="7.85546875" style="14" customWidth="1"/>
    <col min="3" max="3" width="5.28515625" style="14" customWidth="1"/>
    <col min="4" max="4" width="9.42578125" style="14" customWidth="1"/>
    <col min="5" max="5" width="28.5703125" style="14" customWidth="1"/>
    <col min="6" max="6" width="10" style="14" customWidth="1"/>
    <col min="7" max="7" width="18.5703125" style="14" customWidth="1"/>
    <col min="8" max="8" width="7.5703125" style="14" customWidth="1"/>
    <col min="9" max="9" width="0.85546875" style="14" customWidth="1"/>
    <col min="10" max="10" width="9.140625" style="14" customWidth="1"/>
    <col min="11" max="16384" width="9.140625" style="14"/>
  </cols>
  <sheetData>
    <row r="1" spans="1:8" ht="6.75" customHeight="1" x14ac:dyDescent="0.2"/>
    <row r="2" spans="1:8" x14ac:dyDescent="0.2">
      <c r="A2" s="15"/>
      <c r="B2" s="16"/>
      <c r="C2" s="16"/>
      <c r="D2" s="16"/>
      <c r="E2" s="16"/>
      <c r="F2" s="16"/>
      <c r="G2" s="16"/>
      <c r="H2" s="17"/>
    </row>
    <row r="3" spans="1:8" s="23" customFormat="1" ht="14.1" customHeight="1" x14ac:dyDescent="0.25">
      <c r="A3" s="18"/>
      <c r="B3" s="19" t="s">
        <v>0</v>
      </c>
      <c r="C3" s="19"/>
      <c r="D3" s="19"/>
      <c r="E3" s="20" t="s">
        <v>473</v>
      </c>
      <c r="F3" s="21"/>
      <c r="G3" s="5"/>
      <c r="H3" s="22"/>
    </row>
    <row r="4" spans="1:8" s="23" customFormat="1" ht="14.1" customHeight="1" x14ac:dyDescent="0.2">
      <c r="A4" s="18"/>
      <c r="B4" s="19" t="s">
        <v>1</v>
      </c>
      <c r="C4" s="19"/>
      <c r="D4" s="19"/>
      <c r="E4" s="313" t="s">
        <v>465</v>
      </c>
      <c r="F4" s="313"/>
      <c r="G4" s="24"/>
      <c r="H4" s="22"/>
    </row>
    <row r="5" spans="1:8" s="23" customFormat="1" ht="14.1" customHeight="1" x14ac:dyDescent="0.2">
      <c r="A5" s="18"/>
      <c r="B5" s="19" t="s">
        <v>2</v>
      </c>
      <c r="C5" s="19"/>
      <c r="D5" s="19"/>
      <c r="E5" s="19" t="s">
        <v>475</v>
      </c>
      <c r="F5" s="19" t="s">
        <v>476</v>
      </c>
      <c r="H5" s="22"/>
    </row>
    <row r="6" spans="1:8" s="23" customFormat="1" ht="14.1" customHeight="1" x14ac:dyDescent="0.2">
      <c r="A6" s="18"/>
      <c r="B6" s="19"/>
      <c r="C6" s="19"/>
      <c r="D6" s="19"/>
      <c r="E6" s="19"/>
      <c r="F6" s="19"/>
      <c r="G6" s="25" t="s">
        <v>459</v>
      </c>
      <c r="H6" s="22"/>
    </row>
    <row r="7" spans="1:8" s="23" customFormat="1" ht="14.1" customHeight="1" x14ac:dyDescent="0.2">
      <c r="A7" s="18"/>
      <c r="B7" s="19" t="s">
        <v>3</v>
      </c>
      <c r="C7" s="19"/>
      <c r="D7" s="19"/>
      <c r="E7" s="26" t="s">
        <v>468</v>
      </c>
      <c r="F7" s="24"/>
      <c r="G7" s="19"/>
      <c r="H7" s="22"/>
    </row>
    <row r="8" spans="1:8" s="23" customFormat="1" ht="14.1" customHeight="1" x14ac:dyDescent="0.25">
      <c r="A8" s="18"/>
      <c r="B8" s="19" t="s">
        <v>4</v>
      </c>
      <c r="C8" s="19"/>
      <c r="D8" s="19"/>
      <c r="E8" s="27" t="s">
        <v>474</v>
      </c>
      <c r="F8" s="24"/>
      <c r="G8" s="19"/>
      <c r="H8" s="22"/>
    </row>
    <row r="9" spans="1:8" s="23" customFormat="1" ht="14.1" customHeight="1" x14ac:dyDescent="0.2">
      <c r="A9" s="18"/>
      <c r="B9" s="19"/>
      <c r="C9" s="19"/>
      <c r="D9" s="19"/>
      <c r="E9" s="19"/>
      <c r="F9" s="19"/>
      <c r="G9" s="19"/>
      <c r="H9" s="22"/>
    </row>
    <row r="10" spans="1:8" s="23" customFormat="1" ht="14.1" customHeight="1" x14ac:dyDescent="0.2">
      <c r="A10" s="18"/>
      <c r="B10" s="19" t="s">
        <v>5</v>
      </c>
      <c r="C10" s="19"/>
      <c r="D10" s="19"/>
      <c r="E10" s="28" t="s">
        <v>477</v>
      </c>
      <c r="F10" s="28"/>
      <c r="G10" s="28"/>
      <c r="H10" s="29"/>
    </row>
    <row r="11" spans="1:8" s="23" customFormat="1" ht="14.1" customHeight="1" x14ac:dyDescent="0.2">
      <c r="A11" s="18"/>
      <c r="B11" s="19"/>
      <c r="C11" s="19"/>
      <c r="D11" s="19"/>
      <c r="E11" s="30"/>
      <c r="F11" s="16"/>
      <c r="G11" s="16"/>
      <c r="H11" s="29"/>
    </row>
    <row r="12" spans="1:8" s="23" customFormat="1" ht="14.1" customHeight="1" x14ac:dyDescent="0.2">
      <c r="A12" s="18"/>
      <c r="B12" s="19"/>
      <c r="C12" s="19"/>
      <c r="D12" s="19"/>
      <c r="E12" s="30"/>
      <c r="F12" s="31"/>
      <c r="G12" s="31"/>
      <c r="H12" s="29"/>
    </row>
    <row r="13" spans="1:8" x14ac:dyDescent="0.2">
      <c r="A13" s="32"/>
      <c r="B13" s="31"/>
      <c r="C13" s="31"/>
      <c r="D13" s="31"/>
      <c r="E13" s="31"/>
      <c r="F13" s="31"/>
      <c r="G13" s="31"/>
      <c r="H13" s="29"/>
    </row>
    <row r="14" spans="1:8" x14ac:dyDescent="0.2">
      <c r="A14" s="32"/>
      <c r="B14" s="31"/>
      <c r="C14" s="31"/>
      <c r="D14" s="31"/>
      <c r="E14" s="31"/>
      <c r="F14" s="31"/>
      <c r="G14" s="31"/>
      <c r="H14" s="29"/>
    </row>
    <row r="15" spans="1:8" x14ac:dyDescent="0.2">
      <c r="A15" s="32"/>
      <c r="B15" s="31"/>
      <c r="C15" s="31"/>
      <c r="D15" s="31"/>
      <c r="E15" s="31"/>
      <c r="F15" s="31"/>
      <c r="G15" s="31"/>
      <c r="H15" s="29"/>
    </row>
    <row r="16" spans="1:8" x14ac:dyDescent="0.2">
      <c r="A16" s="32"/>
      <c r="B16" s="31"/>
      <c r="C16" s="31"/>
      <c r="D16" s="31"/>
      <c r="E16" s="31"/>
      <c r="F16" s="31"/>
      <c r="G16" s="31"/>
      <c r="H16" s="29"/>
    </row>
    <row r="17" spans="1:8" x14ac:dyDescent="0.2">
      <c r="A17" s="32"/>
      <c r="B17" s="31"/>
      <c r="C17" s="31"/>
      <c r="D17" s="31"/>
      <c r="F17" s="31"/>
      <c r="G17" s="31"/>
      <c r="H17" s="29"/>
    </row>
    <row r="18" spans="1:8" x14ac:dyDescent="0.2">
      <c r="A18" s="32"/>
      <c r="B18" s="31"/>
      <c r="C18" s="31"/>
      <c r="D18" s="31"/>
      <c r="F18" s="31"/>
      <c r="G18" s="31"/>
      <c r="H18" s="29"/>
    </row>
    <row r="19" spans="1:8" x14ac:dyDescent="0.2">
      <c r="A19" s="32"/>
      <c r="B19" s="31"/>
      <c r="C19" s="31"/>
      <c r="D19" s="31"/>
      <c r="F19" s="31"/>
      <c r="G19" s="31"/>
      <c r="H19" s="29"/>
    </row>
    <row r="20" spans="1:8" x14ac:dyDescent="0.2">
      <c r="A20" s="32"/>
      <c r="B20" s="31"/>
      <c r="C20" s="31"/>
      <c r="D20" s="31"/>
      <c r="F20" s="31"/>
      <c r="G20" s="31"/>
      <c r="H20" s="29"/>
    </row>
    <row r="21" spans="1:8" x14ac:dyDescent="0.2">
      <c r="A21" s="32"/>
      <c r="B21" s="31"/>
      <c r="C21" s="31"/>
      <c r="D21" s="31"/>
      <c r="E21" s="31"/>
      <c r="F21" s="31"/>
      <c r="G21" s="31"/>
      <c r="H21" s="29"/>
    </row>
    <row r="22" spans="1:8" x14ac:dyDescent="0.2">
      <c r="A22" s="32"/>
      <c r="B22" s="31"/>
      <c r="C22" s="31"/>
      <c r="D22" s="31"/>
      <c r="E22" s="31"/>
      <c r="F22" s="31"/>
      <c r="G22" s="31"/>
      <c r="H22" s="29"/>
    </row>
    <row r="23" spans="1:8" x14ac:dyDescent="0.2">
      <c r="A23" s="32"/>
      <c r="B23" s="31"/>
      <c r="C23" s="31"/>
      <c r="D23" s="31"/>
      <c r="E23" s="31"/>
      <c r="F23" s="31"/>
      <c r="G23" s="31"/>
      <c r="H23" s="29"/>
    </row>
    <row r="24" spans="1:8" x14ac:dyDescent="0.2">
      <c r="A24" s="32"/>
      <c r="B24" s="31"/>
      <c r="C24" s="31"/>
      <c r="D24" s="31"/>
      <c r="E24" s="31"/>
      <c r="F24" s="31"/>
      <c r="G24" s="31"/>
      <c r="H24" s="29"/>
    </row>
    <row r="25" spans="1:8" ht="33.75" x14ac:dyDescent="0.5">
      <c r="A25" s="309" t="s">
        <v>6</v>
      </c>
      <c r="B25" s="310"/>
      <c r="C25" s="310"/>
      <c r="D25" s="310"/>
      <c r="E25" s="310"/>
      <c r="F25" s="310"/>
      <c r="G25" s="310"/>
      <c r="H25" s="311"/>
    </row>
    <row r="26" spans="1:8" x14ac:dyDescent="0.2">
      <c r="A26" s="32"/>
      <c r="B26" s="312" t="s">
        <v>7</v>
      </c>
      <c r="C26" s="312"/>
      <c r="D26" s="312"/>
      <c r="E26" s="312"/>
      <c r="F26" s="312"/>
      <c r="G26" s="312"/>
      <c r="H26" s="29"/>
    </row>
    <row r="27" spans="1:8" x14ac:dyDescent="0.2">
      <c r="A27" s="32"/>
      <c r="B27" s="312" t="s">
        <v>8</v>
      </c>
      <c r="C27" s="312"/>
      <c r="D27" s="312"/>
      <c r="E27" s="312"/>
      <c r="F27" s="312"/>
      <c r="G27" s="312"/>
      <c r="H27" s="29"/>
    </row>
    <row r="28" spans="1:8" x14ac:dyDescent="0.2">
      <c r="A28" s="32"/>
      <c r="B28" s="31"/>
      <c r="C28" s="31"/>
      <c r="D28" s="31"/>
      <c r="E28" s="31"/>
      <c r="F28" s="31"/>
      <c r="G28" s="31"/>
      <c r="H28" s="29"/>
    </row>
    <row r="29" spans="1:8" x14ac:dyDescent="0.2">
      <c r="A29" s="32"/>
      <c r="B29" s="31"/>
      <c r="C29" s="31"/>
      <c r="D29" s="31"/>
      <c r="E29" s="31"/>
      <c r="F29" s="31"/>
      <c r="G29" s="31"/>
      <c r="H29" s="29"/>
    </row>
    <row r="30" spans="1:8" ht="33.75" x14ac:dyDescent="0.5">
      <c r="A30" s="32"/>
      <c r="B30" s="31"/>
      <c r="C30" s="31"/>
      <c r="D30" s="31"/>
      <c r="E30" s="33" t="s">
        <v>516</v>
      </c>
      <c r="F30" s="31"/>
      <c r="G30" s="31"/>
      <c r="H30" s="29"/>
    </row>
    <row r="31" spans="1:8" x14ac:dyDescent="0.2">
      <c r="A31" s="32"/>
      <c r="B31" s="31"/>
      <c r="C31" s="31"/>
      <c r="D31" s="31"/>
      <c r="E31" s="31"/>
      <c r="F31" s="31"/>
      <c r="G31" s="31"/>
      <c r="H31" s="29"/>
    </row>
    <row r="32" spans="1:8" x14ac:dyDescent="0.2">
      <c r="A32" s="32"/>
      <c r="B32" s="31"/>
      <c r="C32" s="31"/>
      <c r="D32" s="31"/>
      <c r="E32" s="31"/>
      <c r="F32" s="31"/>
      <c r="G32" s="31"/>
      <c r="H32" s="29"/>
    </row>
    <row r="33" spans="1:8" x14ac:dyDescent="0.2">
      <c r="A33" s="32"/>
      <c r="B33" s="31"/>
      <c r="C33" s="31"/>
      <c r="D33" s="31"/>
      <c r="E33" s="31"/>
      <c r="F33" s="31"/>
      <c r="G33" s="31"/>
      <c r="H33" s="29"/>
    </row>
    <row r="34" spans="1:8" x14ac:dyDescent="0.2">
      <c r="A34" s="32"/>
      <c r="B34" s="31"/>
      <c r="C34" s="31"/>
      <c r="D34" s="31"/>
      <c r="E34" s="31"/>
      <c r="F34" s="31"/>
      <c r="G34" s="31"/>
      <c r="H34" s="29"/>
    </row>
    <row r="35" spans="1:8" x14ac:dyDescent="0.2">
      <c r="A35" s="32"/>
      <c r="B35" s="31"/>
      <c r="C35" s="31"/>
      <c r="D35" s="31"/>
      <c r="E35" s="31"/>
      <c r="F35" s="31"/>
      <c r="G35" s="31"/>
      <c r="H35" s="29"/>
    </row>
    <row r="36" spans="1:8" x14ac:dyDescent="0.2">
      <c r="A36" s="32"/>
      <c r="B36" s="31"/>
      <c r="C36" s="31"/>
      <c r="D36" s="31"/>
      <c r="E36" s="31"/>
      <c r="F36" s="31"/>
      <c r="G36" s="31"/>
      <c r="H36" s="29"/>
    </row>
    <row r="37" spans="1:8" x14ac:dyDescent="0.2">
      <c r="A37" s="32"/>
      <c r="B37" s="31"/>
      <c r="C37" s="31"/>
      <c r="D37" s="31"/>
      <c r="E37" s="31"/>
      <c r="F37" s="31"/>
      <c r="G37" s="31"/>
      <c r="H37" s="29"/>
    </row>
    <row r="38" spans="1:8" x14ac:dyDescent="0.2">
      <c r="A38" s="32"/>
      <c r="B38" s="31"/>
      <c r="C38" s="31"/>
      <c r="D38" s="31"/>
      <c r="E38" s="31"/>
      <c r="F38" s="31"/>
      <c r="G38" s="31"/>
      <c r="H38" s="29"/>
    </row>
    <row r="39" spans="1:8" x14ac:dyDescent="0.2">
      <c r="A39" s="32"/>
      <c r="B39" s="31"/>
      <c r="C39" s="31"/>
      <c r="D39" s="31"/>
      <c r="E39" s="31"/>
      <c r="F39" s="31"/>
      <c r="G39" s="31"/>
      <c r="H39" s="29"/>
    </row>
    <row r="40" spans="1:8" x14ac:dyDescent="0.2">
      <c r="A40" s="32"/>
      <c r="B40" s="31"/>
      <c r="C40" s="31"/>
      <c r="D40" s="31"/>
      <c r="E40" s="31"/>
      <c r="F40" s="31"/>
      <c r="G40" s="31"/>
      <c r="H40" s="29"/>
    </row>
    <row r="41" spans="1:8" x14ac:dyDescent="0.2">
      <c r="A41" s="32"/>
      <c r="B41" s="31"/>
      <c r="C41" s="31"/>
      <c r="D41" s="31"/>
      <c r="E41" s="31"/>
      <c r="F41" s="31"/>
      <c r="G41" s="31"/>
      <c r="H41" s="29"/>
    </row>
    <row r="42" spans="1:8" x14ac:dyDescent="0.2">
      <c r="A42" s="32"/>
      <c r="B42" s="31"/>
      <c r="C42" s="31"/>
      <c r="D42" s="31"/>
      <c r="E42" s="31"/>
      <c r="F42" s="31"/>
      <c r="G42" s="31"/>
      <c r="H42" s="29"/>
    </row>
    <row r="43" spans="1:8" x14ac:dyDescent="0.2">
      <c r="A43" s="32"/>
      <c r="B43" s="31"/>
      <c r="C43" s="31"/>
      <c r="D43" s="31"/>
      <c r="E43" s="31"/>
      <c r="F43" s="31"/>
      <c r="G43" s="31"/>
      <c r="H43" s="29"/>
    </row>
    <row r="44" spans="1:8" x14ac:dyDescent="0.2">
      <c r="A44" s="32"/>
      <c r="B44" s="31"/>
      <c r="C44" s="31"/>
      <c r="D44" s="31"/>
      <c r="E44" s="31"/>
      <c r="F44" s="31"/>
      <c r="G44" s="31"/>
      <c r="H44" s="29"/>
    </row>
    <row r="45" spans="1:8" ht="9" customHeight="1" x14ac:dyDescent="0.2">
      <c r="A45" s="32"/>
      <c r="B45" s="31"/>
      <c r="C45" s="31"/>
      <c r="D45" s="31"/>
      <c r="E45" s="31"/>
      <c r="F45" s="31"/>
      <c r="G45" s="31"/>
      <c r="H45" s="29"/>
    </row>
    <row r="46" spans="1:8" x14ac:dyDescent="0.2">
      <c r="A46" s="32"/>
      <c r="B46" s="31"/>
      <c r="C46" s="31"/>
      <c r="D46" s="31"/>
      <c r="E46" s="31"/>
      <c r="F46" s="31"/>
      <c r="G46" s="31"/>
      <c r="H46" s="29"/>
    </row>
    <row r="47" spans="1:8" x14ac:dyDescent="0.2">
      <c r="A47" s="32"/>
      <c r="B47" s="31"/>
      <c r="C47" s="31"/>
      <c r="D47" s="31"/>
      <c r="E47" s="31"/>
      <c r="F47" s="31"/>
      <c r="G47" s="31"/>
      <c r="H47" s="29"/>
    </row>
    <row r="48" spans="1:8" s="23" customFormat="1" ht="12.95" customHeight="1" x14ac:dyDescent="0.2">
      <c r="A48" s="18"/>
      <c r="B48" s="19" t="s">
        <v>9</v>
      </c>
      <c r="C48" s="19"/>
      <c r="D48" s="19"/>
      <c r="E48" s="19"/>
      <c r="F48" s="19"/>
      <c r="G48" s="24" t="s">
        <v>284</v>
      </c>
      <c r="H48" s="22"/>
    </row>
    <row r="49" spans="1:8" s="23" customFormat="1" ht="12.95" customHeight="1" x14ac:dyDescent="0.2">
      <c r="A49" s="18"/>
      <c r="B49" s="19" t="s">
        <v>10</v>
      </c>
      <c r="C49" s="19"/>
      <c r="D49" s="19"/>
      <c r="E49" s="19"/>
      <c r="F49" s="19"/>
      <c r="G49" s="24" t="s">
        <v>530</v>
      </c>
      <c r="H49" s="22"/>
    </row>
    <row r="50" spans="1:8" s="23" customFormat="1" ht="12.95" customHeight="1" x14ac:dyDescent="0.2">
      <c r="A50" s="18"/>
      <c r="B50" s="19" t="s">
        <v>11</v>
      </c>
      <c r="C50" s="19"/>
      <c r="D50" s="19"/>
      <c r="E50" s="19"/>
      <c r="F50" s="19"/>
      <c r="G50" s="24" t="s">
        <v>12</v>
      </c>
      <c r="H50" s="22"/>
    </row>
    <row r="51" spans="1:8" s="23" customFormat="1" ht="12.95" customHeight="1" x14ac:dyDescent="0.2">
      <c r="A51" s="18"/>
      <c r="B51" s="19" t="s">
        <v>13</v>
      </c>
      <c r="C51" s="19"/>
      <c r="D51" s="19"/>
      <c r="E51" s="19"/>
      <c r="F51" s="19"/>
      <c r="G51" s="24" t="s">
        <v>12</v>
      </c>
      <c r="H51" s="22"/>
    </row>
    <row r="52" spans="1:8" x14ac:dyDescent="0.2">
      <c r="A52" s="32"/>
      <c r="B52" s="31"/>
      <c r="C52" s="31"/>
      <c r="D52" s="31"/>
      <c r="E52" s="31"/>
      <c r="F52" s="31"/>
      <c r="G52" s="31"/>
      <c r="H52" s="29"/>
    </row>
    <row r="53" spans="1:8" s="37" customFormat="1" ht="12.95" customHeight="1" x14ac:dyDescent="0.2">
      <c r="A53" s="34"/>
      <c r="B53" s="19" t="s">
        <v>14</v>
      </c>
      <c r="C53" s="19"/>
      <c r="D53" s="19"/>
      <c r="E53" s="19"/>
      <c r="F53" s="24" t="s">
        <v>15</v>
      </c>
      <c r="G53" s="35" t="s">
        <v>517</v>
      </c>
      <c r="H53" s="36"/>
    </row>
    <row r="54" spans="1:8" s="37" customFormat="1" ht="12.95" customHeight="1" x14ac:dyDescent="0.2">
      <c r="A54" s="34"/>
      <c r="B54" s="19"/>
      <c r="C54" s="19"/>
      <c r="D54" s="19"/>
      <c r="E54" s="19"/>
      <c r="F54" s="24" t="s">
        <v>16</v>
      </c>
      <c r="G54" s="24" t="s">
        <v>518</v>
      </c>
      <c r="H54" s="36"/>
    </row>
    <row r="55" spans="1:8" s="37" customFormat="1" ht="7.5" customHeight="1" x14ac:dyDescent="0.2">
      <c r="A55" s="34"/>
      <c r="B55" s="19"/>
      <c r="C55" s="19"/>
      <c r="D55" s="19"/>
      <c r="E55" s="19"/>
      <c r="F55" s="24"/>
      <c r="G55" s="24"/>
      <c r="H55" s="36"/>
    </row>
    <row r="56" spans="1:8" s="37" customFormat="1" ht="12.95" customHeight="1" x14ac:dyDescent="0.2">
      <c r="A56" s="34"/>
      <c r="B56" s="19" t="s">
        <v>17</v>
      </c>
      <c r="C56" s="19"/>
      <c r="D56" s="19"/>
      <c r="E56" s="24"/>
      <c r="F56" s="19"/>
      <c r="G56" s="24" t="s">
        <v>529</v>
      </c>
      <c r="H56" s="36"/>
    </row>
    <row r="57" spans="1:8" ht="22.5" customHeight="1" x14ac:dyDescent="0.2">
      <c r="A57" s="38"/>
      <c r="B57" s="28"/>
      <c r="C57" s="28"/>
      <c r="D57" s="28"/>
      <c r="E57" s="28"/>
      <c r="F57" s="28"/>
      <c r="G57" s="28"/>
      <c r="H57" s="39"/>
    </row>
    <row r="58" spans="1:8" ht="6.75" customHeight="1" x14ac:dyDescent="0.2"/>
  </sheetData>
  <mergeCells count="4">
    <mergeCell ref="A25:H25"/>
    <mergeCell ref="B26:G26"/>
    <mergeCell ref="B27:G27"/>
    <mergeCell ref="E4:F4"/>
  </mergeCells>
  <phoneticPr fontId="7" type="noConversion"/>
  <pageMargins left="1.1417322834645669" right="0.35433070866141736" top="0" bottom="0" header="0" footer="0"/>
  <pageSetup scale="95" orientation="portrait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topLeftCell="A67" workbookViewId="0">
      <selection activeCell="F99" sqref="F99"/>
    </sheetView>
  </sheetViews>
  <sheetFormatPr defaultRowHeight="12.75" x14ac:dyDescent="0.2"/>
  <cols>
    <col min="1" max="1" width="5.140625" style="65" customWidth="1"/>
    <col min="2" max="2" width="39.28515625" style="65" customWidth="1"/>
    <col min="3" max="4" width="10.7109375" style="65" customWidth="1"/>
    <col min="5" max="5" width="12.140625" style="65" customWidth="1"/>
    <col min="6" max="6" width="28.7109375" style="65" customWidth="1"/>
    <col min="7" max="16384" width="9.140625" style="65"/>
  </cols>
  <sheetData>
    <row r="1" spans="1:6" ht="15" x14ac:dyDescent="0.2">
      <c r="B1" s="178" t="s">
        <v>587</v>
      </c>
      <c r="C1" s="231"/>
      <c r="D1" s="231"/>
      <c r="E1" s="231"/>
    </row>
    <row r="2" spans="1:6" ht="16.5" customHeight="1" x14ac:dyDescent="0.2">
      <c r="A2" s="231"/>
      <c r="B2" s="231"/>
      <c r="C2" s="232"/>
      <c r="D2" s="232"/>
      <c r="E2" s="178" t="s">
        <v>518</v>
      </c>
      <c r="F2" s="231"/>
    </row>
    <row r="3" spans="1:6" ht="33" customHeight="1" x14ac:dyDescent="0.2">
      <c r="A3" s="231"/>
      <c r="B3" s="231"/>
      <c r="C3" s="232"/>
      <c r="D3" s="232"/>
      <c r="E3" s="231"/>
      <c r="F3" s="231"/>
    </row>
    <row r="4" spans="1:6" x14ac:dyDescent="0.2">
      <c r="B4" s="96" t="s">
        <v>457</v>
      </c>
      <c r="C4" s="96" t="s">
        <v>463</v>
      </c>
    </row>
    <row r="5" spans="1:6" ht="15" x14ac:dyDescent="0.25">
      <c r="B5" s="96" t="s">
        <v>466</v>
      </c>
      <c r="C5" s="6" t="s">
        <v>465</v>
      </c>
    </row>
    <row r="6" spans="1:6" x14ac:dyDescent="0.2">
      <c r="B6" s="96" t="s">
        <v>452</v>
      </c>
      <c r="C6" s="31" t="s">
        <v>393</v>
      </c>
    </row>
    <row r="7" spans="1:6" x14ac:dyDescent="0.2">
      <c r="B7" s="96" t="s">
        <v>451</v>
      </c>
      <c r="F7" s="233"/>
    </row>
    <row r="8" spans="1:6" x14ac:dyDescent="0.2">
      <c r="B8" s="20" t="s">
        <v>448</v>
      </c>
      <c r="F8" s="234"/>
    </row>
    <row r="9" spans="1:6" s="31" customFormat="1" ht="21.75" customHeight="1" x14ac:dyDescent="0.2">
      <c r="A9" s="65"/>
      <c r="B9" s="65"/>
      <c r="C9" s="65"/>
      <c r="D9" s="65"/>
      <c r="E9" s="65"/>
      <c r="F9" s="72" t="s">
        <v>294</v>
      </c>
    </row>
    <row r="10" spans="1:6" ht="44.25" customHeight="1" x14ac:dyDescent="0.2">
      <c r="A10" s="235" t="s">
        <v>18</v>
      </c>
      <c r="B10" s="236" t="s">
        <v>295</v>
      </c>
      <c r="C10" s="235" t="s">
        <v>296</v>
      </c>
      <c r="D10" s="236" t="s">
        <v>287</v>
      </c>
      <c r="E10" s="236" t="s">
        <v>297</v>
      </c>
      <c r="F10" s="236" t="s">
        <v>298</v>
      </c>
    </row>
    <row r="11" spans="1:6" s="178" customFormat="1" ht="18" customHeight="1" x14ac:dyDescent="0.25">
      <c r="A11" s="307">
        <v>1</v>
      </c>
      <c r="B11" s="307" t="s">
        <v>540</v>
      </c>
      <c r="C11" s="308" t="s">
        <v>581</v>
      </c>
      <c r="D11" s="308">
        <v>19405.599999999999</v>
      </c>
      <c r="E11" s="308">
        <v>168.95699999999999</v>
      </c>
      <c r="F11" s="308">
        <v>3278717.25</v>
      </c>
    </row>
    <row r="12" spans="1:6" s="178" customFormat="1" ht="18" customHeight="1" x14ac:dyDescent="0.25">
      <c r="A12" s="307">
        <f>A11+1</f>
        <v>2</v>
      </c>
      <c r="B12" s="307" t="s">
        <v>541</v>
      </c>
      <c r="C12" s="308" t="s">
        <v>582</v>
      </c>
      <c r="D12" s="308">
        <v>2</v>
      </c>
      <c r="E12" s="308">
        <v>288214.01199999999</v>
      </c>
      <c r="F12" s="308">
        <v>576428.02399999998</v>
      </c>
    </row>
    <row r="13" spans="1:6" s="178" customFormat="1" ht="18" customHeight="1" x14ac:dyDescent="0.25">
      <c r="A13" s="307">
        <f t="shared" ref="A13:A76" si="0">A12+1</f>
        <v>3</v>
      </c>
      <c r="B13" s="307" t="s">
        <v>542</v>
      </c>
      <c r="C13" s="308" t="s">
        <v>581</v>
      </c>
      <c r="D13" s="308">
        <v>0.60000000000002296</v>
      </c>
      <c r="E13" s="308">
        <v>35103.283000000003</v>
      </c>
      <c r="F13" s="308">
        <v>21061.97</v>
      </c>
    </row>
    <row r="14" spans="1:6" s="178" customFormat="1" ht="18" customHeight="1" x14ac:dyDescent="0.25">
      <c r="A14" s="307">
        <f t="shared" si="0"/>
        <v>4</v>
      </c>
      <c r="B14" s="307" t="s">
        <v>543</v>
      </c>
      <c r="C14" s="308" t="s">
        <v>581</v>
      </c>
      <c r="D14" s="308">
        <v>9.9999999999909106E-2</v>
      </c>
      <c r="E14" s="308">
        <v>377770.15</v>
      </c>
      <c r="F14" s="308">
        <v>37777.014999999999</v>
      </c>
    </row>
    <row r="15" spans="1:6" ht="19.5" customHeight="1" x14ac:dyDescent="0.25">
      <c r="A15" s="307">
        <f t="shared" si="0"/>
        <v>5</v>
      </c>
      <c r="B15" s="307" t="s">
        <v>544</v>
      </c>
      <c r="C15" s="308" t="s">
        <v>581</v>
      </c>
      <c r="D15" s="308">
        <v>2.7000000000000499</v>
      </c>
      <c r="E15" s="308">
        <v>16672.191999999999</v>
      </c>
      <c r="F15" s="308">
        <v>45014.9180000001</v>
      </c>
    </row>
    <row r="16" spans="1:6" ht="14.25" customHeight="1" x14ac:dyDescent="0.25">
      <c r="A16" s="307">
        <f t="shared" si="0"/>
        <v>6</v>
      </c>
      <c r="B16" s="307" t="s">
        <v>545</v>
      </c>
      <c r="C16" s="308" t="s">
        <v>582</v>
      </c>
      <c r="D16" s="308">
        <v>10</v>
      </c>
      <c r="E16" s="308">
        <v>408.06299999999999</v>
      </c>
      <c r="F16" s="308">
        <v>4080.6299999999501</v>
      </c>
    </row>
    <row r="17" spans="1:6" ht="18.75" customHeight="1" x14ac:dyDescent="0.25">
      <c r="A17" s="307">
        <f t="shared" si="0"/>
        <v>7</v>
      </c>
      <c r="B17" s="307" t="s">
        <v>546</v>
      </c>
      <c r="C17" s="308" t="s">
        <v>582</v>
      </c>
      <c r="D17" s="308">
        <v>142</v>
      </c>
      <c r="E17" s="308">
        <v>541.87699999999995</v>
      </c>
      <c r="F17" s="308">
        <v>76946.499999999796</v>
      </c>
    </row>
    <row r="18" spans="1:6" ht="18" customHeight="1" x14ac:dyDescent="0.25">
      <c r="A18" s="307">
        <f t="shared" si="0"/>
        <v>8</v>
      </c>
      <c r="B18" s="307" t="s">
        <v>547</v>
      </c>
      <c r="C18" s="308" t="s">
        <v>582</v>
      </c>
      <c r="D18" s="308">
        <v>65</v>
      </c>
      <c r="E18" s="308">
        <v>6375.7939999999999</v>
      </c>
      <c r="F18" s="308">
        <v>414426.6</v>
      </c>
    </row>
    <row r="19" spans="1:6" ht="16.5" customHeight="1" x14ac:dyDescent="0.25">
      <c r="A19" s="307">
        <f t="shared" si="0"/>
        <v>9</v>
      </c>
      <c r="B19" s="307" t="s">
        <v>548</v>
      </c>
      <c r="C19" s="308" t="s">
        <v>582</v>
      </c>
      <c r="D19" s="308">
        <v>900</v>
      </c>
      <c r="E19" s="308">
        <v>252.49199999999999</v>
      </c>
      <c r="F19" s="308">
        <v>227242.44</v>
      </c>
    </row>
    <row r="20" spans="1:6" s="178" customFormat="1" ht="18" customHeight="1" x14ac:dyDescent="0.25">
      <c r="A20" s="307">
        <f t="shared" si="0"/>
        <v>10</v>
      </c>
      <c r="B20" s="307" t="s">
        <v>549</v>
      </c>
      <c r="C20" s="308" t="s">
        <v>582</v>
      </c>
      <c r="D20" s="308">
        <v>250</v>
      </c>
      <c r="E20" s="308">
        <v>1226.4459999999999</v>
      </c>
      <c r="F20" s="308">
        <v>306611.40999999997</v>
      </c>
    </row>
    <row r="21" spans="1:6" s="178" customFormat="1" ht="18" customHeight="1" x14ac:dyDescent="0.25">
      <c r="A21" s="307">
        <f t="shared" si="0"/>
        <v>11</v>
      </c>
      <c r="B21" s="307" t="s">
        <v>550</v>
      </c>
      <c r="C21" s="308" t="s">
        <v>582</v>
      </c>
      <c r="D21" s="308">
        <v>1</v>
      </c>
      <c r="E21" s="308">
        <v>12.7</v>
      </c>
      <c r="F21" s="308">
        <v>12.6999999999998</v>
      </c>
    </row>
    <row r="22" spans="1:6" s="178" customFormat="1" ht="18" customHeight="1" x14ac:dyDescent="0.25">
      <c r="A22" s="307">
        <f t="shared" si="0"/>
        <v>12</v>
      </c>
      <c r="B22" s="307" t="s">
        <v>551</v>
      </c>
      <c r="C22" s="308" t="s">
        <v>582</v>
      </c>
      <c r="D22" s="308">
        <v>305</v>
      </c>
      <c r="E22" s="308">
        <v>1253.4549999999999</v>
      </c>
      <c r="F22" s="308">
        <v>382303.92200000002</v>
      </c>
    </row>
    <row r="23" spans="1:6" s="178" customFormat="1" ht="18" customHeight="1" x14ac:dyDescent="0.25">
      <c r="A23" s="307">
        <f t="shared" si="0"/>
        <v>13</v>
      </c>
      <c r="B23" s="307" t="s">
        <v>544</v>
      </c>
      <c r="C23" s="308" t="s">
        <v>581</v>
      </c>
      <c r="D23" s="308">
        <v>0.80000000000001104</v>
      </c>
      <c r="E23" s="308">
        <v>13000.84</v>
      </c>
      <c r="F23" s="308">
        <v>10400.672</v>
      </c>
    </row>
    <row r="24" spans="1:6" s="178" customFormat="1" ht="18" customHeight="1" x14ac:dyDescent="0.25">
      <c r="A24" s="307">
        <f t="shared" si="0"/>
        <v>14</v>
      </c>
      <c r="B24" s="307" t="s">
        <v>552</v>
      </c>
      <c r="C24" s="308" t="s">
        <v>582</v>
      </c>
      <c r="D24" s="308">
        <v>1</v>
      </c>
      <c r="E24" s="308">
        <v>5504.16</v>
      </c>
      <c r="F24" s="308">
        <v>5504.16</v>
      </c>
    </row>
    <row r="25" spans="1:6" s="178" customFormat="1" ht="18" customHeight="1" x14ac:dyDescent="0.25">
      <c r="A25" s="307">
        <f t="shared" si="0"/>
        <v>15</v>
      </c>
      <c r="B25" s="307" t="s">
        <v>553</v>
      </c>
      <c r="C25" s="308" t="s">
        <v>582</v>
      </c>
      <c r="D25" s="308">
        <v>19</v>
      </c>
      <c r="E25" s="308">
        <v>2193.9650000000001</v>
      </c>
      <c r="F25" s="308">
        <v>41685.339999999997</v>
      </c>
    </row>
    <row r="26" spans="1:6" s="178" customFormat="1" ht="18" customHeight="1" x14ac:dyDescent="0.25">
      <c r="A26" s="307">
        <f t="shared" si="0"/>
        <v>16</v>
      </c>
      <c r="B26" s="307" t="s">
        <v>554</v>
      </c>
      <c r="C26" s="308" t="s">
        <v>582</v>
      </c>
      <c r="D26" s="308">
        <v>1</v>
      </c>
      <c r="E26" s="308">
        <v>991.67</v>
      </c>
      <c r="F26" s="308">
        <v>991.67</v>
      </c>
    </row>
    <row r="27" spans="1:6" s="178" customFormat="1" ht="18" customHeight="1" x14ac:dyDescent="0.25">
      <c r="A27" s="307">
        <f t="shared" si="0"/>
        <v>17</v>
      </c>
      <c r="B27" s="307" t="s">
        <v>555</v>
      </c>
      <c r="C27" s="308" t="s">
        <v>582</v>
      </c>
      <c r="D27" s="308">
        <v>1</v>
      </c>
      <c r="E27" s="308">
        <v>3325</v>
      </c>
      <c r="F27" s="308">
        <v>3325</v>
      </c>
    </row>
    <row r="28" spans="1:6" s="178" customFormat="1" ht="18" customHeight="1" x14ac:dyDescent="0.25">
      <c r="A28" s="307">
        <f t="shared" si="0"/>
        <v>18</v>
      </c>
      <c r="B28" s="307" t="s">
        <v>556</v>
      </c>
      <c r="C28" s="308" t="s">
        <v>582</v>
      </c>
      <c r="D28" s="308">
        <v>20</v>
      </c>
      <c r="E28" s="308">
        <v>221.82</v>
      </c>
      <c r="F28" s="308">
        <v>4436.3900000000003</v>
      </c>
    </row>
    <row r="29" spans="1:6" s="178" customFormat="1" ht="18" customHeight="1" x14ac:dyDescent="0.25">
      <c r="A29" s="307">
        <f t="shared" si="0"/>
        <v>19</v>
      </c>
      <c r="B29" s="307" t="s">
        <v>557</v>
      </c>
      <c r="C29" s="308" t="s">
        <v>581</v>
      </c>
      <c r="D29" s="308">
        <v>660.69000000000096</v>
      </c>
      <c r="E29" s="308">
        <v>266.62299999999999</v>
      </c>
      <c r="F29" s="308">
        <v>176154.95199999999</v>
      </c>
    </row>
    <row r="30" spans="1:6" s="178" customFormat="1" ht="18" customHeight="1" x14ac:dyDescent="0.25">
      <c r="A30" s="307">
        <f t="shared" si="0"/>
        <v>20</v>
      </c>
      <c r="B30" s="307" t="s">
        <v>558</v>
      </c>
      <c r="C30" s="308" t="s">
        <v>582</v>
      </c>
      <c r="D30" s="308">
        <v>1</v>
      </c>
      <c r="E30" s="308">
        <v>1491.66</v>
      </c>
      <c r="F30" s="308">
        <v>1491.66</v>
      </c>
    </row>
    <row r="31" spans="1:6" s="178" customFormat="1" ht="18" customHeight="1" x14ac:dyDescent="0.25">
      <c r="A31" s="307">
        <f t="shared" si="0"/>
        <v>21</v>
      </c>
      <c r="B31" s="307" t="s">
        <v>559</v>
      </c>
      <c r="C31" s="308" t="s">
        <v>581</v>
      </c>
      <c r="D31" s="308">
        <v>670</v>
      </c>
      <c r="E31" s="308">
        <v>175</v>
      </c>
      <c r="F31" s="308">
        <v>117250</v>
      </c>
    </row>
    <row r="32" spans="1:6" s="178" customFormat="1" ht="18" customHeight="1" x14ac:dyDescent="0.25">
      <c r="A32" s="307">
        <f t="shared" si="0"/>
        <v>22</v>
      </c>
      <c r="B32" s="307" t="s">
        <v>553</v>
      </c>
      <c r="C32" s="308" t="s">
        <v>582</v>
      </c>
      <c r="D32" s="308">
        <v>25</v>
      </c>
      <c r="E32" s="308">
        <v>1842.5</v>
      </c>
      <c r="F32" s="308">
        <v>46062.5</v>
      </c>
    </row>
    <row r="33" spans="1:6" s="178" customFormat="1" ht="18" customHeight="1" x14ac:dyDescent="0.25">
      <c r="A33" s="307">
        <f t="shared" si="0"/>
        <v>23</v>
      </c>
      <c r="B33" s="307" t="s">
        <v>560</v>
      </c>
      <c r="C33" s="308" t="s">
        <v>582</v>
      </c>
      <c r="D33" s="308">
        <v>497</v>
      </c>
      <c r="E33" s="308">
        <v>829.08299999999997</v>
      </c>
      <c r="F33" s="308">
        <v>412054.12</v>
      </c>
    </row>
    <row r="34" spans="1:6" s="178" customFormat="1" ht="18" customHeight="1" x14ac:dyDescent="0.25">
      <c r="A34" s="307">
        <f t="shared" si="0"/>
        <v>24</v>
      </c>
      <c r="B34" s="307" t="s">
        <v>593</v>
      </c>
      <c r="C34" s="308" t="s">
        <v>582</v>
      </c>
      <c r="D34" s="308">
        <v>350</v>
      </c>
      <c r="E34" s="308">
        <v>333.33300000000003</v>
      </c>
      <c r="F34" s="308">
        <v>116666.67</v>
      </c>
    </row>
    <row r="35" spans="1:6" s="178" customFormat="1" ht="18" customHeight="1" x14ac:dyDescent="0.25">
      <c r="A35" s="307">
        <f t="shared" si="0"/>
        <v>25</v>
      </c>
      <c r="B35" s="307" t="s">
        <v>594</v>
      </c>
      <c r="C35" s="308" t="s">
        <v>582</v>
      </c>
      <c r="D35" s="308">
        <v>400</v>
      </c>
      <c r="E35" s="308">
        <v>266.66699999999997</v>
      </c>
      <c r="F35" s="308">
        <v>106666.67</v>
      </c>
    </row>
    <row r="36" spans="1:6" s="178" customFormat="1" ht="18" customHeight="1" x14ac:dyDescent="0.25">
      <c r="A36" s="307">
        <f t="shared" si="0"/>
        <v>26</v>
      </c>
      <c r="B36" s="307" t="s">
        <v>548</v>
      </c>
      <c r="C36" s="308" t="s">
        <v>582</v>
      </c>
      <c r="D36" s="308">
        <v>500</v>
      </c>
      <c r="E36" s="308">
        <v>291.66699999999997</v>
      </c>
      <c r="F36" s="308">
        <v>145833.32999999999</v>
      </c>
    </row>
    <row r="37" spans="1:6" s="178" customFormat="1" ht="18" customHeight="1" x14ac:dyDescent="0.25">
      <c r="A37" s="307">
        <f t="shared" si="0"/>
        <v>27</v>
      </c>
      <c r="B37" s="307" t="s">
        <v>595</v>
      </c>
      <c r="C37" s="308" t="s">
        <v>582</v>
      </c>
      <c r="D37" s="308">
        <v>782</v>
      </c>
      <c r="E37" s="308">
        <v>250</v>
      </c>
      <c r="F37" s="308">
        <v>195500</v>
      </c>
    </row>
    <row r="38" spans="1:6" s="178" customFormat="1" ht="18" customHeight="1" x14ac:dyDescent="0.25">
      <c r="A38" s="307">
        <f t="shared" si="0"/>
        <v>28</v>
      </c>
      <c r="B38" s="307" t="s">
        <v>561</v>
      </c>
      <c r="C38" s="308" t="s">
        <v>582</v>
      </c>
      <c r="D38" s="308">
        <v>517</v>
      </c>
      <c r="E38" s="308">
        <v>1426.3019999999999</v>
      </c>
      <c r="F38" s="308">
        <v>737398.18599999999</v>
      </c>
    </row>
    <row r="39" spans="1:6" s="178" customFormat="1" ht="18" customHeight="1" x14ac:dyDescent="0.25">
      <c r="A39" s="307">
        <f t="shared" si="0"/>
        <v>29</v>
      </c>
      <c r="B39" s="307" t="s">
        <v>562</v>
      </c>
      <c r="C39" s="308" t="s">
        <v>582</v>
      </c>
      <c r="D39" s="308">
        <v>8</v>
      </c>
      <c r="E39" s="308">
        <v>7715.4210000000003</v>
      </c>
      <c r="F39" s="308">
        <v>61723.370000000097</v>
      </c>
    </row>
    <row r="40" spans="1:6" s="178" customFormat="1" ht="18" customHeight="1" x14ac:dyDescent="0.25">
      <c r="A40" s="307">
        <f t="shared" si="0"/>
        <v>30</v>
      </c>
      <c r="B40" s="307" t="s">
        <v>563</v>
      </c>
      <c r="C40" s="308" t="s">
        <v>582</v>
      </c>
      <c r="D40" s="308">
        <v>142</v>
      </c>
      <c r="E40" s="308">
        <v>933.33</v>
      </c>
      <c r="F40" s="308">
        <v>132532.85999999999</v>
      </c>
    </row>
    <row r="41" spans="1:6" s="178" customFormat="1" ht="18" customHeight="1" x14ac:dyDescent="0.25">
      <c r="A41" s="307">
        <f t="shared" si="0"/>
        <v>31</v>
      </c>
      <c r="B41" s="307" t="s">
        <v>553</v>
      </c>
      <c r="C41" s="308" t="s">
        <v>582</v>
      </c>
      <c r="D41" s="308">
        <v>251</v>
      </c>
      <c r="E41" s="308">
        <v>1259.0540000000001</v>
      </c>
      <c r="F41" s="308">
        <v>316022.5</v>
      </c>
    </row>
    <row r="42" spans="1:6" s="178" customFormat="1" ht="18" customHeight="1" x14ac:dyDescent="0.25">
      <c r="A42" s="307">
        <f t="shared" si="0"/>
        <v>32</v>
      </c>
      <c r="B42" s="307" t="s">
        <v>564</v>
      </c>
      <c r="C42" s="308" t="s">
        <v>583</v>
      </c>
      <c r="D42" s="308">
        <v>238</v>
      </c>
      <c r="E42" s="308">
        <v>560</v>
      </c>
      <c r="F42" s="308">
        <v>133280</v>
      </c>
    </row>
    <row r="43" spans="1:6" s="178" customFormat="1" ht="18" customHeight="1" x14ac:dyDescent="0.25">
      <c r="A43" s="307">
        <f t="shared" si="0"/>
        <v>33</v>
      </c>
      <c r="B43" s="307" t="s">
        <v>565</v>
      </c>
      <c r="C43" s="308" t="s">
        <v>581</v>
      </c>
      <c r="D43" s="308">
        <v>4179</v>
      </c>
      <c r="E43" s="308">
        <v>271.61</v>
      </c>
      <c r="F43" s="308">
        <v>1135060</v>
      </c>
    </row>
    <row r="44" spans="1:6" s="178" customFormat="1" ht="18" customHeight="1" x14ac:dyDescent="0.25">
      <c r="A44" s="307">
        <f t="shared" si="0"/>
        <v>34</v>
      </c>
      <c r="B44" s="307" t="s">
        <v>566</v>
      </c>
      <c r="C44" s="308" t="s">
        <v>581</v>
      </c>
      <c r="D44" s="308">
        <v>360</v>
      </c>
      <c r="E44" s="308">
        <v>95.831999999999994</v>
      </c>
      <c r="F44" s="308">
        <v>34499.47</v>
      </c>
    </row>
    <row r="45" spans="1:6" s="178" customFormat="1" ht="18" customHeight="1" x14ac:dyDescent="0.25">
      <c r="A45" s="307">
        <f t="shared" si="0"/>
        <v>35</v>
      </c>
      <c r="B45" s="307" t="s">
        <v>567</v>
      </c>
      <c r="C45" s="308" t="s">
        <v>581</v>
      </c>
      <c r="D45" s="308">
        <v>200</v>
      </c>
      <c r="E45" s="308">
        <v>54.16</v>
      </c>
      <c r="F45" s="308">
        <v>10832</v>
      </c>
    </row>
    <row r="46" spans="1:6" s="178" customFormat="1" ht="18" customHeight="1" x14ac:dyDescent="0.25">
      <c r="A46" s="307">
        <f t="shared" si="0"/>
        <v>36</v>
      </c>
      <c r="B46" s="307" t="s">
        <v>541</v>
      </c>
      <c r="C46" s="308" t="s">
        <v>582</v>
      </c>
      <c r="D46" s="308">
        <v>61</v>
      </c>
      <c r="E46" s="308">
        <v>1283.3330000000001</v>
      </c>
      <c r="F46" s="308">
        <v>78283.33</v>
      </c>
    </row>
    <row r="47" spans="1:6" s="178" customFormat="1" ht="18" customHeight="1" x14ac:dyDescent="0.25">
      <c r="A47" s="307">
        <f t="shared" si="0"/>
        <v>37</v>
      </c>
      <c r="B47" s="307" t="s">
        <v>564</v>
      </c>
      <c r="C47" s="308" t="s">
        <v>583</v>
      </c>
      <c r="D47" s="308">
        <v>61</v>
      </c>
      <c r="E47" s="308">
        <v>712.5</v>
      </c>
      <c r="F47" s="308">
        <v>43462.5</v>
      </c>
    </row>
    <row r="48" spans="1:6" s="178" customFormat="1" ht="18" customHeight="1" x14ac:dyDescent="0.25">
      <c r="A48" s="307">
        <f t="shared" si="0"/>
        <v>38</v>
      </c>
      <c r="B48" s="307" t="s">
        <v>575</v>
      </c>
      <c r="C48" s="308" t="s">
        <v>582</v>
      </c>
      <c r="D48" s="308">
        <v>24</v>
      </c>
      <c r="E48" s="308">
        <v>779.84100000000001</v>
      </c>
      <c r="F48" s="308">
        <v>18716.18</v>
      </c>
    </row>
    <row r="49" spans="1:6" s="178" customFormat="1" ht="18" customHeight="1" x14ac:dyDescent="0.25">
      <c r="A49" s="307">
        <f t="shared" si="0"/>
        <v>39</v>
      </c>
      <c r="B49" s="307" t="s">
        <v>596</v>
      </c>
      <c r="C49" s="308" t="s">
        <v>582</v>
      </c>
      <c r="D49" s="308">
        <v>34</v>
      </c>
      <c r="E49" s="308">
        <v>9248.0190000000002</v>
      </c>
      <c r="F49" s="308">
        <v>314432.65999999997</v>
      </c>
    </row>
    <row r="50" spans="1:6" s="178" customFormat="1" ht="18" customHeight="1" x14ac:dyDescent="0.25">
      <c r="A50" s="307">
        <f t="shared" si="0"/>
        <v>40</v>
      </c>
      <c r="B50" s="307" t="s">
        <v>544</v>
      </c>
      <c r="C50" s="308" t="s">
        <v>581</v>
      </c>
      <c r="D50" s="308">
        <v>218.2</v>
      </c>
      <c r="E50" s="308">
        <v>305.65600000000001</v>
      </c>
      <c r="F50" s="308">
        <v>66694.145999999993</v>
      </c>
    </row>
    <row r="51" spans="1:6" s="178" customFormat="1" ht="18" customHeight="1" x14ac:dyDescent="0.25">
      <c r="A51" s="307">
        <f t="shared" si="0"/>
        <v>41</v>
      </c>
      <c r="B51" s="307" t="s">
        <v>544</v>
      </c>
      <c r="C51" s="308" t="s">
        <v>581</v>
      </c>
      <c r="D51" s="308">
        <v>110.8</v>
      </c>
      <c r="E51" s="308">
        <v>333.95800000000003</v>
      </c>
      <c r="F51" s="308">
        <v>37002.493999999999</v>
      </c>
    </row>
    <row r="52" spans="1:6" s="178" customFormat="1" ht="18" customHeight="1" x14ac:dyDescent="0.25">
      <c r="A52" s="307">
        <f t="shared" si="0"/>
        <v>42</v>
      </c>
      <c r="B52" s="307" t="s">
        <v>553</v>
      </c>
      <c r="C52" s="308" t="s">
        <v>582</v>
      </c>
      <c r="D52" s="308">
        <v>120</v>
      </c>
      <c r="E52" s="308">
        <v>1936.6669999999999</v>
      </c>
      <c r="F52" s="308">
        <v>232400</v>
      </c>
    </row>
    <row r="53" spans="1:6" s="178" customFormat="1" ht="18" customHeight="1" x14ac:dyDescent="0.25">
      <c r="A53" s="307">
        <f t="shared" si="0"/>
        <v>43</v>
      </c>
      <c r="B53" s="307" t="s">
        <v>568</v>
      </c>
      <c r="C53" s="308" t="s">
        <v>582</v>
      </c>
      <c r="D53" s="308">
        <v>1</v>
      </c>
      <c r="E53" s="308">
        <v>16916.669999999998</v>
      </c>
      <c r="F53" s="308">
        <v>16916.669999999998</v>
      </c>
    </row>
    <row r="54" spans="1:6" s="178" customFormat="1" ht="18" customHeight="1" x14ac:dyDescent="0.25">
      <c r="A54" s="307">
        <f t="shared" si="0"/>
        <v>44</v>
      </c>
      <c r="B54" s="307" t="s">
        <v>559</v>
      </c>
      <c r="C54" s="308" t="s">
        <v>581</v>
      </c>
      <c r="D54" s="308">
        <v>7984</v>
      </c>
      <c r="E54" s="308">
        <v>191.661</v>
      </c>
      <c r="F54" s="308">
        <v>1530219.43</v>
      </c>
    </row>
    <row r="55" spans="1:6" s="178" customFormat="1" ht="18" customHeight="1" x14ac:dyDescent="0.25">
      <c r="A55" s="307">
        <f t="shared" si="0"/>
        <v>45</v>
      </c>
      <c r="B55" s="307" t="s">
        <v>569</v>
      </c>
      <c r="C55" s="308" t="s">
        <v>584</v>
      </c>
      <c r="D55" s="308">
        <v>3</v>
      </c>
      <c r="E55" s="308">
        <v>4000</v>
      </c>
      <c r="F55" s="308">
        <v>12000</v>
      </c>
    </row>
    <row r="56" spans="1:6" s="178" customFormat="1" ht="18" customHeight="1" x14ac:dyDescent="0.25">
      <c r="A56" s="307">
        <f t="shared" si="0"/>
        <v>46</v>
      </c>
      <c r="B56" s="307" t="s">
        <v>570</v>
      </c>
      <c r="C56" s="308" t="s">
        <v>585</v>
      </c>
      <c r="D56" s="308">
        <v>10</v>
      </c>
      <c r="E56" s="308">
        <v>339.37299999999999</v>
      </c>
      <c r="F56" s="308">
        <v>3393.73</v>
      </c>
    </row>
    <row r="57" spans="1:6" s="178" customFormat="1" ht="18" customHeight="1" x14ac:dyDescent="0.25">
      <c r="A57" s="307">
        <f t="shared" si="0"/>
        <v>47</v>
      </c>
      <c r="B57" s="307" t="s">
        <v>571</v>
      </c>
      <c r="C57" s="308" t="s">
        <v>586</v>
      </c>
      <c r="D57" s="308">
        <v>35</v>
      </c>
      <c r="E57" s="308">
        <v>680</v>
      </c>
      <c r="F57" s="308">
        <v>23800</v>
      </c>
    </row>
    <row r="58" spans="1:6" s="178" customFormat="1" ht="18" customHeight="1" x14ac:dyDescent="0.25">
      <c r="A58" s="307">
        <f t="shared" si="0"/>
        <v>48</v>
      </c>
      <c r="B58" s="307" t="s">
        <v>559</v>
      </c>
      <c r="C58" s="308" t="s">
        <v>582</v>
      </c>
      <c r="D58" s="308">
        <v>60</v>
      </c>
      <c r="E58" s="308">
        <v>291.66699999999997</v>
      </c>
      <c r="F58" s="308">
        <v>17500</v>
      </c>
    </row>
    <row r="59" spans="1:6" s="178" customFormat="1" ht="18" customHeight="1" x14ac:dyDescent="0.25">
      <c r="A59" s="307">
        <f t="shared" si="0"/>
        <v>49</v>
      </c>
      <c r="B59" s="307" t="s">
        <v>559</v>
      </c>
      <c r="C59" s="308" t="s">
        <v>582</v>
      </c>
      <c r="D59" s="308">
        <v>10</v>
      </c>
      <c r="E59" s="308">
        <v>2500</v>
      </c>
      <c r="F59" s="308">
        <v>25000</v>
      </c>
    </row>
    <row r="60" spans="1:6" s="178" customFormat="1" ht="18" customHeight="1" x14ac:dyDescent="0.25">
      <c r="A60" s="307">
        <f t="shared" si="0"/>
        <v>50</v>
      </c>
      <c r="B60" s="307" t="s">
        <v>572</v>
      </c>
      <c r="C60" s="308" t="s">
        <v>581</v>
      </c>
      <c r="D60" s="308">
        <v>39476.36</v>
      </c>
      <c r="E60" s="308">
        <v>64.149000000000001</v>
      </c>
      <c r="F60" s="308">
        <v>2532369.358</v>
      </c>
    </row>
    <row r="61" spans="1:6" s="178" customFormat="1" ht="18" customHeight="1" x14ac:dyDescent="0.25">
      <c r="A61" s="307">
        <f t="shared" si="0"/>
        <v>51</v>
      </c>
      <c r="B61" s="307" t="s">
        <v>549</v>
      </c>
      <c r="C61" s="308" t="s">
        <v>582</v>
      </c>
      <c r="D61" s="308">
        <v>572</v>
      </c>
      <c r="E61" s="308">
        <v>910.303</v>
      </c>
      <c r="F61" s="308">
        <v>520693.18</v>
      </c>
    </row>
    <row r="62" spans="1:6" s="178" customFormat="1" ht="18" customHeight="1" x14ac:dyDescent="0.25">
      <c r="A62" s="307">
        <f t="shared" si="0"/>
        <v>52</v>
      </c>
      <c r="B62" s="307" t="s">
        <v>573</v>
      </c>
      <c r="C62" s="308" t="s">
        <v>582</v>
      </c>
      <c r="D62" s="308">
        <v>37</v>
      </c>
      <c r="E62" s="308">
        <v>2245.5659999999998</v>
      </c>
      <c r="F62" s="308">
        <v>83085.94</v>
      </c>
    </row>
    <row r="63" spans="1:6" s="178" customFormat="1" ht="18" customHeight="1" x14ac:dyDescent="0.25">
      <c r="A63" s="307">
        <f t="shared" si="0"/>
        <v>53</v>
      </c>
      <c r="B63" s="307" t="s">
        <v>574</v>
      </c>
      <c r="C63" s="308" t="s">
        <v>582</v>
      </c>
      <c r="D63" s="308">
        <v>7692</v>
      </c>
      <c r="E63" s="308">
        <v>543.149</v>
      </c>
      <c r="F63" s="308">
        <v>4177902.6159999999</v>
      </c>
    </row>
    <row r="64" spans="1:6" s="178" customFormat="1" ht="18" customHeight="1" x14ac:dyDescent="0.25">
      <c r="A64" s="307">
        <f t="shared" si="0"/>
        <v>54</v>
      </c>
      <c r="B64" s="307" t="s">
        <v>575</v>
      </c>
      <c r="C64" s="308" t="s">
        <v>582</v>
      </c>
      <c r="D64" s="308">
        <v>350</v>
      </c>
      <c r="E64" s="308">
        <v>71.667000000000002</v>
      </c>
      <c r="F64" s="308">
        <v>25083.33</v>
      </c>
    </row>
    <row r="65" spans="1:11" s="178" customFormat="1" ht="18" customHeight="1" x14ac:dyDescent="0.25">
      <c r="A65" s="307">
        <f t="shared" si="0"/>
        <v>55</v>
      </c>
      <c r="B65" s="307" t="s">
        <v>559</v>
      </c>
      <c r="C65" s="308" t="s">
        <v>586</v>
      </c>
      <c r="D65" s="308">
        <v>6</v>
      </c>
      <c r="E65" s="308">
        <v>3232.0160000000001</v>
      </c>
      <c r="F65" s="308">
        <v>19392.095000000001</v>
      </c>
    </row>
    <row r="66" spans="1:11" s="178" customFormat="1" ht="18" customHeight="1" x14ac:dyDescent="0.25">
      <c r="A66" s="307">
        <f t="shared" si="0"/>
        <v>56</v>
      </c>
      <c r="B66" s="307" t="s">
        <v>588</v>
      </c>
      <c r="C66" s="308" t="s">
        <v>582</v>
      </c>
      <c r="D66" s="308">
        <v>1850</v>
      </c>
      <c r="E66" s="308">
        <v>183.333</v>
      </c>
      <c r="F66" s="308">
        <v>339166.67</v>
      </c>
    </row>
    <row r="67" spans="1:11" s="178" customFormat="1" ht="18" customHeight="1" x14ac:dyDescent="0.25">
      <c r="A67" s="307">
        <f t="shared" si="0"/>
        <v>57</v>
      </c>
      <c r="B67" s="307" t="s">
        <v>588</v>
      </c>
      <c r="C67" s="308" t="s">
        <v>581</v>
      </c>
      <c r="D67" s="308">
        <v>1145</v>
      </c>
      <c r="E67" s="308">
        <v>666.66700000000003</v>
      </c>
      <c r="F67" s="308">
        <v>763333.33</v>
      </c>
    </row>
    <row r="68" spans="1:11" s="178" customFormat="1" ht="18" customHeight="1" x14ac:dyDescent="0.25">
      <c r="A68" s="307">
        <f t="shared" si="0"/>
        <v>58</v>
      </c>
      <c r="B68" s="307" t="s">
        <v>576</v>
      </c>
      <c r="C68" s="308" t="s">
        <v>582</v>
      </c>
      <c r="D68" s="308">
        <v>29</v>
      </c>
      <c r="E68" s="308">
        <v>1022.725</v>
      </c>
      <c r="F68" s="308">
        <v>29659.014999999999</v>
      </c>
    </row>
    <row r="69" spans="1:11" s="178" customFormat="1" ht="18" customHeight="1" x14ac:dyDescent="0.25">
      <c r="A69" s="307">
        <f t="shared" si="0"/>
        <v>59</v>
      </c>
      <c r="B69" s="307" t="s">
        <v>577</v>
      </c>
      <c r="C69" s="308" t="s">
        <v>582</v>
      </c>
      <c r="D69" s="308">
        <v>439</v>
      </c>
      <c r="E69" s="308">
        <v>698.00300000000004</v>
      </c>
      <c r="F69" s="308">
        <v>306423.20500000002</v>
      </c>
    </row>
    <row r="70" spans="1:11" s="178" customFormat="1" ht="18" customHeight="1" x14ac:dyDescent="0.25">
      <c r="A70" s="307">
        <f t="shared" si="0"/>
        <v>60</v>
      </c>
      <c r="B70" s="307" t="s">
        <v>578</v>
      </c>
      <c r="C70" s="308" t="s">
        <v>583</v>
      </c>
      <c r="D70" s="308">
        <v>491</v>
      </c>
      <c r="E70" s="308">
        <v>1562.3150000000001</v>
      </c>
      <c r="F70" s="308">
        <v>767096.62</v>
      </c>
    </row>
    <row r="71" spans="1:11" s="178" customFormat="1" ht="18" customHeight="1" x14ac:dyDescent="0.25">
      <c r="A71" s="307">
        <f t="shared" si="0"/>
        <v>61</v>
      </c>
      <c r="B71" s="307" t="s">
        <v>579</v>
      </c>
      <c r="C71" s="308" t="s">
        <v>582</v>
      </c>
      <c r="D71" s="308">
        <v>60</v>
      </c>
      <c r="E71" s="308">
        <v>6435</v>
      </c>
      <c r="F71" s="308">
        <v>386100</v>
      </c>
    </row>
    <row r="72" spans="1:11" s="178" customFormat="1" ht="18" customHeight="1" x14ac:dyDescent="0.25">
      <c r="A72" s="307">
        <f t="shared" si="0"/>
        <v>62</v>
      </c>
      <c r="B72" s="307" t="s">
        <v>580</v>
      </c>
      <c r="C72" s="308" t="s">
        <v>582</v>
      </c>
      <c r="D72" s="308">
        <v>510</v>
      </c>
      <c r="E72" s="308">
        <v>796.827</v>
      </c>
      <c r="F72" s="308">
        <v>406381.67</v>
      </c>
    </row>
    <row r="73" spans="1:11" s="178" customFormat="1" ht="18" customHeight="1" x14ac:dyDescent="0.25">
      <c r="A73" s="307">
        <f t="shared" si="0"/>
        <v>63</v>
      </c>
      <c r="B73" s="307" t="s">
        <v>557</v>
      </c>
      <c r="C73" s="308" t="s">
        <v>581</v>
      </c>
      <c r="D73" s="308">
        <v>19445.45</v>
      </c>
      <c r="E73" s="308">
        <v>125</v>
      </c>
      <c r="F73" s="308">
        <v>2430681.25</v>
      </c>
    </row>
    <row r="74" spans="1:11" s="178" customFormat="1" ht="18" customHeight="1" x14ac:dyDescent="0.25">
      <c r="A74" s="307">
        <f t="shared" si="0"/>
        <v>64</v>
      </c>
      <c r="B74" s="307" t="s">
        <v>589</v>
      </c>
      <c r="C74" s="308" t="s">
        <v>582</v>
      </c>
      <c r="D74" s="308">
        <v>1029</v>
      </c>
      <c r="E74" s="308">
        <v>810.553</v>
      </c>
      <c r="F74" s="308">
        <v>834059.38</v>
      </c>
    </row>
    <row r="75" spans="1:11" s="178" customFormat="1" ht="18" customHeight="1" x14ac:dyDescent="0.25">
      <c r="A75" s="307">
        <f t="shared" si="0"/>
        <v>65</v>
      </c>
      <c r="B75" s="307" t="s">
        <v>541</v>
      </c>
      <c r="C75" s="308" t="s">
        <v>582</v>
      </c>
      <c r="D75" s="308">
        <v>57</v>
      </c>
      <c r="E75" s="308">
        <v>981.67</v>
      </c>
      <c r="F75" s="308">
        <v>55955.19</v>
      </c>
    </row>
    <row r="76" spans="1:11" s="178" customFormat="1" ht="18" customHeight="1" x14ac:dyDescent="0.25">
      <c r="A76" s="307">
        <f t="shared" si="0"/>
        <v>66</v>
      </c>
      <c r="B76" s="307" t="s">
        <v>590</v>
      </c>
      <c r="C76" s="308" t="s">
        <v>582</v>
      </c>
      <c r="D76" s="308">
        <v>150</v>
      </c>
      <c r="E76" s="308">
        <v>435.83</v>
      </c>
      <c r="F76" s="308">
        <v>65374.5</v>
      </c>
    </row>
    <row r="77" spans="1:11" s="178" customFormat="1" ht="18" customHeight="1" x14ac:dyDescent="0.25">
      <c r="A77" s="307">
        <f t="shared" ref="A77:A78" si="1">A76+1</f>
        <v>67</v>
      </c>
      <c r="B77" s="307" t="s">
        <v>591</v>
      </c>
      <c r="C77" s="308" t="s">
        <v>582</v>
      </c>
      <c r="D77" s="308">
        <v>1</v>
      </c>
      <c r="E77" s="308">
        <v>3512</v>
      </c>
      <c r="F77" s="308">
        <v>3512</v>
      </c>
    </row>
    <row r="78" spans="1:11" s="178" customFormat="1" ht="18" customHeight="1" x14ac:dyDescent="0.25">
      <c r="A78" s="307">
        <f t="shared" si="1"/>
        <v>68</v>
      </c>
      <c r="B78" s="307" t="s">
        <v>592</v>
      </c>
      <c r="C78" s="308" t="s">
        <v>582</v>
      </c>
      <c r="D78" s="308">
        <v>57</v>
      </c>
      <c r="E78" s="308">
        <v>2180.83</v>
      </c>
      <c r="F78" s="308">
        <v>124307.31</v>
      </c>
    </row>
    <row r="79" spans="1:11" ht="18.75" customHeight="1" x14ac:dyDescent="0.25">
      <c r="A79" s="376" t="s">
        <v>300</v>
      </c>
      <c r="B79" s="376"/>
      <c r="C79" s="376"/>
      <c r="D79" s="376"/>
      <c r="E79" s="376"/>
      <c r="F79" s="240">
        <f>SUM(F11:F78)</f>
        <v>25606392.697999999</v>
      </c>
    </row>
    <row r="80" spans="1:11" x14ac:dyDescent="0.2">
      <c r="K80" s="73"/>
    </row>
    <row r="81" spans="2:6" ht="15" x14ac:dyDescent="0.2">
      <c r="E81" s="231" t="s">
        <v>301</v>
      </c>
    </row>
    <row r="82" spans="2:6" ht="15" x14ac:dyDescent="0.2">
      <c r="F82" s="178" t="s">
        <v>600</v>
      </c>
    </row>
    <row r="85" spans="2:6" x14ac:dyDescent="0.2">
      <c r="B85" s="65" t="s">
        <v>302</v>
      </c>
    </row>
    <row r="86" spans="2:6" x14ac:dyDescent="0.2">
      <c r="B86" s="65" t="s">
        <v>303</v>
      </c>
    </row>
  </sheetData>
  <mergeCells count="1">
    <mergeCell ref="A79:E79"/>
  </mergeCells>
  <pageMargins left="0.7" right="0.7" top="0.75" bottom="0.75" header="0.3" footer="0.3"/>
  <pageSetup scale="85" orientation="portrait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1"/>
  <sheetViews>
    <sheetView workbookViewId="0">
      <selection activeCell="D36" sqref="D36"/>
    </sheetView>
  </sheetViews>
  <sheetFormatPr defaultRowHeight="12.75" x14ac:dyDescent="0.2"/>
  <cols>
    <col min="1" max="1" width="5.140625" style="65" customWidth="1"/>
    <col min="2" max="2" width="22" style="65" customWidth="1"/>
    <col min="3" max="3" width="19.5703125" style="65" customWidth="1"/>
    <col min="4" max="4" width="17.5703125" style="65" customWidth="1"/>
    <col min="5" max="5" width="16.42578125" style="65" customWidth="1"/>
    <col min="6" max="16384" width="9.140625" style="65"/>
  </cols>
  <sheetData>
    <row r="1" spans="1:6" ht="33" customHeight="1" x14ac:dyDescent="0.2">
      <c r="A1" s="231"/>
      <c r="B1" s="231"/>
      <c r="C1" s="232"/>
      <c r="D1" s="232"/>
      <c r="E1" s="231"/>
      <c r="F1" s="231"/>
    </row>
    <row r="2" spans="1:6" x14ac:dyDescent="0.2">
      <c r="B2" s="96" t="s">
        <v>463</v>
      </c>
      <c r="C2" s="21"/>
    </row>
    <row r="3" spans="1:6" x14ac:dyDescent="0.2">
      <c r="B3" s="377" t="s">
        <v>465</v>
      </c>
      <c r="C3" s="377"/>
    </row>
    <row r="4" spans="1:6" x14ac:dyDescent="0.2">
      <c r="B4" s="96" t="s">
        <v>452</v>
      </c>
      <c r="C4" s="31" t="s">
        <v>393</v>
      </c>
    </row>
    <row r="6" spans="1:6" ht="15" x14ac:dyDescent="0.2">
      <c r="B6" s="349" t="s">
        <v>526</v>
      </c>
      <c r="C6" s="349"/>
      <c r="D6" s="349"/>
      <c r="E6" s="349"/>
    </row>
    <row r="7" spans="1:6" s="31" customFormat="1" ht="32.25" customHeight="1" x14ac:dyDescent="0.2">
      <c r="A7" s="65"/>
      <c r="B7" s="65"/>
      <c r="C7" s="65"/>
      <c r="D7" s="65"/>
      <c r="E7" s="65"/>
    </row>
    <row r="8" spans="1:6" ht="24.75" customHeight="1" x14ac:dyDescent="0.2">
      <c r="A8" s="235" t="s">
        <v>18</v>
      </c>
      <c r="B8" s="236" t="s">
        <v>304</v>
      </c>
      <c r="C8" s="235" t="s">
        <v>305</v>
      </c>
      <c r="D8" s="241" t="s">
        <v>306</v>
      </c>
      <c r="E8" s="241" t="s">
        <v>269</v>
      </c>
    </row>
    <row r="9" spans="1:6" s="178" customFormat="1" ht="18" customHeight="1" x14ac:dyDescent="0.2">
      <c r="A9" s="237">
        <v>1</v>
      </c>
      <c r="B9" s="165" t="s">
        <v>512</v>
      </c>
      <c r="C9" s="237"/>
      <c r="D9" s="238" t="s">
        <v>513</v>
      </c>
      <c r="E9" s="239">
        <v>3515200</v>
      </c>
    </row>
    <row r="10" spans="1:6" s="178" customFormat="1" ht="18" customHeight="1" x14ac:dyDescent="0.2">
      <c r="A10" s="237">
        <v>2</v>
      </c>
      <c r="B10" s="165"/>
      <c r="C10" s="237"/>
      <c r="D10" s="238"/>
      <c r="E10" s="239"/>
    </row>
    <row r="11" spans="1:6" s="178" customFormat="1" ht="18" customHeight="1" x14ac:dyDescent="0.2">
      <c r="A11" s="237">
        <v>3</v>
      </c>
      <c r="B11" s="165"/>
      <c r="C11" s="237"/>
      <c r="D11" s="238"/>
      <c r="E11" s="239"/>
    </row>
    <row r="12" spans="1:6" s="178" customFormat="1" ht="18" customHeight="1" x14ac:dyDescent="0.2">
      <c r="A12" s="237">
        <v>4</v>
      </c>
      <c r="B12" s="165"/>
      <c r="C12" s="237"/>
      <c r="D12" s="238"/>
      <c r="E12" s="239"/>
    </row>
    <row r="13" spans="1:6" s="178" customFormat="1" ht="18" customHeight="1" x14ac:dyDescent="0.2">
      <c r="A13" s="237">
        <v>5</v>
      </c>
      <c r="B13" s="165"/>
      <c r="C13" s="237"/>
      <c r="D13" s="238"/>
      <c r="E13" s="239"/>
    </row>
    <row r="14" spans="1:6" s="178" customFormat="1" ht="18" customHeight="1" x14ac:dyDescent="0.2">
      <c r="A14" s="237">
        <v>6</v>
      </c>
      <c r="B14" s="165"/>
      <c r="C14" s="237"/>
      <c r="D14" s="238"/>
      <c r="E14" s="239"/>
    </row>
    <row r="15" spans="1:6" s="178" customFormat="1" ht="18" customHeight="1" x14ac:dyDescent="0.2">
      <c r="A15" s="237">
        <v>7</v>
      </c>
      <c r="B15" s="165"/>
      <c r="C15" s="237"/>
      <c r="D15" s="238"/>
      <c r="E15" s="239"/>
    </row>
    <row r="16" spans="1:6" s="178" customFormat="1" ht="18" customHeight="1" x14ac:dyDescent="0.2">
      <c r="A16" s="237">
        <v>8</v>
      </c>
      <c r="B16" s="165"/>
      <c r="C16" s="237"/>
      <c r="D16" s="238"/>
      <c r="E16" s="239"/>
    </row>
    <row r="17" spans="1:5" s="178" customFormat="1" ht="18" customHeight="1" x14ac:dyDescent="0.2">
      <c r="A17" s="237">
        <v>9</v>
      </c>
      <c r="B17" s="165"/>
      <c r="C17" s="237"/>
      <c r="D17" s="238"/>
      <c r="E17" s="239"/>
    </row>
    <row r="18" spans="1:5" s="178" customFormat="1" ht="18" customHeight="1" x14ac:dyDescent="0.2">
      <c r="A18" s="237">
        <v>10</v>
      </c>
      <c r="B18" s="165"/>
      <c r="C18" s="237"/>
      <c r="D18" s="238"/>
      <c r="E18" s="239"/>
    </row>
    <row r="19" spans="1:5" s="178" customFormat="1" ht="18" customHeight="1" x14ac:dyDescent="0.2">
      <c r="A19" s="237">
        <v>11</v>
      </c>
      <c r="B19" s="165"/>
      <c r="C19" s="237"/>
      <c r="D19" s="238"/>
      <c r="E19" s="239"/>
    </row>
    <row r="20" spans="1:5" s="178" customFormat="1" ht="18" customHeight="1" x14ac:dyDescent="0.2">
      <c r="A20" s="237">
        <v>12</v>
      </c>
      <c r="B20" s="165"/>
      <c r="C20" s="237"/>
      <c r="D20" s="238"/>
      <c r="E20" s="239"/>
    </row>
    <row r="21" spans="1:5" s="178" customFormat="1" ht="18" customHeight="1" x14ac:dyDescent="0.2">
      <c r="A21" s="237">
        <v>13</v>
      </c>
      <c r="B21" s="165"/>
      <c r="C21" s="237"/>
      <c r="D21" s="238"/>
      <c r="E21" s="239"/>
    </row>
    <row r="22" spans="1:5" s="178" customFormat="1" ht="18" customHeight="1" x14ac:dyDescent="0.2">
      <c r="A22" s="237">
        <v>14</v>
      </c>
      <c r="B22" s="165"/>
      <c r="C22" s="237"/>
      <c r="D22" s="238"/>
      <c r="E22" s="239"/>
    </row>
    <row r="23" spans="1:5" s="178" customFormat="1" ht="18" customHeight="1" x14ac:dyDescent="0.2">
      <c r="A23" s="237">
        <v>15</v>
      </c>
      <c r="B23" s="165"/>
      <c r="C23" s="237"/>
      <c r="D23" s="238"/>
      <c r="E23" s="239"/>
    </row>
    <row r="24" spans="1:5" s="178" customFormat="1" ht="18" customHeight="1" x14ac:dyDescent="0.2">
      <c r="A24" s="237">
        <v>16</v>
      </c>
      <c r="B24" s="165"/>
      <c r="C24" s="237"/>
      <c r="D24" s="238"/>
      <c r="E24" s="239"/>
    </row>
    <row r="25" spans="1:5" s="178" customFormat="1" ht="18" customHeight="1" x14ac:dyDescent="0.2">
      <c r="A25" s="237">
        <v>17</v>
      </c>
      <c r="B25" s="165"/>
      <c r="C25" s="237"/>
      <c r="D25" s="238"/>
      <c r="E25" s="239"/>
    </row>
    <row r="26" spans="1:5" s="178" customFormat="1" ht="18" customHeight="1" x14ac:dyDescent="0.2">
      <c r="A26" s="237">
        <v>18</v>
      </c>
      <c r="B26" s="165"/>
      <c r="C26" s="237"/>
      <c r="D26" s="238"/>
      <c r="E26" s="239"/>
    </row>
    <row r="27" spans="1:5" s="178" customFormat="1" ht="18" customHeight="1" x14ac:dyDescent="0.2">
      <c r="A27" s="237">
        <v>19</v>
      </c>
      <c r="B27" s="165"/>
      <c r="C27" s="237"/>
      <c r="D27" s="238"/>
      <c r="E27" s="239"/>
    </row>
    <row r="28" spans="1:5" x14ac:dyDescent="0.2">
      <c r="A28" s="242"/>
      <c r="B28" s="176"/>
      <c r="C28" s="243" t="s">
        <v>307</v>
      </c>
      <c r="D28" s="164"/>
      <c r="E28" s="164">
        <v>0</v>
      </c>
    </row>
    <row r="30" spans="1:5" ht="15" x14ac:dyDescent="0.2">
      <c r="D30" s="287" t="s">
        <v>597</v>
      </c>
      <c r="E30" s="231"/>
    </row>
    <row r="31" spans="1:5" x14ac:dyDescent="0.2">
      <c r="D31" s="145" t="s">
        <v>600</v>
      </c>
    </row>
  </sheetData>
  <mergeCells count="2">
    <mergeCell ref="B6:E6"/>
    <mergeCell ref="B3:C3"/>
  </mergeCells>
  <pageMargins left="0.7" right="0.7" top="0.75" bottom="0.75" header="0.3" footer="0.3"/>
  <pageSetup scale="95" orientation="portrait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topLeftCell="A7" workbookViewId="0">
      <selection activeCell="B6" sqref="B6"/>
    </sheetView>
  </sheetViews>
  <sheetFormatPr defaultRowHeight="12.75" x14ac:dyDescent="0.2"/>
  <cols>
    <col min="1" max="1" width="5.140625" style="65" customWidth="1"/>
    <col min="2" max="2" width="48.5703125" style="65" customWidth="1"/>
    <col min="3" max="3" width="33.42578125" style="65" customWidth="1"/>
    <col min="4" max="4" width="18.28515625" style="65" customWidth="1"/>
    <col min="5" max="5" width="17.5703125" style="65" bestFit="1" customWidth="1"/>
    <col min="6" max="6" width="9.140625" style="65"/>
    <col min="7" max="8" width="16.140625" style="65" bestFit="1" customWidth="1"/>
    <col min="9" max="9" width="12.85546875" style="65" bestFit="1" customWidth="1"/>
    <col min="10" max="10" width="16.140625" style="65" bestFit="1" customWidth="1"/>
    <col min="11" max="11" width="9.140625" style="65"/>
    <col min="12" max="12" width="16.140625" style="271" bestFit="1" customWidth="1"/>
    <col min="13" max="13" width="9.140625" style="271"/>
    <col min="14" max="14" width="16.140625" style="271" bestFit="1" customWidth="1"/>
    <col min="15" max="16384" width="9.140625" style="65"/>
  </cols>
  <sheetData>
    <row r="1" spans="1:14" ht="33" customHeight="1" x14ac:dyDescent="0.2">
      <c r="A1" s="178"/>
      <c r="B1" s="178"/>
      <c r="C1" s="199"/>
      <c r="D1" s="199"/>
      <c r="E1" s="178"/>
      <c r="F1" s="178"/>
    </row>
    <row r="2" spans="1:14" x14ac:dyDescent="0.2">
      <c r="B2" s="96" t="s">
        <v>486</v>
      </c>
    </row>
    <row r="3" spans="1:14" x14ac:dyDescent="0.2">
      <c r="B3" s="96" t="s">
        <v>466</v>
      </c>
    </row>
    <row r="4" spans="1:14" x14ac:dyDescent="0.2">
      <c r="B4" s="20" t="s">
        <v>479</v>
      </c>
    </row>
    <row r="5" spans="1:14" ht="18" x14ac:dyDescent="0.25">
      <c r="B5" s="272" t="s">
        <v>601</v>
      </c>
    </row>
    <row r="6" spans="1:14" x14ac:dyDescent="0.2">
      <c r="B6" s="96"/>
    </row>
    <row r="7" spans="1:14" s="31" customFormat="1" ht="32.25" customHeight="1" x14ac:dyDescent="0.2">
      <c r="A7" s="65"/>
      <c r="B7" s="65"/>
      <c r="C7" s="65"/>
      <c r="D7" s="65"/>
      <c r="E7" s="65"/>
      <c r="F7" s="31">
        <v>103.88</v>
      </c>
      <c r="G7" s="31">
        <v>93.94</v>
      </c>
      <c r="L7" s="271"/>
      <c r="M7" s="271"/>
      <c r="N7" s="271"/>
    </row>
    <row r="8" spans="1:14" ht="28.5" customHeight="1" x14ac:dyDescent="0.2">
      <c r="A8" s="273" t="s">
        <v>18</v>
      </c>
      <c r="B8" s="274" t="s">
        <v>480</v>
      </c>
      <c r="C8" s="273" t="s">
        <v>481</v>
      </c>
      <c r="D8" s="275" t="s">
        <v>482</v>
      </c>
      <c r="E8" s="276" t="s">
        <v>483</v>
      </c>
    </row>
    <row r="9" spans="1:14" s="178" customFormat="1" ht="18" customHeight="1" x14ac:dyDescent="0.2">
      <c r="A9" s="237">
        <v>1</v>
      </c>
      <c r="B9" s="165" t="s">
        <v>534</v>
      </c>
      <c r="C9" s="277" t="s">
        <v>487</v>
      </c>
      <c r="D9" s="278"/>
      <c r="E9" s="278">
        <v>26855.599999999999</v>
      </c>
      <c r="L9" s="279"/>
      <c r="M9" s="279"/>
      <c r="N9" s="279"/>
    </row>
    <row r="10" spans="1:14" s="178" customFormat="1" ht="18" customHeight="1" x14ac:dyDescent="0.2">
      <c r="A10" s="237">
        <f>A9+1</f>
        <v>2</v>
      </c>
      <c r="B10" s="165" t="s">
        <v>488</v>
      </c>
      <c r="C10" s="277" t="s">
        <v>489</v>
      </c>
      <c r="D10" s="278">
        <v>32.020000000000003</v>
      </c>
      <c r="E10" s="278">
        <f>D10*F7</f>
        <v>3326.2376000000004</v>
      </c>
      <c r="G10" s="280"/>
      <c r="L10" s="279"/>
      <c r="M10" s="279"/>
      <c r="N10" s="279"/>
    </row>
    <row r="11" spans="1:14" s="178" customFormat="1" ht="18" customHeight="1" x14ac:dyDescent="0.25">
      <c r="A11" s="237">
        <f t="shared" ref="A11:A23" si="0">A10+1</f>
        <v>3</v>
      </c>
      <c r="B11" s="165" t="s">
        <v>490</v>
      </c>
      <c r="C11" s="237" t="s">
        <v>491</v>
      </c>
      <c r="D11" s="278">
        <v>35.68</v>
      </c>
      <c r="E11" s="278">
        <f>D11*G7</f>
        <v>3351.7791999999999</v>
      </c>
      <c r="G11" s="280"/>
      <c r="H11" s="280"/>
      <c r="I11" s="281"/>
      <c r="L11" s="279"/>
      <c r="M11" s="279"/>
      <c r="N11" s="279"/>
    </row>
    <row r="12" spans="1:14" s="178" customFormat="1" ht="18" customHeight="1" x14ac:dyDescent="0.2">
      <c r="A12" s="237">
        <f t="shared" si="0"/>
        <v>4</v>
      </c>
      <c r="B12" s="165" t="s">
        <v>485</v>
      </c>
      <c r="C12" s="237">
        <v>422688170</v>
      </c>
      <c r="D12" s="278">
        <v>44.31</v>
      </c>
      <c r="E12" s="278">
        <f>D12*G7</f>
        <v>4162.4813999999997</v>
      </c>
      <c r="G12" s="280"/>
      <c r="L12" s="279"/>
      <c r="M12" s="279"/>
      <c r="N12" s="279"/>
    </row>
    <row r="13" spans="1:14" s="178" customFormat="1" ht="18" customHeight="1" x14ac:dyDescent="0.2">
      <c r="A13" s="237">
        <f t="shared" si="0"/>
        <v>5</v>
      </c>
      <c r="B13" s="165" t="s">
        <v>484</v>
      </c>
      <c r="C13" s="237">
        <v>501887042</v>
      </c>
      <c r="D13" s="278"/>
      <c r="E13" s="278">
        <v>1254.27</v>
      </c>
      <c r="I13" s="280"/>
      <c r="L13" s="279"/>
      <c r="M13" s="279"/>
      <c r="N13" s="279"/>
    </row>
    <row r="14" spans="1:14" s="178" customFormat="1" ht="18" customHeight="1" x14ac:dyDescent="0.2">
      <c r="A14" s="237">
        <f t="shared" si="0"/>
        <v>6</v>
      </c>
      <c r="B14" s="165" t="s">
        <v>531</v>
      </c>
      <c r="C14" s="237">
        <v>206585</v>
      </c>
      <c r="D14" s="278"/>
      <c r="E14" s="278">
        <v>6399.05</v>
      </c>
      <c r="H14" s="280"/>
      <c r="L14" s="279"/>
      <c r="M14" s="279"/>
      <c r="N14" s="279"/>
    </row>
    <row r="15" spans="1:14" s="178" customFormat="1" ht="18" customHeight="1" x14ac:dyDescent="0.2">
      <c r="A15" s="237">
        <f t="shared" si="0"/>
        <v>7</v>
      </c>
      <c r="B15" s="165" t="s">
        <v>492</v>
      </c>
      <c r="C15" s="237">
        <v>169441</v>
      </c>
      <c r="D15" s="278"/>
      <c r="E15" s="282">
        <v>-1075.79</v>
      </c>
      <c r="J15" s="280"/>
      <c r="L15" s="279"/>
      <c r="M15" s="279"/>
      <c r="N15" s="279"/>
    </row>
    <row r="16" spans="1:14" s="178" customFormat="1" ht="18" customHeight="1" x14ac:dyDescent="0.2">
      <c r="A16" s="237">
        <f t="shared" si="0"/>
        <v>8</v>
      </c>
      <c r="B16" s="165" t="s">
        <v>493</v>
      </c>
      <c r="C16" s="237">
        <v>169441</v>
      </c>
      <c r="D16" s="278">
        <v>4697.66</v>
      </c>
      <c r="E16" s="282">
        <f>D16*F7</f>
        <v>487992.92079999996</v>
      </c>
      <c r="J16" s="280"/>
      <c r="L16" s="279"/>
      <c r="M16" s="279"/>
      <c r="N16" s="279"/>
    </row>
    <row r="17" spans="1:14" s="178" customFormat="1" ht="18" customHeight="1" x14ac:dyDescent="0.2">
      <c r="A17" s="237">
        <f t="shared" si="0"/>
        <v>9</v>
      </c>
      <c r="B17" s="165" t="s">
        <v>503</v>
      </c>
      <c r="C17" s="237">
        <v>169441</v>
      </c>
      <c r="D17" s="278">
        <v>3312.85</v>
      </c>
      <c r="E17" s="282">
        <f>D17*G7</f>
        <v>311209.12899999996</v>
      </c>
      <c r="J17" s="280"/>
      <c r="L17" s="279"/>
      <c r="M17" s="279"/>
      <c r="N17" s="279"/>
    </row>
    <row r="18" spans="1:14" s="178" customFormat="1" ht="18" customHeight="1" x14ac:dyDescent="0.2">
      <c r="A18" s="237">
        <f t="shared" si="0"/>
        <v>10</v>
      </c>
      <c r="B18" s="165" t="s">
        <v>536</v>
      </c>
      <c r="C18" s="237">
        <v>21511000</v>
      </c>
      <c r="D18" s="278">
        <v>-622.11</v>
      </c>
      <c r="E18" s="282">
        <f>D18*F7</f>
        <v>-64624.786800000002</v>
      </c>
      <c r="G18" s="280"/>
      <c r="H18" s="280"/>
      <c r="I18" s="280"/>
      <c r="L18" s="279"/>
      <c r="M18" s="279"/>
      <c r="N18" s="279"/>
    </row>
    <row r="19" spans="1:14" s="178" customFormat="1" ht="18" customHeight="1" x14ac:dyDescent="0.2">
      <c r="A19" s="237">
        <f t="shared" si="0"/>
        <v>11</v>
      </c>
      <c r="B19" s="165" t="s">
        <v>535</v>
      </c>
      <c r="C19" s="237">
        <v>1676972</v>
      </c>
      <c r="D19" s="278"/>
      <c r="E19" s="282">
        <v>82082.2</v>
      </c>
      <c r="G19" s="280"/>
      <c r="H19" s="280"/>
      <c r="L19" s="279"/>
      <c r="M19" s="279"/>
      <c r="N19" s="279"/>
    </row>
    <row r="20" spans="1:14" s="178" customFormat="1" ht="18" customHeight="1" x14ac:dyDescent="0.2">
      <c r="A20" s="237">
        <f t="shared" si="0"/>
        <v>12</v>
      </c>
      <c r="B20" s="165" t="s">
        <v>502</v>
      </c>
      <c r="C20" s="237">
        <v>164066</v>
      </c>
      <c r="D20" s="278">
        <v>257.33999999999997</v>
      </c>
      <c r="E20" s="282">
        <f>D20*G7</f>
        <v>24174.519599999996</v>
      </c>
      <c r="G20" s="280"/>
      <c r="H20" s="280"/>
      <c r="L20" s="279"/>
      <c r="M20" s="279"/>
      <c r="N20" s="279"/>
    </row>
    <row r="21" spans="1:14" s="178" customFormat="1" ht="18" customHeight="1" x14ac:dyDescent="0.2">
      <c r="A21" s="237">
        <f t="shared" si="0"/>
        <v>13</v>
      </c>
      <c r="B21" s="165" t="s">
        <v>532</v>
      </c>
      <c r="C21" s="237">
        <v>376160</v>
      </c>
      <c r="D21" s="278"/>
      <c r="E21" s="282">
        <v>0</v>
      </c>
      <c r="G21" s="280"/>
      <c r="H21" s="280"/>
      <c r="L21" s="279"/>
      <c r="M21" s="279"/>
      <c r="N21" s="279"/>
    </row>
    <row r="22" spans="1:14" s="178" customFormat="1" ht="18" customHeight="1" x14ac:dyDescent="0.2">
      <c r="A22" s="237">
        <f t="shared" si="0"/>
        <v>14</v>
      </c>
      <c r="B22" s="165" t="s">
        <v>533</v>
      </c>
      <c r="C22" s="237" t="s">
        <v>504</v>
      </c>
      <c r="D22" s="278"/>
      <c r="E22" s="282">
        <v>0</v>
      </c>
      <c r="G22" s="280"/>
      <c r="H22" s="280"/>
      <c r="L22" s="279"/>
      <c r="M22" s="279"/>
      <c r="N22" s="279"/>
    </row>
    <row r="23" spans="1:14" s="178" customFormat="1" ht="18" customHeight="1" x14ac:dyDescent="0.2">
      <c r="A23" s="237">
        <f t="shared" si="0"/>
        <v>15</v>
      </c>
      <c r="B23" s="165" t="s">
        <v>495</v>
      </c>
      <c r="C23" s="237" t="s">
        <v>504</v>
      </c>
      <c r="D23" s="278">
        <v>14</v>
      </c>
      <c r="E23" s="282">
        <f>D23*F7</f>
        <v>1454.32</v>
      </c>
      <c r="L23" s="279"/>
      <c r="M23" s="279"/>
      <c r="N23" s="279"/>
    </row>
    <row r="24" spans="1:14" x14ac:dyDescent="0.2">
      <c r="A24" s="283"/>
      <c r="B24" s="284"/>
      <c r="C24" s="285" t="s">
        <v>307</v>
      </c>
      <c r="D24" s="286">
        <f>SUM(D9:D23)</f>
        <v>7771.7500000000009</v>
      </c>
      <c r="E24" s="286">
        <f>SUM(E9:E23)</f>
        <v>886561.93079999986</v>
      </c>
      <c r="G24" s="73"/>
    </row>
    <row r="26" spans="1:14" ht="15" x14ac:dyDescent="0.2">
      <c r="D26" s="287"/>
      <c r="E26" s="178"/>
    </row>
  </sheetData>
  <phoneticPr fontId="53" type="noConversion"/>
  <pageMargins left="0" right="0" top="0" bottom="0" header="0" footer="0"/>
  <pageSetup scale="85"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G33"/>
  <sheetViews>
    <sheetView workbookViewId="0">
      <selection activeCell="E34" sqref="E34"/>
    </sheetView>
  </sheetViews>
  <sheetFormatPr defaultRowHeight="12.75" x14ac:dyDescent="0.2"/>
  <cols>
    <col min="1" max="1" width="2.42578125" style="65" customWidth="1"/>
    <col min="2" max="2" width="21.42578125" style="65" customWidth="1"/>
    <col min="3" max="3" width="20" style="65" customWidth="1"/>
    <col min="4" max="4" width="9.5703125" style="65" bestFit="1" customWidth="1"/>
    <col min="5" max="5" width="9.85546875" style="65" bestFit="1" customWidth="1"/>
    <col min="6" max="6" width="9.7109375" style="65" customWidth="1"/>
    <col min="7" max="7" width="9.85546875" style="65" customWidth="1"/>
    <col min="8" max="16384" width="9.140625" style="65"/>
  </cols>
  <sheetData>
    <row r="3" spans="1:7" ht="14.25" x14ac:dyDescent="0.2">
      <c r="D3" s="244" t="s">
        <v>308</v>
      </c>
    </row>
    <row r="5" spans="1:7" x14ac:dyDescent="0.2">
      <c r="A5" s="245" t="s">
        <v>454</v>
      </c>
      <c r="C5" s="96" t="s">
        <v>462</v>
      </c>
      <c r="D5" s="21"/>
    </row>
    <row r="6" spans="1:7" ht="15" x14ac:dyDescent="0.25">
      <c r="A6" s="245" t="s">
        <v>458</v>
      </c>
      <c r="B6" s="6"/>
      <c r="C6" s="234" t="s">
        <v>465</v>
      </c>
      <c r="D6" s="234"/>
    </row>
    <row r="9" spans="1:7" x14ac:dyDescent="0.2">
      <c r="G9" s="248" t="s">
        <v>602</v>
      </c>
    </row>
    <row r="10" spans="1:7" x14ac:dyDescent="0.2">
      <c r="A10" s="380" t="s">
        <v>309</v>
      </c>
      <c r="B10" s="380"/>
      <c r="C10" s="380"/>
      <c r="D10" s="380"/>
      <c r="E10" s="380"/>
      <c r="F10" s="380"/>
      <c r="G10" s="380"/>
    </row>
    <row r="11" spans="1:7" x14ac:dyDescent="0.2">
      <c r="D11" s="246" t="s">
        <v>310</v>
      </c>
      <c r="E11" s="246" t="s">
        <v>311</v>
      </c>
      <c r="F11" s="383" t="s">
        <v>527</v>
      </c>
      <c r="G11" s="383" t="s">
        <v>501</v>
      </c>
    </row>
    <row r="12" spans="1:7" x14ac:dyDescent="0.2">
      <c r="A12" s="242"/>
      <c r="B12" s="381" t="s">
        <v>312</v>
      </c>
      <c r="C12" s="382"/>
      <c r="D12" s="247" t="s">
        <v>313</v>
      </c>
      <c r="E12" s="247" t="s">
        <v>314</v>
      </c>
      <c r="F12" s="384"/>
      <c r="G12" s="384"/>
    </row>
    <row r="13" spans="1:7" x14ac:dyDescent="0.2">
      <c r="A13" s="248">
        <v>1</v>
      </c>
      <c r="B13" s="380" t="s">
        <v>315</v>
      </c>
      <c r="C13" s="380"/>
      <c r="D13" s="248">
        <v>70</v>
      </c>
      <c r="E13" s="248">
        <v>11100</v>
      </c>
      <c r="F13" s="249">
        <f>F14+F15+F16</f>
        <v>63705390</v>
      </c>
      <c r="G13" s="249">
        <f>G14+G15+G16</f>
        <v>146696026</v>
      </c>
    </row>
    <row r="14" spans="1:7" x14ac:dyDescent="0.2">
      <c r="A14" s="250" t="s">
        <v>316</v>
      </c>
      <c r="B14" s="378" t="s">
        <v>317</v>
      </c>
      <c r="C14" s="378"/>
      <c r="D14" s="250" t="s">
        <v>318</v>
      </c>
      <c r="E14" s="251">
        <v>11101</v>
      </c>
      <c r="F14" s="251"/>
      <c r="G14" s="251"/>
    </row>
    <row r="15" spans="1:7" x14ac:dyDescent="0.2">
      <c r="A15" s="250" t="s">
        <v>319</v>
      </c>
      <c r="B15" s="378" t="s">
        <v>320</v>
      </c>
      <c r="C15" s="378"/>
      <c r="D15" s="251">
        <v>704</v>
      </c>
      <c r="E15" s="251">
        <v>11102</v>
      </c>
      <c r="F15" s="251"/>
      <c r="G15" s="249"/>
    </row>
    <row r="16" spans="1:7" x14ac:dyDescent="0.2">
      <c r="A16" s="250" t="s">
        <v>321</v>
      </c>
      <c r="B16" s="378" t="s">
        <v>322</v>
      </c>
      <c r="C16" s="378"/>
      <c r="D16" s="252">
        <v>705</v>
      </c>
      <c r="E16" s="251">
        <v>11103</v>
      </c>
      <c r="F16" s="249">
        <f>'R'!E9</f>
        <v>63705390</v>
      </c>
      <c r="G16" s="249">
        <f>'R'!F9</f>
        <v>146696026</v>
      </c>
    </row>
    <row r="17" spans="1:7" x14ac:dyDescent="0.2">
      <c r="A17" s="248">
        <v>2</v>
      </c>
      <c r="B17" s="380" t="s">
        <v>323</v>
      </c>
      <c r="C17" s="380"/>
      <c r="D17" s="248">
        <v>708</v>
      </c>
      <c r="E17" s="251">
        <v>11104</v>
      </c>
      <c r="F17" s="251"/>
      <c r="G17" s="251"/>
    </row>
    <row r="18" spans="1:7" x14ac:dyDescent="0.2">
      <c r="A18" s="250" t="s">
        <v>316</v>
      </c>
      <c r="B18" s="378" t="s">
        <v>324</v>
      </c>
      <c r="C18" s="378"/>
      <c r="D18" s="251">
        <v>7081</v>
      </c>
      <c r="E18" s="251">
        <v>111041</v>
      </c>
      <c r="F18" s="251"/>
      <c r="G18" s="251"/>
    </row>
    <row r="19" spans="1:7" x14ac:dyDescent="0.2">
      <c r="A19" s="250" t="s">
        <v>319</v>
      </c>
      <c r="B19" s="378" t="s">
        <v>325</v>
      </c>
      <c r="C19" s="378"/>
      <c r="D19" s="251">
        <v>7082</v>
      </c>
      <c r="E19" s="251">
        <v>111042</v>
      </c>
      <c r="F19" s="251"/>
      <c r="G19" s="251"/>
    </row>
    <row r="20" spans="1:7" x14ac:dyDescent="0.2">
      <c r="A20" s="253" t="s">
        <v>321</v>
      </c>
      <c r="B20" s="379" t="s">
        <v>326</v>
      </c>
      <c r="C20" s="379"/>
      <c r="D20" s="254">
        <v>7083</v>
      </c>
      <c r="E20" s="254">
        <v>111043</v>
      </c>
      <c r="F20" s="251"/>
      <c r="G20" s="251"/>
    </row>
    <row r="21" spans="1:7" x14ac:dyDescent="0.2">
      <c r="A21" s="256">
        <v>3</v>
      </c>
      <c r="B21" s="257" t="s">
        <v>327</v>
      </c>
      <c r="C21" s="129"/>
      <c r="D21" s="128"/>
      <c r="E21" s="128"/>
      <c r="F21" s="164"/>
      <c r="G21" s="164"/>
    </row>
    <row r="22" spans="1:7" x14ac:dyDescent="0.2">
      <c r="A22" s="258"/>
      <c r="B22" s="259" t="s">
        <v>328</v>
      </c>
      <c r="C22" s="149"/>
      <c r="D22" s="260">
        <v>71</v>
      </c>
      <c r="E22" s="261">
        <v>11201</v>
      </c>
      <c r="F22" s="251"/>
      <c r="G22" s="251"/>
    </row>
    <row r="23" spans="1:7" x14ac:dyDescent="0.2">
      <c r="B23" s="378" t="s">
        <v>329</v>
      </c>
      <c r="C23" s="378"/>
      <c r="D23" s="164"/>
      <c r="E23" s="251">
        <v>112011</v>
      </c>
      <c r="F23" s="251"/>
      <c r="G23" s="251"/>
    </row>
    <row r="24" spans="1:7" x14ac:dyDescent="0.2">
      <c r="B24" s="378" t="s">
        <v>330</v>
      </c>
      <c r="C24" s="378"/>
      <c r="D24" s="164"/>
      <c r="E24" s="251">
        <v>112012</v>
      </c>
      <c r="F24" s="251"/>
      <c r="G24" s="251"/>
    </row>
    <row r="25" spans="1:7" x14ac:dyDescent="0.2">
      <c r="A25" s="256">
        <v>4</v>
      </c>
      <c r="B25" s="262" t="s">
        <v>331</v>
      </c>
      <c r="C25" s="164"/>
      <c r="D25" s="263">
        <v>72</v>
      </c>
      <c r="E25" s="248">
        <v>11300</v>
      </c>
      <c r="F25" s="248"/>
      <c r="G25" s="248"/>
    </row>
    <row r="26" spans="1:7" x14ac:dyDescent="0.2">
      <c r="A26" s="258"/>
      <c r="B26" s="264" t="s">
        <v>332</v>
      </c>
      <c r="C26" s="164"/>
      <c r="D26" s="164"/>
      <c r="E26" s="251">
        <v>11301</v>
      </c>
      <c r="F26" s="251"/>
      <c r="G26" s="251"/>
    </row>
    <row r="27" spans="1:7" x14ac:dyDescent="0.2">
      <c r="A27" s="248">
        <v>5</v>
      </c>
      <c r="B27" s="262" t="s">
        <v>333</v>
      </c>
      <c r="C27" s="164"/>
      <c r="D27" s="248">
        <v>73</v>
      </c>
      <c r="E27" s="248">
        <v>11400</v>
      </c>
      <c r="F27" s="248"/>
      <c r="G27" s="248"/>
    </row>
    <row r="28" spans="1:7" x14ac:dyDescent="0.2">
      <c r="A28" s="248">
        <v>6</v>
      </c>
      <c r="B28" s="262" t="s">
        <v>334</v>
      </c>
      <c r="C28" s="164"/>
      <c r="D28" s="248">
        <v>75</v>
      </c>
      <c r="E28" s="248">
        <v>11500</v>
      </c>
      <c r="F28" s="248"/>
      <c r="G28" s="248"/>
    </row>
    <row r="29" spans="1:7" x14ac:dyDescent="0.2">
      <c r="A29" s="248">
        <v>7</v>
      </c>
      <c r="B29" s="262" t="s">
        <v>335</v>
      </c>
      <c r="C29" s="164"/>
      <c r="D29" s="248">
        <v>77</v>
      </c>
      <c r="E29" s="248">
        <v>11600</v>
      </c>
      <c r="F29" s="248"/>
      <c r="G29" s="248"/>
    </row>
    <row r="30" spans="1:7" x14ac:dyDescent="0.2">
      <c r="A30" s="262" t="s">
        <v>336</v>
      </c>
      <c r="B30" s="262" t="s">
        <v>337</v>
      </c>
      <c r="C30" s="164"/>
      <c r="D30" s="164"/>
      <c r="E30" s="248">
        <v>11800</v>
      </c>
      <c r="F30" s="249">
        <f>F13</f>
        <v>63705390</v>
      </c>
      <c r="G30" s="249">
        <f>G13</f>
        <v>146696026</v>
      </c>
    </row>
    <row r="32" spans="1:7" x14ac:dyDescent="0.2">
      <c r="A32" s="245"/>
      <c r="E32" s="245" t="s">
        <v>293</v>
      </c>
      <c r="F32" s="245"/>
      <c r="G32" s="245"/>
    </row>
    <row r="33" spans="1:7" x14ac:dyDescent="0.2">
      <c r="A33" s="245"/>
      <c r="E33" s="145" t="s">
        <v>600</v>
      </c>
      <c r="F33" s="31"/>
      <c r="G33" s="31"/>
    </row>
  </sheetData>
  <mergeCells count="14">
    <mergeCell ref="B16:C16"/>
    <mergeCell ref="B17:C17"/>
    <mergeCell ref="A10:G10"/>
    <mergeCell ref="B12:C12"/>
    <mergeCell ref="B13:C13"/>
    <mergeCell ref="B14:C14"/>
    <mergeCell ref="B15:C15"/>
    <mergeCell ref="G11:G12"/>
    <mergeCell ref="F11:F12"/>
    <mergeCell ref="B18:C18"/>
    <mergeCell ref="B19:C19"/>
    <mergeCell ref="B20:C20"/>
    <mergeCell ref="B23:C23"/>
    <mergeCell ref="B24:C24"/>
  </mergeCells>
  <phoneticPr fontId="53" type="noConversion"/>
  <pageMargins left="0.7" right="0.7" top="0.75" bottom="0.75" header="0.3" footer="0.3"/>
  <pageSetup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0"/>
  <sheetViews>
    <sheetView topLeftCell="A19" workbookViewId="0">
      <selection activeCell="G53" sqref="G53"/>
    </sheetView>
  </sheetViews>
  <sheetFormatPr defaultRowHeight="12.75" x14ac:dyDescent="0.2"/>
  <cols>
    <col min="1" max="1" width="2.7109375" style="65" bestFit="1" customWidth="1"/>
    <col min="2" max="2" width="27.85546875" style="65" customWidth="1"/>
    <col min="3" max="3" width="13" style="65" customWidth="1"/>
    <col min="4" max="4" width="10.85546875" style="65" bestFit="1" customWidth="1"/>
    <col min="5" max="5" width="9.85546875" style="65" bestFit="1" customWidth="1"/>
    <col min="6" max="6" width="12.5703125" style="65" customWidth="1"/>
    <col min="7" max="7" width="13" style="65" customWidth="1"/>
    <col min="8" max="8" width="13.7109375" style="65" customWidth="1"/>
    <col min="9" max="16384" width="9.140625" style="65"/>
  </cols>
  <sheetData>
    <row r="2" spans="1:7" x14ac:dyDescent="0.2">
      <c r="A2" s="245" t="s">
        <v>453</v>
      </c>
      <c r="C2" s="20" t="s">
        <v>464</v>
      </c>
      <c r="D2" s="21"/>
    </row>
    <row r="3" spans="1:7" x14ac:dyDescent="0.2">
      <c r="B3" s="31" t="s">
        <v>389</v>
      </c>
      <c r="C3" s="313" t="s">
        <v>465</v>
      </c>
      <c r="D3" s="313"/>
    </row>
    <row r="4" spans="1:7" x14ac:dyDescent="0.2">
      <c r="E4" s="245" t="s">
        <v>338</v>
      </c>
      <c r="F4" s="245"/>
      <c r="G4" s="245" t="s">
        <v>602</v>
      </c>
    </row>
    <row r="5" spans="1:7" x14ac:dyDescent="0.2">
      <c r="A5" s="255"/>
      <c r="B5" s="385" t="s">
        <v>339</v>
      </c>
      <c r="C5" s="386"/>
      <c r="D5" s="246" t="s">
        <v>310</v>
      </c>
      <c r="E5" s="246" t="s">
        <v>311</v>
      </c>
      <c r="F5" s="383" t="s">
        <v>527</v>
      </c>
      <c r="G5" s="383" t="s">
        <v>501</v>
      </c>
    </row>
    <row r="6" spans="1:7" x14ac:dyDescent="0.2">
      <c r="A6" s="258"/>
      <c r="B6" s="387"/>
      <c r="C6" s="388"/>
      <c r="D6" s="247" t="s">
        <v>313</v>
      </c>
      <c r="E6" s="247" t="s">
        <v>314</v>
      </c>
      <c r="F6" s="384"/>
      <c r="G6" s="384"/>
    </row>
    <row r="7" spans="1:7" ht="15" x14ac:dyDescent="0.25">
      <c r="A7" s="248">
        <v>1</v>
      </c>
      <c r="B7" s="389" t="s">
        <v>340</v>
      </c>
      <c r="C7" s="390"/>
      <c r="D7" s="248">
        <v>60</v>
      </c>
      <c r="E7" s="248">
        <v>12100</v>
      </c>
      <c r="F7" s="265">
        <f>F9</f>
        <v>51890936</v>
      </c>
      <c r="G7" s="265">
        <f>G9</f>
        <v>118365667</v>
      </c>
    </row>
    <row r="8" spans="1:7" x14ac:dyDescent="0.2">
      <c r="A8" s="250" t="s">
        <v>316</v>
      </c>
      <c r="B8" s="250" t="s">
        <v>341</v>
      </c>
      <c r="C8" s="164"/>
      <c r="D8" s="250" t="s">
        <v>342</v>
      </c>
      <c r="E8" s="251">
        <v>12101</v>
      </c>
      <c r="F8" s="251"/>
      <c r="G8" s="251"/>
    </row>
    <row r="9" spans="1:7" ht="15" x14ac:dyDescent="0.25">
      <c r="A9" s="250" t="s">
        <v>319</v>
      </c>
      <c r="B9" s="391" t="s">
        <v>343</v>
      </c>
      <c r="C9" s="392"/>
      <c r="D9" s="164"/>
      <c r="E9" s="251">
        <v>12102</v>
      </c>
      <c r="F9" s="265">
        <f>'R'!E12</f>
        <v>51890936</v>
      </c>
      <c r="G9" s="265">
        <f>'R'!F12</f>
        <v>118365667</v>
      </c>
    </row>
    <row r="10" spans="1:7" ht="15" x14ac:dyDescent="0.25">
      <c r="A10" s="250" t="s">
        <v>321</v>
      </c>
      <c r="B10" s="391" t="s">
        <v>344</v>
      </c>
      <c r="C10" s="392"/>
      <c r="D10" s="250" t="s">
        <v>345</v>
      </c>
      <c r="E10" s="251">
        <v>12103</v>
      </c>
      <c r="F10" s="251"/>
      <c r="G10" s="265"/>
    </row>
    <row r="11" spans="1:7" ht="15" x14ac:dyDescent="0.25">
      <c r="A11" s="250" t="s">
        <v>346</v>
      </c>
      <c r="B11" s="391" t="s">
        <v>347</v>
      </c>
      <c r="C11" s="392"/>
      <c r="D11" s="164"/>
      <c r="E11" s="251">
        <v>12104</v>
      </c>
      <c r="F11" s="251"/>
      <c r="G11" s="265"/>
    </row>
    <row r="12" spans="1:7" ht="15" x14ac:dyDescent="0.25">
      <c r="A12" s="250" t="s">
        <v>348</v>
      </c>
      <c r="B12" s="391" t="s">
        <v>349</v>
      </c>
      <c r="C12" s="392"/>
      <c r="D12" s="250" t="s">
        <v>350</v>
      </c>
      <c r="E12" s="251">
        <v>12105</v>
      </c>
      <c r="F12" s="251"/>
      <c r="G12" s="265"/>
    </row>
    <row r="13" spans="1:7" ht="15" x14ac:dyDescent="0.25">
      <c r="A13" s="248">
        <v>2</v>
      </c>
      <c r="B13" s="389" t="s">
        <v>351</v>
      </c>
      <c r="C13" s="390"/>
      <c r="D13" s="248">
        <v>64</v>
      </c>
      <c r="E13" s="248">
        <v>12200</v>
      </c>
      <c r="F13" s="265">
        <f>F14+F15</f>
        <v>2748305</v>
      </c>
      <c r="G13" s="265">
        <f>G14+G15</f>
        <v>1930933</v>
      </c>
    </row>
    <row r="14" spans="1:7" ht="15" x14ac:dyDescent="0.25">
      <c r="A14" s="250" t="s">
        <v>352</v>
      </c>
      <c r="B14" s="391" t="s">
        <v>106</v>
      </c>
      <c r="C14" s="392"/>
      <c r="D14" s="251">
        <v>641</v>
      </c>
      <c r="E14" s="251">
        <v>12201</v>
      </c>
      <c r="F14" s="265">
        <f>'R'!E14</f>
        <v>2354434</v>
      </c>
      <c r="G14" s="265">
        <f>'R'!F14</f>
        <v>1654602</v>
      </c>
    </row>
    <row r="15" spans="1:7" ht="15" x14ac:dyDescent="0.25">
      <c r="A15" s="250" t="s">
        <v>353</v>
      </c>
      <c r="B15" s="250" t="s">
        <v>354</v>
      </c>
      <c r="C15" s="164"/>
      <c r="D15" s="251">
        <v>644</v>
      </c>
      <c r="E15" s="251">
        <v>12202</v>
      </c>
      <c r="F15" s="265">
        <f>'R'!E15</f>
        <v>393871</v>
      </c>
      <c r="G15" s="265">
        <f>'R'!F15</f>
        <v>276331</v>
      </c>
    </row>
    <row r="16" spans="1:7" ht="15" x14ac:dyDescent="0.25">
      <c r="A16" s="248">
        <v>3</v>
      </c>
      <c r="B16" s="389" t="s">
        <v>355</v>
      </c>
      <c r="C16" s="390"/>
      <c r="D16" s="248">
        <v>68</v>
      </c>
      <c r="E16" s="248">
        <v>12300</v>
      </c>
      <c r="F16" s="265">
        <f>'R'!E16</f>
        <v>0</v>
      </c>
      <c r="G16" s="265">
        <f>'R'!F16</f>
        <v>1009624</v>
      </c>
    </row>
    <row r="17" spans="1:9" ht="15" x14ac:dyDescent="0.25">
      <c r="A17" s="248">
        <v>4</v>
      </c>
      <c r="B17" s="262" t="s">
        <v>356</v>
      </c>
      <c r="C17" s="164"/>
      <c r="D17" s="248">
        <v>61</v>
      </c>
      <c r="E17" s="248">
        <v>12400</v>
      </c>
      <c r="F17" s="265">
        <f>F19+F20+F21+F22+F23+F24+F25+F26+F27+F28+F29+F32+F34+F33</f>
        <v>4834715</v>
      </c>
      <c r="G17" s="265">
        <f>G19+G20+G21+G22+G23+G24+G25+G26+G27+G28+G29+G32+G34+G33</f>
        <v>9388031</v>
      </c>
    </row>
    <row r="18" spans="1:9" ht="15" x14ac:dyDescent="0.25">
      <c r="A18" s="250" t="s">
        <v>316</v>
      </c>
      <c r="B18" s="391" t="s">
        <v>357</v>
      </c>
      <c r="C18" s="392"/>
      <c r="D18" s="164"/>
      <c r="E18" s="251">
        <v>12401</v>
      </c>
      <c r="F18" s="251"/>
      <c r="G18" s="265"/>
      <c r="H18" s="266"/>
    </row>
    <row r="19" spans="1:9" ht="15" x14ac:dyDescent="0.25">
      <c r="A19" s="250" t="s">
        <v>319</v>
      </c>
      <c r="B19" s="391" t="s">
        <v>358</v>
      </c>
      <c r="C19" s="392"/>
      <c r="D19" s="251">
        <v>611</v>
      </c>
      <c r="E19" s="251">
        <v>12402</v>
      </c>
      <c r="F19" s="251"/>
      <c r="G19" s="265"/>
      <c r="H19" s="266"/>
    </row>
    <row r="20" spans="1:9" ht="15" x14ac:dyDescent="0.25">
      <c r="A20" s="250" t="s">
        <v>321</v>
      </c>
      <c r="B20" s="391" t="s">
        <v>505</v>
      </c>
      <c r="C20" s="392"/>
      <c r="D20" s="251">
        <v>613</v>
      </c>
      <c r="E20" s="251">
        <v>12403</v>
      </c>
      <c r="F20" s="292">
        <v>336720</v>
      </c>
      <c r="G20" s="292">
        <v>336720</v>
      </c>
      <c r="H20" s="266"/>
    </row>
    <row r="21" spans="1:9" ht="15" x14ac:dyDescent="0.25">
      <c r="A21" s="250" t="s">
        <v>346</v>
      </c>
      <c r="B21" s="391" t="s">
        <v>359</v>
      </c>
      <c r="C21" s="392"/>
      <c r="D21" s="251">
        <v>615</v>
      </c>
      <c r="E21" s="251">
        <v>12404</v>
      </c>
      <c r="F21" s="292">
        <v>97148</v>
      </c>
      <c r="G21" s="265">
        <v>39833</v>
      </c>
      <c r="H21" s="266"/>
    </row>
    <row r="22" spans="1:9" ht="15" x14ac:dyDescent="0.25">
      <c r="A22" s="250" t="s">
        <v>348</v>
      </c>
      <c r="B22" s="391" t="s">
        <v>360</v>
      </c>
      <c r="C22" s="392"/>
      <c r="D22" s="251">
        <v>616</v>
      </c>
      <c r="E22" s="251">
        <v>12405</v>
      </c>
      <c r="F22" s="292">
        <v>33200</v>
      </c>
      <c r="G22" s="265">
        <v>77799</v>
      </c>
      <c r="H22" s="266"/>
    </row>
    <row r="23" spans="1:9" ht="15" x14ac:dyDescent="0.25">
      <c r="A23" s="250" t="s">
        <v>361</v>
      </c>
      <c r="B23" s="391" t="s">
        <v>471</v>
      </c>
      <c r="C23" s="392"/>
      <c r="D23" s="251">
        <v>667</v>
      </c>
      <c r="E23" s="251">
        <v>12406</v>
      </c>
      <c r="F23" s="292"/>
      <c r="G23" s="265">
        <v>1792890</v>
      </c>
      <c r="H23" s="266"/>
    </row>
    <row r="24" spans="1:9" ht="15" x14ac:dyDescent="0.25">
      <c r="A24" s="250" t="s">
        <v>362</v>
      </c>
      <c r="B24" s="391" t="s">
        <v>363</v>
      </c>
      <c r="C24" s="392"/>
      <c r="D24" s="251">
        <v>618</v>
      </c>
      <c r="E24" s="251">
        <v>12407</v>
      </c>
      <c r="F24" s="292">
        <v>538028</v>
      </c>
      <c r="G24" s="265">
        <v>1187267</v>
      </c>
      <c r="H24" s="266"/>
      <c r="I24" s="73"/>
    </row>
    <row r="25" spans="1:9" ht="15" x14ac:dyDescent="0.25">
      <c r="A25" s="250" t="s">
        <v>364</v>
      </c>
      <c r="B25" s="250" t="s">
        <v>506</v>
      </c>
      <c r="C25" s="164"/>
      <c r="D25" s="251">
        <v>621</v>
      </c>
      <c r="E25" s="251">
        <v>12408</v>
      </c>
      <c r="F25" s="292">
        <v>1148167</v>
      </c>
      <c r="G25" s="265">
        <v>1532500</v>
      </c>
      <c r="H25" s="266"/>
    </row>
    <row r="26" spans="1:9" ht="15" x14ac:dyDescent="0.25">
      <c r="A26" s="250" t="s">
        <v>365</v>
      </c>
      <c r="B26" s="391" t="s">
        <v>366</v>
      </c>
      <c r="C26" s="392"/>
      <c r="D26" s="251">
        <v>624</v>
      </c>
      <c r="E26" s="251">
        <v>12409</v>
      </c>
      <c r="F26" s="292"/>
      <c r="G26" s="265"/>
      <c r="H26" s="266"/>
    </row>
    <row r="27" spans="1:9" ht="15" x14ac:dyDescent="0.25">
      <c r="A27" s="250" t="s">
        <v>367</v>
      </c>
      <c r="B27" s="391" t="s">
        <v>368</v>
      </c>
      <c r="C27" s="392"/>
      <c r="D27" s="251">
        <v>625</v>
      </c>
      <c r="E27" s="251">
        <v>12410</v>
      </c>
      <c r="F27" s="292">
        <v>911445</v>
      </c>
      <c r="G27" s="265">
        <v>2266361</v>
      </c>
      <c r="H27" s="266"/>
    </row>
    <row r="28" spans="1:9" ht="15" x14ac:dyDescent="0.25">
      <c r="A28" s="250" t="s">
        <v>369</v>
      </c>
      <c r="B28" s="391" t="s">
        <v>370</v>
      </c>
      <c r="C28" s="392"/>
      <c r="D28" s="251">
        <v>626</v>
      </c>
      <c r="E28" s="251">
        <v>12411</v>
      </c>
      <c r="F28" s="292">
        <v>35897</v>
      </c>
      <c r="G28" s="265">
        <v>45571</v>
      </c>
      <c r="H28" s="266"/>
    </row>
    <row r="29" spans="1:9" ht="15" x14ac:dyDescent="0.25">
      <c r="A29" s="250" t="s">
        <v>371</v>
      </c>
      <c r="B29" s="391" t="s">
        <v>372</v>
      </c>
      <c r="C29" s="392"/>
      <c r="D29" s="251">
        <v>627</v>
      </c>
      <c r="E29" s="251">
        <v>12412</v>
      </c>
      <c r="F29" s="292">
        <f>F30+F31</f>
        <v>861891</v>
      </c>
      <c r="G29" s="292">
        <f>G30+G31</f>
        <v>822895</v>
      </c>
      <c r="H29" s="266"/>
    </row>
    <row r="30" spans="1:9" ht="15" x14ac:dyDescent="0.25">
      <c r="A30" s="250" t="s">
        <v>507</v>
      </c>
      <c r="B30" s="393" t="s">
        <v>373</v>
      </c>
      <c r="C30" s="394"/>
      <c r="D30" s="251">
        <v>6271</v>
      </c>
      <c r="E30" s="251">
        <v>124121</v>
      </c>
      <c r="F30" s="292">
        <v>861891</v>
      </c>
      <c r="G30" s="265">
        <v>822895</v>
      </c>
      <c r="H30" s="266"/>
      <c r="I30" s="73"/>
    </row>
    <row r="31" spans="1:9" ht="15" x14ac:dyDescent="0.25">
      <c r="A31" s="250" t="s">
        <v>375</v>
      </c>
      <c r="B31" s="393" t="s">
        <v>374</v>
      </c>
      <c r="C31" s="394"/>
      <c r="D31" s="251">
        <v>6272</v>
      </c>
      <c r="E31" s="251">
        <v>124122</v>
      </c>
      <c r="F31" s="251"/>
      <c r="G31" s="265"/>
      <c r="H31" s="266"/>
    </row>
    <row r="32" spans="1:9" ht="15" x14ac:dyDescent="0.25">
      <c r="A32" s="250" t="s">
        <v>508</v>
      </c>
      <c r="B32" s="391" t="s">
        <v>376</v>
      </c>
      <c r="C32" s="392"/>
      <c r="D32" s="251">
        <v>628</v>
      </c>
      <c r="E32" s="251">
        <v>12413</v>
      </c>
      <c r="F32" s="292">
        <v>587320</v>
      </c>
      <c r="G32" s="265">
        <v>475516</v>
      </c>
      <c r="H32" s="266"/>
    </row>
    <row r="33" spans="1:8" ht="15" x14ac:dyDescent="0.25">
      <c r="A33" s="250" t="s">
        <v>497</v>
      </c>
      <c r="B33" s="289" t="s">
        <v>510</v>
      </c>
      <c r="C33" s="290"/>
      <c r="D33" s="251">
        <v>654</v>
      </c>
      <c r="E33" s="251">
        <v>12414</v>
      </c>
      <c r="F33" s="292">
        <v>208577</v>
      </c>
      <c r="G33" s="265">
        <v>501953</v>
      </c>
      <c r="H33" s="266"/>
    </row>
    <row r="34" spans="1:8" ht="15" x14ac:dyDescent="0.25">
      <c r="A34" s="250" t="s">
        <v>509</v>
      </c>
      <c r="B34" s="289" t="s">
        <v>496</v>
      </c>
      <c r="C34" s="290"/>
      <c r="D34" s="251">
        <v>657</v>
      </c>
      <c r="E34" s="251">
        <v>12415</v>
      </c>
      <c r="F34" s="292">
        <v>76322</v>
      </c>
      <c r="G34" s="265">
        <v>308726</v>
      </c>
      <c r="H34" s="266"/>
    </row>
    <row r="35" spans="1:8" ht="15" x14ac:dyDescent="0.25">
      <c r="A35" s="248">
        <v>5</v>
      </c>
      <c r="B35" s="389" t="s">
        <v>377</v>
      </c>
      <c r="C35" s="390"/>
      <c r="D35" s="248">
        <v>63</v>
      </c>
      <c r="E35" s="248">
        <v>12500</v>
      </c>
      <c r="F35" s="292">
        <f>F38+F36+F37+F39</f>
        <v>288741</v>
      </c>
      <c r="G35" s="292">
        <f>G38+G36+G37+G39</f>
        <v>1055598</v>
      </c>
      <c r="H35" s="266"/>
    </row>
    <row r="36" spans="1:8" ht="15" x14ac:dyDescent="0.25">
      <c r="A36" s="250" t="s">
        <v>316</v>
      </c>
      <c r="B36" s="391" t="s">
        <v>378</v>
      </c>
      <c r="C36" s="392"/>
      <c r="D36" s="251">
        <v>632</v>
      </c>
      <c r="E36" s="251">
        <v>12501</v>
      </c>
      <c r="F36" s="265">
        <v>66241</v>
      </c>
      <c r="G36" s="265"/>
      <c r="H36" s="266"/>
    </row>
    <row r="37" spans="1:8" ht="15" x14ac:dyDescent="0.25">
      <c r="A37" s="250" t="s">
        <v>319</v>
      </c>
      <c r="B37" s="391" t="s">
        <v>498</v>
      </c>
      <c r="C37" s="392"/>
      <c r="D37" s="251">
        <v>633</v>
      </c>
      <c r="E37" s="251">
        <v>12502</v>
      </c>
      <c r="F37" s="265"/>
      <c r="G37" s="265">
        <v>78198</v>
      </c>
      <c r="H37" s="266"/>
    </row>
    <row r="38" spans="1:8" ht="15" x14ac:dyDescent="0.25">
      <c r="A38" s="250" t="s">
        <v>321</v>
      </c>
      <c r="B38" s="391" t="s">
        <v>379</v>
      </c>
      <c r="C38" s="392"/>
      <c r="D38" s="251">
        <v>634</v>
      </c>
      <c r="E38" s="251">
        <v>12503</v>
      </c>
      <c r="F38" s="265">
        <v>222500</v>
      </c>
      <c r="G38" s="265">
        <v>977400</v>
      </c>
      <c r="H38" s="266"/>
    </row>
    <row r="39" spans="1:8" ht="15" x14ac:dyDescent="0.25">
      <c r="A39" s="250" t="s">
        <v>346</v>
      </c>
      <c r="B39" s="391" t="s">
        <v>129</v>
      </c>
      <c r="C39" s="392"/>
      <c r="D39" s="251">
        <v>638</v>
      </c>
      <c r="E39" s="251">
        <v>12504</v>
      </c>
      <c r="F39" s="251"/>
      <c r="G39" s="265"/>
      <c r="H39" s="266"/>
    </row>
    <row r="40" spans="1:8" ht="15" x14ac:dyDescent="0.25">
      <c r="A40" s="262" t="s">
        <v>380</v>
      </c>
      <c r="B40" s="389" t="s">
        <v>381</v>
      </c>
      <c r="C40" s="390"/>
      <c r="D40" s="164"/>
      <c r="E40" s="251">
        <v>12600</v>
      </c>
      <c r="F40" s="265">
        <f>F13+F7+F17+F35+F16</f>
        <v>59762697</v>
      </c>
      <c r="G40" s="265">
        <f>G13+G7+G17+G35+G16</f>
        <v>131749853</v>
      </c>
      <c r="H40" s="266"/>
    </row>
    <row r="41" spans="1:8" x14ac:dyDescent="0.2">
      <c r="B41" s="245" t="s">
        <v>382</v>
      </c>
      <c r="F41" s="267" t="s">
        <v>527</v>
      </c>
      <c r="G41" s="267" t="s">
        <v>501</v>
      </c>
      <c r="H41" s="266"/>
    </row>
    <row r="42" spans="1:8" x14ac:dyDescent="0.2">
      <c r="A42" s="248">
        <v>1</v>
      </c>
      <c r="B42" s="389" t="s">
        <v>383</v>
      </c>
      <c r="C42" s="390"/>
      <c r="D42" s="164"/>
      <c r="E42" s="248">
        <v>14000</v>
      </c>
      <c r="F42" s="248">
        <v>4</v>
      </c>
      <c r="G42" s="164">
        <v>4</v>
      </c>
    </row>
    <row r="43" spans="1:8" x14ac:dyDescent="0.2">
      <c r="A43" s="248">
        <v>2</v>
      </c>
      <c r="B43" s="389" t="s">
        <v>384</v>
      </c>
      <c r="C43" s="390"/>
      <c r="D43" s="164"/>
      <c r="E43" s="248">
        <v>15000</v>
      </c>
      <c r="F43" s="248"/>
      <c r="G43" s="248"/>
    </row>
    <row r="44" spans="1:8" x14ac:dyDescent="0.2">
      <c r="A44" s="250" t="s">
        <v>316</v>
      </c>
      <c r="B44" s="391" t="s">
        <v>385</v>
      </c>
      <c r="C44" s="392"/>
      <c r="D44" s="164"/>
      <c r="E44" s="251">
        <v>15001</v>
      </c>
      <c r="F44" s="251"/>
      <c r="G44" s="251"/>
    </row>
    <row r="45" spans="1:8" x14ac:dyDescent="0.2">
      <c r="A45" s="164"/>
      <c r="B45" s="393" t="s">
        <v>386</v>
      </c>
      <c r="C45" s="394"/>
      <c r="D45" s="164"/>
      <c r="E45" s="251">
        <v>150011</v>
      </c>
      <c r="F45" s="251"/>
      <c r="G45" s="251"/>
    </row>
    <row r="46" spans="1:8" x14ac:dyDescent="0.2">
      <c r="A46" s="250" t="s">
        <v>319</v>
      </c>
      <c r="B46" s="391" t="s">
        <v>387</v>
      </c>
      <c r="C46" s="392"/>
      <c r="D46" s="164"/>
      <c r="E46" s="251">
        <v>15002</v>
      </c>
      <c r="F46" s="251"/>
      <c r="G46" s="251"/>
    </row>
    <row r="47" spans="1:8" x14ac:dyDescent="0.2">
      <c r="A47" s="164"/>
      <c r="B47" s="393" t="s">
        <v>388</v>
      </c>
      <c r="C47" s="394"/>
      <c r="D47" s="164"/>
      <c r="E47" s="251">
        <v>150021</v>
      </c>
      <c r="F47" s="251"/>
      <c r="G47" s="251"/>
    </row>
    <row r="48" spans="1:8" x14ac:dyDescent="0.2">
      <c r="E48" s="145"/>
      <c r="F48" s="31"/>
      <c r="G48" s="31"/>
    </row>
    <row r="49" spans="7:7" x14ac:dyDescent="0.2">
      <c r="G49" s="96" t="s">
        <v>293</v>
      </c>
    </row>
    <row r="50" spans="7:7" x14ac:dyDescent="0.2">
      <c r="G50" s="145" t="s">
        <v>600</v>
      </c>
    </row>
  </sheetData>
  <mergeCells count="38">
    <mergeCell ref="B47:C47"/>
    <mergeCell ref="B36:C36"/>
    <mergeCell ref="B37:C37"/>
    <mergeCell ref="B38:C38"/>
    <mergeCell ref="B39:C39"/>
    <mergeCell ref="C3:D3"/>
    <mergeCell ref="B43:C43"/>
    <mergeCell ref="B44:C44"/>
    <mergeCell ref="B45:C45"/>
    <mergeCell ref="B46:C46"/>
    <mergeCell ref="B42:C42"/>
    <mergeCell ref="B28:C28"/>
    <mergeCell ref="B29:C29"/>
    <mergeCell ref="B30:C30"/>
    <mergeCell ref="B31:C31"/>
    <mergeCell ref="B32:C32"/>
    <mergeCell ref="B35:C35"/>
    <mergeCell ref="B22:C22"/>
    <mergeCell ref="B23:C23"/>
    <mergeCell ref="B24:C24"/>
    <mergeCell ref="B40:C40"/>
    <mergeCell ref="B26:C26"/>
    <mergeCell ref="B27:C27"/>
    <mergeCell ref="B16:C16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5:C6"/>
    <mergeCell ref="B7:C7"/>
    <mergeCell ref="B9:C9"/>
    <mergeCell ref="G5:G6"/>
    <mergeCell ref="F5:F6"/>
  </mergeCells>
  <phoneticPr fontId="53" type="noConversion"/>
  <pageMargins left="0.7" right="0.7" top="0.75" bottom="0.75" header="0.3" footer="0.3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55"/>
  <sheetViews>
    <sheetView topLeftCell="A19" workbookViewId="0">
      <selection activeCell="D60" sqref="D60"/>
    </sheetView>
  </sheetViews>
  <sheetFormatPr defaultRowHeight="12.75" x14ac:dyDescent="0.2"/>
  <cols>
    <col min="1" max="1" width="4" style="65" customWidth="1"/>
    <col min="2" max="2" width="11.140625" style="65" customWidth="1"/>
    <col min="3" max="3" width="29.140625" style="65" bestFit="1" customWidth="1"/>
    <col min="4" max="4" width="20.5703125" style="65" customWidth="1"/>
    <col min="5" max="16384" width="9.140625" style="65"/>
  </cols>
  <sheetData>
    <row r="1" spans="1:4" ht="12.75" customHeight="1" x14ac:dyDescent="0.2">
      <c r="B1" s="245" t="s">
        <v>389</v>
      </c>
      <c r="C1" s="313" t="s">
        <v>465</v>
      </c>
      <c r="D1" s="313"/>
    </row>
    <row r="2" spans="1:4" ht="14.25" customHeight="1" x14ac:dyDescent="0.2">
      <c r="B2" s="245" t="s">
        <v>390</v>
      </c>
      <c r="C2" s="96" t="s">
        <v>462</v>
      </c>
      <c r="D2" s="21"/>
    </row>
    <row r="3" spans="1:4" ht="9" customHeight="1" x14ac:dyDescent="0.2"/>
    <row r="4" spans="1:4" x14ac:dyDescent="0.2">
      <c r="A4" s="164"/>
      <c r="B4" s="164"/>
      <c r="C4" s="262" t="s">
        <v>391</v>
      </c>
      <c r="D4" s="262" t="s">
        <v>392</v>
      </c>
    </row>
    <row r="5" spans="1:4" x14ac:dyDescent="0.2">
      <c r="A5" s="251">
        <v>1</v>
      </c>
      <c r="B5" s="262" t="s">
        <v>393</v>
      </c>
      <c r="C5" s="250" t="s">
        <v>394</v>
      </c>
      <c r="D5" s="164"/>
    </row>
    <row r="6" spans="1:4" x14ac:dyDescent="0.2">
      <c r="A6" s="251">
        <v>2</v>
      </c>
      <c r="B6" s="262" t="s">
        <v>393</v>
      </c>
      <c r="C6" s="268" t="s">
        <v>395</v>
      </c>
      <c r="D6" s="164"/>
    </row>
    <row r="7" spans="1:4" x14ac:dyDescent="0.2">
      <c r="A7" s="251">
        <v>3</v>
      </c>
      <c r="B7" s="262" t="s">
        <v>393</v>
      </c>
      <c r="C7" s="268" t="s">
        <v>396</v>
      </c>
      <c r="D7" s="164"/>
    </row>
    <row r="8" spans="1:4" x14ac:dyDescent="0.2">
      <c r="A8" s="251">
        <v>4</v>
      </c>
      <c r="B8" s="262" t="s">
        <v>393</v>
      </c>
      <c r="C8" s="250" t="s">
        <v>397</v>
      </c>
      <c r="D8" s="164"/>
    </row>
    <row r="9" spans="1:4" x14ac:dyDescent="0.2">
      <c r="A9" s="251">
        <v>5</v>
      </c>
      <c r="B9" s="262" t="s">
        <v>393</v>
      </c>
      <c r="C9" s="268" t="s">
        <v>398</v>
      </c>
      <c r="D9" s="164"/>
    </row>
    <row r="10" spans="1:4" x14ac:dyDescent="0.2">
      <c r="A10" s="251">
        <v>6</v>
      </c>
      <c r="B10" s="262" t="s">
        <v>393</v>
      </c>
      <c r="C10" s="250" t="s">
        <v>399</v>
      </c>
      <c r="D10" s="164"/>
    </row>
    <row r="11" spans="1:4" x14ac:dyDescent="0.2">
      <c r="A11" s="251">
        <v>7</v>
      </c>
      <c r="B11" s="262" t="s">
        <v>393</v>
      </c>
      <c r="C11" s="250" t="s">
        <v>400</v>
      </c>
      <c r="D11" s="164"/>
    </row>
    <row r="12" spans="1:4" x14ac:dyDescent="0.2">
      <c r="A12" s="251">
        <v>8</v>
      </c>
      <c r="B12" s="262" t="s">
        <v>393</v>
      </c>
      <c r="C12" s="250" t="s">
        <v>401</v>
      </c>
      <c r="D12" s="296">
        <f>'R'!E9</f>
        <v>63705390</v>
      </c>
    </row>
    <row r="13" spans="1:4" x14ac:dyDescent="0.2">
      <c r="A13" s="262" t="s">
        <v>24</v>
      </c>
      <c r="B13" s="164"/>
      <c r="C13" s="262" t="s">
        <v>402</v>
      </c>
      <c r="D13" s="164"/>
    </row>
    <row r="14" spans="1:4" x14ac:dyDescent="0.2">
      <c r="A14" s="251">
        <v>9</v>
      </c>
      <c r="B14" s="262" t="s">
        <v>403</v>
      </c>
      <c r="C14" s="250" t="s">
        <v>404</v>
      </c>
      <c r="D14" s="164"/>
    </row>
    <row r="15" spans="1:4" x14ac:dyDescent="0.2">
      <c r="A15" s="251">
        <v>10</v>
      </c>
      <c r="B15" s="262" t="s">
        <v>403</v>
      </c>
      <c r="C15" s="250" t="s">
        <v>405</v>
      </c>
      <c r="D15" s="193"/>
    </row>
    <row r="16" spans="1:4" x14ac:dyDescent="0.2">
      <c r="A16" s="251">
        <v>11</v>
      </c>
      <c r="B16" s="262" t="s">
        <v>403</v>
      </c>
      <c r="C16" s="250" t="s">
        <v>406</v>
      </c>
      <c r="D16" s="164"/>
    </row>
    <row r="17" spans="1:4" x14ac:dyDescent="0.2">
      <c r="A17" s="262" t="s">
        <v>48</v>
      </c>
      <c r="B17" s="164"/>
      <c r="C17" s="262" t="s">
        <v>407</v>
      </c>
      <c r="D17" s="164"/>
    </row>
    <row r="18" spans="1:4" x14ac:dyDescent="0.2">
      <c r="A18" s="251">
        <v>12</v>
      </c>
      <c r="B18" s="262" t="s">
        <v>408</v>
      </c>
      <c r="C18" s="250" t="s">
        <v>409</v>
      </c>
      <c r="D18" s="164"/>
    </row>
    <row r="19" spans="1:4" x14ac:dyDescent="0.2">
      <c r="A19" s="251">
        <v>13</v>
      </c>
      <c r="B19" s="262" t="s">
        <v>408</v>
      </c>
      <c r="C19" s="262" t="s">
        <v>410</v>
      </c>
      <c r="D19" s="164"/>
    </row>
    <row r="20" spans="1:4" x14ac:dyDescent="0.2">
      <c r="A20" s="251">
        <v>14</v>
      </c>
      <c r="B20" s="262" t="s">
        <v>408</v>
      </c>
      <c r="C20" s="250" t="s">
        <v>411</v>
      </c>
      <c r="D20" s="164"/>
    </row>
    <row r="21" spans="1:4" x14ac:dyDescent="0.2">
      <c r="A21" s="251">
        <v>15</v>
      </c>
      <c r="B21" s="262" t="s">
        <v>408</v>
      </c>
      <c r="C21" s="269" t="s">
        <v>412</v>
      </c>
      <c r="D21" s="164"/>
    </row>
    <row r="22" spans="1:4" x14ac:dyDescent="0.2">
      <c r="A22" s="251">
        <v>16</v>
      </c>
      <c r="B22" s="262" t="s">
        <v>408</v>
      </c>
      <c r="C22" s="250" t="s">
        <v>413</v>
      </c>
      <c r="D22" s="164"/>
    </row>
    <row r="23" spans="1:4" x14ac:dyDescent="0.2">
      <c r="A23" s="251">
        <v>17</v>
      </c>
      <c r="B23" s="262" t="s">
        <v>408</v>
      </c>
      <c r="C23" s="250" t="s">
        <v>414</v>
      </c>
      <c r="D23" s="164"/>
    </row>
    <row r="24" spans="1:4" x14ac:dyDescent="0.2">
      <c r="A24" s="251">
        <v>18</v>
      </c>
      <c r="B24" s="262" t="s">
        <v>408</v>
      </c>
      <c r="C24" s="268" t="s">
        <v>415</v>
      </c>
      <c r="D24" s="164"/>
    </row>
    <row r="25" spans="1:4" x14ac:dyDescent="0.2">
      <c r="A25" s="251">
        <v>19</v>
      </c>
      <c r="B25" s="262" t="s">
        <v>408</v>
      </c>
      <c r="C25" s="250" t="s">
        <v>416</v>
      </c>
      <c r="D25" s="164"/>
    </row>
    <row r="26" spans="1:4" x14ac:dyDescent="0.2">
      <c r="A26" s="262" t="s">
        <v>86</v>
      </c>
      <c r="B26" s="164"/>
      <c r="C26" s="262" t="s">
        <v>417</v>
      </c>
      <c r="D26" s="164"/>
    </row>
    <row r="27" spans="1:4" x14ac:dyDescent="0.2">
      <c r="A27" s="251">
        <v>20</v>
      </c>
      <c r="B27" s="262" t="s">
        <v>418</v>
      </c>
      <c r="C27" s="250" t="s">
        <v>419</v>
      </c>
      <c r="D27" s="193"/>
    </row>
    <row r="28" spans="1:4" x14ac:dyDescent="0.2">
      <c r="A28" s="251">
        <v>21</v>
      </c>
      <c r="B28" s="262" t="s">
        <v>418</v>
      </c>
      <c r="C28" s="250" t="s">
        <v>420</v>
      </c>
      <c r="D28" s="164"/>
    </row>
    <row r="29" spans="1:4" x14ac:dyDescent="0.2">
      <c r="A29" s="251">
        <v>22</v>
      </c>
      <c r="B29" s="262" t="s">
        <v>418</v>
      </c>
      <c r="C29" s="250" t="s">
        <v>421</v>
      </c>
      <c r="D29" s="164"/>
    </row>
    <row r="30" spans="1:4" x14ac:dyDescent="0.2">
      <c r="A30" s="251">
        <v>23</v>
      </c>
      <c r="B30" s="262" t="s">
        <v>418</v>
      </c>
      <c r="C30" s="250" t="s">
        <v>422</v>
      </c>
      <c r="D30" s="164"/>
    </row>
    <row r="31" spans="1:4" x14ac:dyDescent="0.2">
      <c r="A31" s="262" t="s">
        <v>423</v>
      </c>
      <c r="B31" s="164"/>
      <c r="C31" s="262" t="s">
        <v>424</v>
      </c>
      <c r="D31" s="164"/>
    </row>
    <row r="32" spans="1:4" x14ac:dyDescent="0.2">
      <c r="A32" s="251">
        <v>24</v>
      </c>
      <c r="B32" s="262" t="s">
        <v>425</v>
      </c>
      <c r="C32" s="269" t="s">
        <v>426</v>
      </c>
      <c r="D32" s="164"/>
    </row>
    <row r="33" spans="1:4" x14ac:dyDescent="0.2">
      <c r="A33" s="251">
        <v>25</v>
      </c>
      <c r="B33" s="262" t="s">
        <v>425</v>
      </c>
      <c r="C33" s="269" t="s">
        <v>427</v>
      </c>
      <c r="D33" s="164"/>
    </row>
    <row r="34" spans="1:4" x14ac:dyDescent="0.2">
      <c r="A34" s="251">
        <v>26</v>
      </c>
      <c r="B34" s="262" t="s">
        <v>425</v>
      </c>
      <c r="C34" s="250" t="s">
        <v>428</v>
      </c>
      <c r="D34" s="164"/>
    </row>
    <row r="35" spans="1:4" x14ac:dyDescent="0.2">
      <c r="A35" s="251">
        <v>27</v>
      </c>
      <c r="B35" s="262" t="s">
        <v>425</v>
      </c>
      <c r="C35" s="250" t="s">
        <v>429</v>
      </c>
      <c r="D35" s="164"/>
    </row>
    <row r="36" spans="1:4" x14ac:dyDescent="0.2">
      <c r="A36" s="251">
        <v>28</v>
      </c>
      <c r="B36" s="262" t="s">
        <v>425</v>
      </c>
      <c r="C36" s="250" t="s">
        <v>430</v>
      </c>
      <c r="D36" s="164"/>
    </row>
    <row r="37" spans="1:4" x14ac:dyDescent="0.2">
      <c r="A37" s="251">
        <v>29</v>
      </c>
      <c r="B37" s="262" t="s">
        <v>425</v>
      </c>
      <c r="C37" s="250" t="s">
        <v>431</v>
      </c>
      <c r="D37" s="164"/>
    </row>
    <row r="38" spans="1:4" x14ac:dyDescent="0.2">
      <c r="A38" s="251">
        <v>30</v>
      </c>
      <c r="B38" s="262" t="s">
        <v>425</v>
      </c>
      <c r="C38" s="269" t="s">
        <v>432</v>
      </c>
      <c r="D38" s="164"/>
    </row>
    <row r="39" spans="1:4" x14ac:dyDescent="0.2">
      <c r="A39" s="251">
        <v>31</v>
      </c>
      <c r="B39" s="262" t="s">
        <v>425</v>
      </c>
      <c r="C39" s="250" t="s">
        <v>433</v>
      </c>
      <c r="D39" s="164"/>
    </row>
    <row r="40" spans="1:4" x14ac:dyDescent="0.2">
      <c r="A40" s="251">
        <v>32</v>
      </c>
      <c r="B40" s="262" t="s">
        <v>425</v>
      </c>
      <c r="C40" s="268" t="s">
        <v>434</v>
      </c>
      <c r="D40" s="164"/>
    </row>
    <row r="41" spans="1:4" x14ac:dyDescent="0.2">
      <c r="A41" s="251">
        <v>33</v>
      </c>
      <c r="B41" s="262" t="s">
        <v>425</v>
      </c>
      <c r="C41" s="268" t="s">
        <v>435</v>
      </c>
      <c r="D41" s="164"/>
    </row>
    <row r="42" spans="1:4" x14ac:dyDescent="0.2">
      <c r="A42" s="251">
        <v>34</v>
      </c>
      <c r="B42" s="262" t="s">
        <v>425</v>
      </c>
      <c r="C42" s="250" t="s">
        <v>436</v>
      </c>
      <c r="D42" s="164"/>
    </row>
    <row r="43" spans="1:4" x14ac:dyDescent="0.2">
      <c r="A43" s="262" t="s">
        <v>437</v>
      </c>
      <c r="B43" s="164"/>
      <c r="C43" s="262" t="s">
        <v>438</v>
      </c>
      <c r="D43" s="164"/>
    </row>
    <row r="44" spans="1:4" x14ac:dyDescent="0.2">
      <c r="A44" s="164"/>
      <c r="B44" s="164"/>
      <c r="C44" s="262" t="s">
        <v>439</v>
      </c>
      <c r="D44" s="296">
        <f>SUM(D5:D43)</f>
        <v>63705390</v>
      </c>
    </row>
    <row r="45" spans="1:4" ht="6.75" customHeight="1" x14ac:dyDescent="0.2"/>
    <row r="46" spans="1:4" x14ac:dyDescent="0.2">
      <c r="B46" s="262" t="s">
        <v>528</v>
      </c>
      <c r="C46" s="164"/>
      <c r="D46" s="250" t="s">
        <v>440</v>
      </c>
    </row>
    <row r="47" spans="1:4" ht="5.25" customHeight="1" x14ac:dyDescent="0.2">
      <c r="B47" s="395"/>
      <c r="C47" s="395"/>
      <c r="D47" s="164"/>
    </row>
    <row r="48" spans="1:4" x14ac:dyDescent="0.2">
      <c r="B48" s="250" t="s">
        <v>441</v>
      </c>
      <c r="C48" s="164"/>
      <c r="D48" s="164"/>
    </row>
    <row r="49" spans="2:4" x14ac:dyDescent="0.2">
      <c r="B49" s="250" t="s">
        <v>442</v>
      </c>
      <c r="C49" s="164"/>
      <c r="D49" s="164"/>
    </row>
    <row r="50" spans="2:4" x14ac:dyDescent="0.2">
      <c r="B50" s="250" t="s">
        <v>443</v>
      </c>
      <c r="C50" s="164"/>
      <c r="D50" s="164">
        <v>4</v>
      </c>
    </row>
    <row r="51" spans="2:4" x14ac:dyDescent="0.2">
      <c r="B51" s="250" t="s">
        <v>444</v>
      </c>
      <c r="C51" s="164"/>
      <c r="D51" s="164"/>
    </row>
    <row r="52" spans="2:4" x14ac:dyDescent="0.2">
      <c r="B52" s="250" t="s">
        <v>445</v>
      </c>
      <c r="C52" s="164"/>
      <c r="D52" s="164"/>
    </row>
    <row r="53" spans="2:4" x14ac:dyDescent="0.2">
      <c r="B53" s="380" t="s">
        <v>247</v>
      </c>
      <c r="C53" s="380"/>
      <c r="D53" s="164">
        <f>D48+D49+D50+D51+D52</f>
        <v>4</v>
      </c>
    </row>
    <row r="54" spans="2:4" x14ac:dyDescent="0.2">
      <c r="D54" s="245" t="s">
        <v>293</v>
      </c>
    </row>
    <row r="55" spans="2:4" x14ac:dyDescent="0.2">
      <c r="B55" s="245"/>
      <c r="D55" s="145" t="s">
        <v>472</v>
      </c>
    </row>
  </sheetData>
  <mergeCells count="3">
    <mergeCell ref="B47:C47"/>
    <mergeCell ref="B53:C53"/>
    <mergeCell ref="C1:D1"/>
  </mergeCells>
  <pageMargins left="0.7" right="0.7" top="0.75" bottom="0.75" header="0.3" footer="0.3"/>
  <pageSetup scale="90" orientation="portrait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>
      <selection activeCell="O24" sqref="O24"/>
    </sheetView>
  </sheetViews>
  <sheetFormatPr defaultRowHeight="12.75" x14ac:dyDescent="0.2"/>
  <cols>
    <col min="1" max="1" width="3.7109375" style="40" customWidth="1"/>
    <col min="2" max="2" width="2.7109375" style="40" customWidth="1"/>
    <col min="3" max="3" width="4" style="40" customWidth="1"/>
    <col min="4" max="4" width="40.5703125" style="14" customWidth="1"/>
    <col min="5" max="5" width="8.28515625" style="14" customWidth="1"/>
    <col min="6" max="6" width="13.42578125" style="14" customWidth="1"/>
    <col min="7" max="7" width="14.42578125" style="41" customWidth="1"/>
    <col min="8" max="8" width="1.42578125" style="14" customWidth="1"/>
    <col min="9" max="16384" width="9.140625" style="14"/>
  </cols>
  <sheetData>
    <row r="1" spans="1:11" ht="17.25" customHeight="1" x14ac:dyDescent="0.2"/>
    <row r="2" spans="1:11" s="13" customFormat="1" ht="15" x14ac:dyDescent="0.2">
      <c r="A2" s="42" t="s">
        <v>450</v>
      </c>
      <c r="B2" s="43"/>
      <c r="C2" s="43"/>
      <c r="D2" s="20" t="s">
        <v>461</v>
      </c>
      <c r="E2" s="44"/>
      <c r="F2" s="44"/>
      <c r="G2" s="46"/>
    </row>
    <row r="3" spans="1:11" s="13" customFormat="1" ht="9" customHeight="1" x14ac:dyDescent="0.2">
      <c r="A3" s="42"/>
      <c r="B3" s="43"/>
      <c r="C3" s="43"/>
      <c r="D3" s="45"/>
      <c r="E3" s="44"/>
      <c r="F3" s="44"/>
      <c r="G3" s="46"/>
    </row>
    <row r="4" spans="1:11" s="13" customFormat="1" ht="18" customHeight="1" x14ac:dyDescent="0.2">
      <c r="A4" s="317" t="s">
        <v>519</v>
      </c>
      <c r="B4" s="317"/>
      <c r="C4" s="317"/>
      <c r="D4" s="317"/>
      <c r="E4" s="317"/>
      <c r="F4" s="317"/>
      <c r="G4" s="317"/>
    </row>
    <row r="5" spans="1:11" ht="6.75" customHeight="1" x14ac:dyDescent="0.2">
      <c r="A5" s="47"/>
      <c r="B5" s="47"/>
      <c r="C5" s="47"/>
      <c r="D5" s="31"/>
      <c r="E5" s="31"/>
      <c r="F5" s="31"/>
      <c r="G5" s="48"/>
    </row>
    <row r="6" spans="1:11" ht="15" customHeight="1" x14ac:dyDescent="0.2">
      <c r="A6" s="318" t="s">
        <v>18</v>
      </c>
      <c r="B6" s="320" t="s">
        <v>19</v>
      </c>
      <c r="C6" s="321"/>
      <c r="D6" s="322"/>
      <c r="E6" s="318" t="s">
        <v>20</v>
      </c>
      <c r="F6" s="49" t="s">
        <v>21</v>
      </c>
      <c r="G6" s="49" t="s">
        <v>21</v>
      </c>
    </row>
    <row r="7" spans="1:11" ht="16.5" customHeight="1" x14ac:dyDescent="0.2">
      <c r="A7" s="319"/>
      <c r="B7" s="323"/>
      <c r="C7" s="324"/>
      <c r="D7" s="325"/>
      <c r="E7" s="319"/>
      <c r="F7" s="50" t="s">
        <v>22</v>
      </c>
      <c r="G7" s="51" t="s">
        <v>23</v>
      </c>
    </row>
    <row r="8" spans="1:11" s="13" customFormat="1" ht="24.95" customHeight="1" x14ac:dyDescent="0.2">
      <c r="A8" s="52" t="s">
        <v>24</v>
      </c>
      <c r="B8" s="314" t="s">
        <v>25</v>
      </c>
      <c r="C8" s="315"/>
      <c r="D8" s="316"/>
      <c r="E8" s="53">
        <v>1</v>
      </c>
      <c r="F8" s="293">
        <f>F9+F12+F13++F21+F29+F30+F31</f>
        <v>59337226.930799998</v>
      </c>
      <c r="G8" s="293">
        <f>G9+G12+G13++G21+G29+G30+G31</f>
        <v>49435440.430399999</v>
      </c>
    </row>
    <row r="9" spans="1:11" s="13" customFormat="1" ht="17.100000000000001" customHeight="1" x14ac:dyDescent="0.2">
      <c r="A9" s="8"/>
      <c r="B9" s="54">
        <v>1</v>
      </c>
      <c r="C9" s="10" t="s">
        <v>26</v>
      </c>
      <c r="D9" s="11"/>
      <c r="E9" s="8">
        <v>2</v>
      </c>
      <c r="F9" s="12">
        <f>F10+F11</f>
        <v>886561.93079999986</v>
      </c>
      <c r="G9" s="12">
        <f>G10+G11</f>
        <v>21167412.430399995</v>
      </c>
    </row>
    <row r="10" spans="1:11" s="13" customFormat="1" ht="17.100000000000001" customHeight="1" x14ac:dyDescent="0.2">
      <c r="A10" s="8"/>
      <c r="B10" s="54"/>
      <c r="C10" s="55" t="s">
        <v>27</v>
      </c>
      <c r="D10" s="56" t="s">
        <v>28</v>
      </c>
      <c r="E10" s="53">
        <v>3</v>
      </c>
      <c r="F10" s="288">
        <f>'inv llogari bankare'!E24</f>
        <v>886561.93079999986</v>
      </c>
      <c r="G10" s="288">
        <v>21167412.430399995</v>
      </c>
    </row>
    <row r="11" spans="1:11" s="13" customFormat="1" ht="17.100000000000001" customHeight="1" x14ac:dyDescent="0.2">
      <c r="A11" s="8"/>
      <c r="B11" s="54"/>
      <c r="C11" s="55" t="s">
        <v>27</v>
      </c>
      <c r="D11" s="56" t="s">
        <v>29</v>
      </c>
      <c r="E11" s="8">
        <v>4</v>
      </c>
      <c r="F11" s="8"/>
      <c r="G11" s="12"/>
    </row>
    <row r="12" spans="1:11" s="13" customFormat="1" ht="17.100000000000001" customHeight="1" x14ac:dyDescent="0.2">
      <c r="A12" s="8"/>
      <c r="B12" s="54">
        <v>2</v>
      </c>
      <c r="C12" s="10" t="s">
        <v>30</v>
      </c>
      <c r="D12" s="11"/>
      <c r="E12" s="53">
        <v>5</v>
      </c>
      <c r="F12" s="53"/>
      <c r="G12" s="12"/>
    </row>
    <row r="13" spans="1:11" s="13" customFormat="1" ht="17.100000000000001" customHeight="1" x14ac:dyDescent="0.2">
      <c r="A13" s="8"/>
      <c r="B13" s="54">
        <v>3</v>
      </c>
      <c r="C13" s="10" t="s">
        <v>31</v>
      </c>
      <c r="D13" s="11"/>
      <c r="E13" s="8">
        <v>6</v>
      </c>
      <c r="F13" s="12">
        <f>F14+F15+F16+F17+F18</f>
        <v>32844272</v>
      </c>
      <c r="G13" s="12">
        <f>G14+G15+G16+G17+G18</f>
        <v>28268028</v>
      </c>
      <c r="J13" s="58"/>
    </row>
    <row r="14" spans="1:11" s="13" customFormat="1" ht="17.100000000000001" customHeight="1" x14ac:dyDescent="0.2">
      <c r="A14" s="8"/>
      <c r="B14" s="57"/>
      <c r="C14" s="55" t="s">
        <v>27</v>
      </c>
      <c r="D14" s="56" t="s">
        <v>32</v>
      </c>
      <c r="E14" s="53">
        <v>7</v>
      </c>
      <c r="F14" s="12">
        <v>13033139</v>
      </c>
      <c r="G14" s="12">
        <v>15257582</v>
      </c>
      <c r="I14" s="58"/>
    </row>
    <row r="15" spans="1:11" s="13" customFormat="1" ht="17.100000000000001" customHeight="1" x14ac:dyDescent="0.2">
      <c r="A15" s="8"/>
      <c r="B15" s="57"/>
      <c r="C15" s="55" t="s">
        <v>27</v>
      </c>
      <c r="D15" s="56" t="s">
        <v>33</v>
      </c>
      <c r="E15" s="8">
        <v>8</v>
      </c>
      <c r="F15" s="8"/>
      <c r="G15" s="12"/>
    </row>
    <row r="16" spans="1:11" s="13" customFormat="1" ht="17.100000000000001" customHeight="1" x14ac:dyDescent="0.2">
      <c r="A16" s="8"/>
      <c r="B16" s="57"/>
      <c r="C16" s="55" t="s">
        <v>27</v>
      </c>
      <c r="D16" s="56" t="s">
        <v>34</v>
      </c>
      <c r="E16" s="53">
        <v>9</v>
      </c>
      <c r="F16" s="12">
        <v>1292219</v>
      </c>
      <c r="G16" s="12"/>
      <c r="K16" s="58"/>
    </row>
    <row r="17" spans="1:7" s="13" customFormat="1" ht="17.100000000000001" customHeight="1" x14ac:dyDescent="0.2">
      <c r="A17" s="8"/>
      <c r="B17" s="57"/>
      <c r="C17" s="55" t="s">
        <v>27</v>
      </c>
      <c r="D17" s="56" t="s">
        <v>35</v>
      </c>
      <c r="E17" s="8">
        <v>10</v>
      </c>
      <c r="F17" s="12">
        <v>890861</v>
      </c>
      <c r="G17" s="12"/>
    </row>
    <row r="18" spans="1:7" s="13" customFormat="1" ht="17.100000000000001" customHeight="1" x14ac:dyDescent="0.2">
      <c r="A18" s="8"/>
      <c r="B18" s="57"/>
      <c r="C18" s="55" t="s">
        <v>27</v>
      </c>
      <c r="D18" s="56" t="s">
        <v>36</v>
      </c>
      <c r="E18" s="53">
        <v>11</v>
      </c>
      <c r="F18" s="288">
        <v>17628053</v>
      </c>
      <c r="G18" s="288">
        <v>13010446</v>
      </c>
    </row>
    <row r="19" spans="1:7" s="13" customFormat="1" ht="17.100000000000001" customHeight="1" x14ac:dyDescent="0.2">
      <c r="A19" s="8"/>
      <c r="B19" s="57"/>
      <c r="C19" s="55" t="s">
        <v>27</v>
      </c>
      <c r="D19" s="56"/>
      <c r="E19" s="8">
        <v>12</v>
      </c>
      <c r="F19" s="8"/>
      <c r="G19" s="12"/>
    </row>
    <row r="20" spans="1:7" s="13" customFormat="1" ht="17.100000000000001" customHeight="1" x14ac:dyDescent="0.2">
      <c r="A20" s="8"/>
      <c r="B20" s="57"/>
      <c r="C20" s="55" t="s">
        <v>27</v>
      </c>
      <c r="D20" s="56"/>
      <c r="E20" s="53">
        <v>13</v>
      </c>
      <c r="F20" s="53"/>
      <c r="G20" s="12"/>
    </row>
    <row r="21" spans="1:7" s="13" customFormat="1" ht="17.100000000000001" customHeight="1" x14ac:dyDescent="0.2">
      <c r="A21" s="8"/>
      <c r="B21" s="54">
        <v>4</v>
      </c>
      <c r="C21" s="10" t="s">
        <v>37</v>
      </c>
      <c r="D21" s="11"/>
      <c r="E21" s="8">
        <v>14</v>
      </c>
      <c r="F21" s="12">
        <f>F22+F23+F24+F25+F26+F27+F27</f>
        <v>25606393</v>
      </c>
      <c r="G21" s="12">
        <f>G22+G23+G24+G25+G26+G27+G27</f>
        <v>0</v>
      </c>
    </row>
    <row r="22" spans="1:7" s="13" customFormat="1" ht="17.100000000000001" customHeight="1" x14ac:dyDescent="0.2">
      <c r="A22" s="8"/>
      <c r="B22" s="57"/>
      <c r="C22" s="55" t="s">
        <v>27</v>
      </c>
      <c r="D22" s="56" t="s">
        <v>38</v>
      </c>
      <c r="E22" s="53">
        <v>15</v>
      </c>
      <c r="F22" s="53"/>
      <c r="G22" s="12"/>
    </row>
    <row r="23" spans="1:7" s="13" customFormat="1" ht="17.100000000000001" customHeight="1" x14ac:dyDescent="0.2">
      <c r="A23" s="8"/>
      <c r="B23" s="57"/>
      <c r="C23" s="55" t="s">
        <v>27</v>
      </c>
      <c r="D23" s="56" t="s">
        <v>39</v>
      </c>
      <c r="E23" s="8">
        <v>16</v>
      </c>
      <c r="F23" s="8"/>
      <c r="G23" s="12"/>
    </row>
    <row r="24" spans="1:7" s="13" customFormat="1" ht="17.100000000000001" customHeight="1" x14ac:dyDescent="0.2">
      <c r="A24" s="8"/>
      <c r="B24" s="57"/>
      <c r="C24" s="55" t="s">
        <v>27</v>
      </c>
      <c r="D24" s="56" t="s">
        <v>40</v>
      </c>
      <c r="E24" s="53">
        <v>17</v>
      </c>
      <c r="F24" s="53"/>
      <c r="G24" s="12"/>
    </row>
    <row r="25" spans="1:7" s="13" customFormat="1" ht="17.100000000000001" customHeight="1" x14ac:dyDescent="0.2">
      <c r="A25" s="8"/>
      <c r="B25" s="57"/>
      <c r="C25" s="55" t="s">
        <v>27</v>
      </c>
      <c r="D25" s="56" t="s">
        <v>41</v>
      </c>
      <c r="E25" s="8">
        <v>18</v>
      </c>
      <c r="F25" s="8"/>
      <c r="G25" s="12"/>
    </row>
    <row r="26" spans="1:7" s="13" customFormat="1" ht="17.100000000000001" customHeight="1" x14ac:dyDescent="0.2">
      <c r="A26" s="8"/>
      <c r="B26" s="57"/>
      <c r="C26" s="55" t="s">
        <v>27</v>
      </c>
      <c r="D26" s="56" t="s">
        <v>42</v>
      </c>
      <c r="E26" s="53">
        <v>19</v>
      </c>
      <c r="F26" s="12">
        <v>25606393</v>
      </c>
      <c r="G26" s="12"/>
    </row>
    <row r="27" spans="1:7" s="13" customFormat="1" ht="17.100000000000001" customHeight="1" x14ac:dyDescent="0.2">
      <c r="A27" s="8"/>
      <c r="B27" s="57"/>
      <c r="C27" s="55" t="s">
        <v>27</v>
      </c>
      <c r="D27" s="56" t="s">
        <v>43</v>
      </c>
      <c r="E27" s="8">
        <v>20</v>
      </c>
      <c r="F27" s="8"/>
      <c r="G27" s="12"/>
    </row>
    <row r="28" spans="1:7" s="13" customFormat="1" ht="17.100000000000001" customHeight="1" x14ac:dyDescent="0.2">
      <c r="A28" s="8"/>
      <c r="B28" s="57"/>
      <c r="C28" s="55" t="s">
        <v>27</v>
      </c>
      <c r="D28" s="56"/>
      <c r="E28" s="53">
        <v>21</v>
      </c>
      <c r="F28" s="53"/>
      <c r="G28" s="12"/>
    </row>
    <row r="29" spans="1:7" s="13" customFormat="1" ht="17.100000000000001" customHeight="1" x14ac:dyDescent="0.2">
      <c r="A29" s="8"/>
      <c r="B29" s="54">
        <v>5</v>
      </c>
      <c r="C29" s="10" t="s">
        <v>44</v>
      </c>
      <c r="D29" s="11"/>
      <c r="E29" s="8">
        <v>22</v>
      </c>
      <c r="F29" s="8"/>
      <c r="G29" s="12"/>
    </row>
    <row r="30" spans="1:7" s="13" customFormat="1" ht="17.100000000000001" customHeight="1" x14ac:dyDescent="0.2">
      <c r="A30" s="8"/>
      <c r="B30" s="54">
        <v>6</v>
      </c>
      <c r="C30" s="10" t="s">
        <v>45</v>
      </c>
      <c r="D30" s="11"/>
      <c r="E30" s="53">
        <v>23</v>
      </c>
      <c r="F30" s="53"/>
      <c r="G30" s="12"/>
    </row>
    <row r="31" spans="1:7" s="13" customFormat="1" ht="17.100000000000001" customHeight="1" x14ac:dyDescent="0.2">
      <c r="A31" s="8"/>
      <c r="B31" s="54">
        <v>7</v>
      </c>
      <c r="C31" s="10" t="s">
        <v>46</v>
      </c>
      <c r="D31" s="11"/>
      <c r="E31" s="8">
        <v>24</v>
      </c>
      <c r="F31" s="8"/>
      <c r="G31" s="12">
        <f>G32</f>
        <v>0</v>
      </c>
    </row>
    <row r="32" spans="1:7" s="13" customFormat="1" ht="17.100000000000001" customHeight="1" x14ac:dyDescent="0.2">
      <c r="A32" s="8"/>
      <c r="B32" s="54"/>
      <c r="C32" s="55" t="s">
        <v>27</v>
      </c>
      <c r="D32" s="11" t="s">
        <v>47</v>
      </c>
      <c r="E32" s="53">
        <v>25</v>
      </c>
      <c r="F32" s="53"/>
      <c r="G32" s="12"/>
    </row>
    <row r="33" spans="1:9" s="13" customFormat="1" ht="17.100000000000001" customHeight="1" x14ac:dyDescent="0.2">
      <c r="A33" s="8"/>
      <c r="B33" s="54"/>
      <c r="C33" s="55" t="s">
        <v>27</v>
      </c>
      <c r="D33" s="11"/>
      <c r="E33" s="8">
        <v>26</v>
      </c>
      <c r="F33" s="8"/>
      <c r="G33" s="12"/>
    </row>
    <row r="34" spans="1:9" s="13" customFormat="1" ht="24.95" customHeight="1" x14ac:dyDescent="0.2">
      <c r="A34" s="59" t="s">
        <v>48</v>
      </c>
      <c r="B34" s="314" t="s">
        <v>49</v>
      </c>
      <c r="C34" s="315"/>
      <c r="D34" s="316"/>
      <c r="E34" s="53">
        <v>27</v>
      </c>
      <c r="F34" s="293">
        <f>F35+F36+F42+F43+F44+F41</f>
        <v>6598447</v>
      </c>
      <c r="G34" s="293">
        <f>G35+G36+G42+G43+G44+G41</f>
        <v>4449587</v>
      </c>
    </row>
    <row r="35" spans="1:9" s="13" customFormat="1" ht="17.100000000000001" customHeight="1" x14ac:dyDescent="0.2">
      <c r="A35" s="8"/>
      <c r="B35" s="54">
        <v>1</v>
      </c>
      <c r="C35" s="10" t="s">
        <v>50</v>
      </c>
      <c r="D35" s="11"/>
      <c r="E35" s="8">
        <v>28</v>
      </c>
      <c r="F35" s="12"/>
      <c r="G35" s="12"/>
    </row>
    <row r="36" spans="1:9" s="13" customFormat="1" ht="17.100000000000001" customHeight="1" x14ac:dyDescent="0.2">
      <c r="A36" s="8"/>
      <c r="B36" s="54">
        <v>2</v>
      </c>
      <c r="C36" s="10" t="s">
        <v>51</v>
      </c>
      <c r="D36" s="60"/>
      <c r="E36" s="53">
        <v>29</v>
      </c>
      <c r="F36" s="12">
        <f>F37+F38+F39+F40</f>
        <v>6598447</v>
      </c>
      <c r="G36" s="12">
        <f>G37+G38+G39+G40</f>
        <v>4449587</v>
      </c>
    </row>
    <row r="37" spans="1:9" s="13" customFormat="1" ht="17.100000000000001" customHeight="1" x14ac:dyDescent="0.2">
      <c r="A37" s="8"/>
      <c r="B37" s="57"/>
      <c r="C37" s="55" t="s">
        <v>27</v>
      </c>
      <c r="D37" s="56" t="s">
        <v>52</v>
      </c>
      <c r="E37" s="8">
        <v>30</v>
      </c>
      <c r="F37" s="8"/>
      <c r="G37" s="12"/>
      <c r="I37" s="58"/>
    </row>
    <row r="38" spans="1:9" s="13" customFormat="1" ht="17.100000000000001" customHeight="1" x14ac:dyDescent="0.2">
      <c r="A38" s="8"/>
      <c r="B38" s="57"/>
      <c r="C38" s="55" t="s">
        <v>27</v>
      </c>
      <c r="D38" s="56" t="s">
        <v>53</v>
      </c>
      <c r="E38" s="53">
        <v>31</v>
      </c>
      <c r="F38" s="53"/>
      <c r="G38" s="12"/>
    </row>
    <row r="39" spans="1:9" s="13" customFormat="1" ht="17.100000000000001" customHeight="1" x14ac:dyDescent="0.2">
      <c r="A39" s="8"/>
      <c r="B39" s="57"/>
      <c r="C39" s="55" t="s">
        <v>27</v>
      </c>
      <c r="D39" s="56" t="s">
        <v>54</v>
      </c>
      <c r="E39" s="8">
        <v>32</v>
      </c>
      <c r="F39" s="8"/>
      <c r="G39" s="12"/>
    </row>
    <row r="40" spans="1:9" s="13" customFormat="1" ht="17.100000000000001" customHeight="1" x14ac:dyDescent="0.2">
      <c r="A40" s="8"/>
      <c r="B40" s="57"/>
      <c r="C40" s="55" t="s">
        <v>27</v>
      </c>
      <c r="D40" s="56" t="s">
        <v>55</v>
      </c>
      <c r="E40" s="53">
        <v>33</v>
      </c>
      <c r="F40" s="12">
        <v>6598447</v>
      </c>
      <c r="G40" s="12">
        <v>4449587</v>
      </c>
    </row>
    <row r="41" spans="1:9" s="13" customFormat="1" ht="17.100000000000001" customHeight="1" x14ac:dyDescent="0.2">
      <c r="A41" s="8"/>
      <c r="B41" s="54">
        <v>3</v>
      </c>
      <c r="C41" s="10" t="s">
        <v>56</v>
      </c>
      <c r="D41" s="11"/>
      <c r="E41" s="8">
        <v>34</v>
      </c>
      <c r="F41" s="8"/>
      <c r="G41" s="12"/>
    </row>
    <row r="42" spans="1:9" s="13" customFormat="1" ht="17.100000000000001" customHeight="1" x14ac:dyDescent="0.2">
      <c r="A42" s="8"/>
      <c r="B42" s="54">
        <v>4</v>
      </c>
      <c r="C42" s="10" t="s">
        <v>57</v>
      </c>
      <c r="D42" s="11"/>
      <c r="E42" s="53">
        <v>35</v>
      </c>
      <c r="F42" s="53"/>
      <c r="G42" s="12"/>
    </row>
    <row r="43" spans="1:9" s="13" customFormat="1" ht="17.100000000000001" customHeight="1" x14ac:dyDescent="0.2">
      <c r="A43" s="8"/>
      <c r="B43" s="54">
        <v>5</v>
      </c>
      <c r="C43" s="10" t="s">
        <v>58</v>
      </c>
      <c r="D43" s="11"/>
      <c r="E43" s="8">
        <v>36</v>
      </c>
      <c r="F43" s="8"/>
      <c r="G43" s="12"/>
    </row>
    <row r="44" spans="1:9" s="13" customFormat="1" ht="17.100000000000001" customHeight="1" x14ac:dyDescent="0.2">
      <c r="A44" s="8"/>
      <c r="B44" s="54">
        <v>6</v>
      </c>
      <c r="C44" s="10" t="s">
        <v>59</v>
      </c>
      <c r="D44" s="11"/>
      <c r="E44" s="53">
        <v>37</v>
      </c>
      <c r="F44" s="53"/>
      <c r="G44" s="12"/>
    </row>
    <row r="45" spans="1:9" s="13" customFormat="1" ht="30" customHeight="1" x14ac:dyDescent="0.2">
      <c r="A45" s="61"/>
      <c r="B45" s="314" t="s">
        <v>60</v>
      </c>
      <c r="C45" s="315"/>
      <c r="D45" s="316"/>
      <c r="E45" s="8">
        <v>38</v>
      </c>
      <c r="F45" s="293">
        <f>F34+F8</f>
        <v>65935673.930799998</v>
      </c>
      <c r="G45" s="293">
        <f>G34+G8</f>
        <v>53885027.430399999</v>
      </c>
    </row>
    <row r="46" spans="1:9" s="13" customFormat="1" ht="9.75" customHeight="1" x14ac:dyDescent="0.2">
      <c r="A46" s="62"/>
      <c r="B46" s="62"/>
      <c r="C46" s="62"/>
      <c r="D46" s="62"/>
      <c r="E46" s="44"/>
      <c r="F46" s="44"/>
      <c r="G46" s="63"/>
    </row>
    <row r="47" spans="1:9" s="13" customFormat="1" ht="15.95" customHeight="1" x14ac:dyDescent="0.2">
      <c r="A47" s="64"/>
      <c r="B47" s="64"/>
      <c r="C47" s="64"/>
      <c r="D47" s="64"/>
      <c r="G47" s="58"/>
    </row>
  </sheetData>
  <mergeCells count="7">
    <mergeCell ref="B8:D8"/>
    <mergeCell ref="B34:D34"/>
    <mergeCell ref="B45:D45"/>
    <mergeCell ref="A4:G4"/>
    <mergeCell ref="A6:A7"/>
    <mergeCell ref="B6:D7"/>
    <mergeCell ref="E6:E7"/>
  </mergeCells>
  <phoneticPr fontId="7" type="noConversion"/>
  <pageMargins left="1.1417322834645669" right="0.35433070866141736" top="0" bottom="0" header="0" footer="0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7"/>
  <sheetViews>
    <sheetView workbookViewId="0">
      <selection activeCell="G34" sqref="G34"/>
    </sheetView>
  </sheetViews>
  <sheetFormatPr defaultRowHeight="12.75" x14ac:dyDescent="0.2"/>
  <cols>
    <col min="1" max="1" width="3.7109375" style="71" customWidth="1"/>
    <col min="2" max="2" width="2.7109375" style="71" customWidth="1"/>
    <col min="3" max="3" width="4" style="71" customWidth="1"/>
    <col min="4" max="4" width="40.5703125" style="65" customWidth="1"/>
    <col min="5" max="5" width="9.7109375" style="65" bestFit="1" customWidth="1"/>
    <col min="6" max="6" width="13.28515625" style="65" customWidth="1"/>
    <col min="7" max="7" width="13" style="73" customWidth="1"/>
    <col min="8" max="8" width="1.42578125" style="65" customWidth="1"/>
    <col min="9" max="9" width="11.5703125" style="65" customWidth="1"/>
    <col min="10" max="10" width="9.140625" style="65"/>
    <col min="11" max="11" width="10.140625" style="65" bestFit="1" customWidth="1"/>
    <col min="12" max="16384" width="9.140625" style="65"/>
  </cols>
  <sheetData>
    <row r="1" spans="1:9" x14ac:dyDescent="0.2">
      <c r="A1" s="47"/>
      <c r="B1" s="47"/>
      <c r="C1" s="47"/>
      <c r="D1" s="31"/>
      <c r="E1" s="31"/>
      <c r="F1" s="31"/>
      <c r="G1" s="48"/>
    </row>
    <row r="2" spans="1:9" s="66" customFormat="1" ht="15" x14ac:dyDescent="0.2">
      <c r="A2" s="42" t="s">
        <v>455</v>
      </c>
      <c r="B2" s="43"/>
      <c r="C2" s="43"/>
      <c r="D2" s="20" t="s">
        <v>460</v>
      </c>
      <c r="E2" s="44"/>
      <c r="F2" s="44"/>
      <c r="G2" s="46"/>
    </row>
    <row r="3" spans="1:9" s="66" customFormat="1" ht="6" customHeight="1" x14ac:dyDescent="0.2">
      <c r="A3" s="42"/>
      <c r="B3" s="43"/>
      <c r="C3" s="43"/>
      <c r="D3" s="45"/>
      <c r="E3" s="44"/>
      <c r="F3" s="44"/>
      <c r="G3" s="46"/>
    </row>
    <row r="4" spans="1:9" s="66" customFormat="1" ht="18" customHeight="1" x14ac:dyDescent="0.2">
      <c r="A4" s="317" t="s">
        <v>519</v>
      </c>
      <c r="B4" s="317"/>
      <c r="C4" s="317"/>
      <c r="D4" s="317"/>
      <c r="E4" s="317"/>
      <c r="F4" s="317"/>
      <c r="G4" s="317"/>
    </row>
    <row r="5" spans="1:9" ht="6.75" customHeight="1" x14ac:dyDescent="0.2">
      <c r="A5" s="47"/>
      <c r="B5" s="47"/>
      <c r="C5" s="47"/>
      <c r="D5" s="31"/>
      <c r="E5" s="31"/>
      <c r="F5" s="31"/>
      <c r="G5" s="48"/>
    </row>
    <row r="6" spans="1:9" s="66" customFormat="1" ht="15.95" customHeight="1" x14ac:dyDescent="0.2">
      <c r="A6" s="318" t="s">
        <v>18</v>
      </c>
      <c r="B6" s="320" t="s">
        <v>61</v>
      </c>
      <c r="C6" s="321"/>
      <c r="D6" s="322"/>
      <c r="E6" s="318" t="s">
        <v>20</v>
      </c>
      <c r="F6" s="49" t="s">
        <v>21</v>
      </c>
      <c r="G6" s="49" t="s">
        <v>21</v>
      </c>
    </row>
    <row r="7" spans="1:9" s="66" customFormat="1" ht="15.95" customHeight="1" x14ac:dyDescent="0.2">
      <c r="A7" s="319"/>
      <c r="B7" s="323"/>
      <c r="C7" s="324"/>
      <c r="D7" s="325"/>
      <c r="E7" s="319"/>
      <c r="F7" s="50" t="s">
        <v>22</v>
      </c>
      <c r="G7" s="51" t="s">
        <v>23</v>
      </c>
    </row>
    <row r="8" spans="1:9" s="66" customFormat="1" ht="24.95" customHeight="1" x14ac:dyDescent="0.2">
      <c r="A8" s="59" t="s">
        <v>24</v>
      </c>
      <c r="B8" s="314" t="s">
        <v>62</v>
      </c>
      <c r="C8" s="315"/>
      <c r="D8" s="316"/>
      <c r="E8" s="8">
        <v>39</v>
      </c>
      <c r="F8" s="293">
        <f>F9+F10+F13+F24+F25</f>
        <v>40221753</v>
      </c>
      <c r="G8" s="293">
        <f>G9+G10+G13+G24+G25</f>
        <v>28167566</v>
      </c>
    </row>
    <row r="9" spans="1:9" s="13" customFormat="1" ht="15.95" customHeight="1" x14ac:dyDescent="0.2">
      <c r="A9" s="8"/>
      <c r="B9" s="54">
        <v>1</v>
      </c>
      <c r="C9" s="10" t="s">
        <v>63</v>
      </c>
      <c r="D9" s="11"/>
      <c r="E9" s="8">
        <v>40</v>
      </c>
      <c r="F9" s="8"/>
      <c r="G9" s="12"/>
    </row>
    <row r="10" spans="1:9" s="13" customFormat="1" ht="15.95" customHeight="1" x14ac:dyDescent="0.2">
      <c r="A10" s="8"/>
      <c r="B10" s="54">
        <v>2</v>
      </c>
      <c r="C10" s="10" t="s">
        <v>64</v>
      </c>
      <c r="D10" s="11"/>
      <c r="E10" s="8">
        <v>41</v>
      </c>
      <c r="F10" s="8"/>
      <c r="G10" s="12"/>
    </row>
    <row r="11" spans="1:9" s="13" customFormat="1" ht="15.95" customHeight="1" x14ac:dyDescent="0.2">
      <c r="A11" s="8"/>
      <c r="B11" s="57"/>
      <c r="C11" s="55" t="s">
        <v>27</v>
      </c>
      <c r="D11" s="56" t="s">
        <v>65</v>
      </c>
      <c r="E11" s="8">
        <v>42</v>
      </c>
      <c r="F11" s="8"/>
      <c r="G11" s="12"/>
    </row>
    <row r="12" spans="1:9" s="13" customFormat="1" ht="15.95" customHeight="1" x14ac:dyDescent="0.2">
      <c r="A12" s="8"/>
      <c r="B12" s="57"/>
      <c r="C12" s="55" t="s">
        <v>27</v>
      </c>
      <c r="D12" s="56" t="s">
        <v>66</v>
      </c>
      <c r="E12" s="8">
        <v>43</v>
      </c>
      <c r="F12" s="8"/>
      <c r="G12" s="12"/>
    </row>
    <row r="13" spans="1:9" s="13" customFormat="1" ht="15.95" customHeight="1" x14ac:dyDescent="0.2">
      <c r="A13" s="8"/>
      <c r="B13" s="54">
        <v>3</v>
      </c>
      <c r="C13" s="10" t="s">
        <v>67</v>
      </c>
      <c r="D13" s="11"/>
      <c r="E13" s="8">
        <v>44</v>
      </c>
      <c r="F13" s="293">
        <f>F14+F15+F16+F17+F18+F19+F20+F21+F22+F23</f>
        <v>40221753</v>
      </c>
      <c r="G13" s="293">
        <f>G14+G15+G16+G17+G18+G19+G20+G21+G22+G23</f>
        <v>28167566</v>
      </c>
    </row>
    <row r="14" spans="1:9" s="13" customFormat="1" ht="15.95" customHeight="1" x14ac:dyDescent="0.2">
      <c r="A14" s="8"/>
      <c r="B14" s="57"/>
      <c r="C14" s="55" t="s">
        <v>27</v>
      </c>
      <c r="D14" s="56" t="s">
        <v>68</v>
      </c>
      <c r="E14" s="8">
        <v>45</v>
      </c>
      <c r="F14" s="12">
        <v>29693053</v>
      </c>
      <c r="G14" s="12">
        <v>18097743</v>
      </c>
    </row>
    <row r="15" spans="1:9" s="13" customFormat="1" ht="15.95" customHeight="1" x14ac:dyDescent="0.2">
      <c r="A15" s="8"/>
      <c r="B15" s="57"/>
      <c r="C15" s="55" t="s">
        <v>27</v>
      </c>
      <c r="D15" s="56" t="s">
        <v>69</v>
      </c>
      <c r="E15" s="8">
        <v>46</v>
      </c>
      <c r="F15" s="12">
        <v>1232374</v>
      </c>
      <c r="G15" s="12">
        <v>1116405</v>
      </c>
      <c r="I15" s="58"/>
    </row>
    <row r="16" spans="1:9" s="13" customFormat="1" ht="15.95" customHeight="1" x14ac:dyDescent="0.2">
      <c r="A16" s="8"/>
      <c r="B16" s="57"/>
      <c r="C16" s="55" t="s">
        <v>27</v>
      </c>
      <c r="D16" s="56" t="s">
        <v>70</v>
      </c>
      <c r="E16" s="8">
        <v>47</v>
      </c>
      <c r="F16" s="12">
        <v>132650</v>
      </c>
      <c r="G16" s="12">
        <v>37944</v>
      </c>
    </row>
    <row r="17" spans="1:18" s="13" customFormat="1" ht="15.95" customHeight="1" x14ac:dyDescent="0.2">
      <c r="A17" s="8"/>
      <c r="B17" s="57"/>
      <c r="C17" s="55" t="s">
        <v>27</v>
      </c>
      <c r="D17" s="56" t="s">
        <v>71</v>
      </c>
      <c r="E17" s="8">
        <v>48</v>
      </c>
      <c r="F17" s="12">
        <v>17932</v>
      </c>
      <c r="G17" s="12"/>
    </row>
    <row r="18" spans="1:18" s="13" customFormat="1" ht="15.95" customHeight="1" x14ac:dyDescent="0.2">
      <c r="A18" s="8"/>
      <c r="B18" s="57"/>
      <c r="C18" s="55" t="s">
        <v>27</v>
      </c>
      <c r="D18" s="56" t="s">
        <v>72</v>
      </c>
      <c r="E18" s="8">
        <v>49</v>
      </c>
      <c r="F18" s="12"/>
      <c r="G18" s="12">
        <v>1202494</v>
      </c>
      <c r="I18" s="58"/>
    </row>
    <row r="19" spans="1:18" s="13" customFormat="1" ht="15.95" customHeight="1" x14ac:dyDescent="0.2">
      <c r="A19" s="8"/>
      <c r="B19" s="57"/>
      <c r="C19" s="55" t="s">
        <v>27</v>
      </c>
      <c r="D19" s="56" t="s">
        <v>73</v>
      </c>
      <c r="E19" s="8">
        <v>50</v>
      </c>
      <c r="F19" s="12"/>
      <c r="G19" s="12">
        <v>3718542</v>
      </c>
      <c r="R19" s="58"/>
    </row>
    <row r="20" spans="1:18" s="13" customFormat="1" ht="15.95" customHeight="1" x14ac:dyDescent="0.2">
      <c r="A20" s="8"/>
      <c r="B20" s="57"/>
      <c r="C20" s="55" t="s">
        <v>27</v>
      </c>
      <c r="D20" s="56" t="s">
        <v>74</v>
      </c>
      <c r="E20" s="8">
        <v>51</v>
      </c>
      <c r="F20" s="12">
        <v>7320</v>
      </c>
      <c r="G20" s="12">
        <v>3660</v>
      </c>
    </row>
    <row r="21" spans="1:18" s="13" customFormat="1" ht="15.95" customHeight="1" x14ac:dyDescent="0.2">
      <c r="A21" s="8"/>
      <c r="B21" s="57"/>
      <c r="C21" s="55" t="s">
        <v>27</v>
      </c>
      <c r="D21" s="56" t="s">
        <v>36</v>
      </c>
      <c r="E21" s="8">
        <v>52</v>
      </c>
      <c r="F21" s="12"/>
      <c r="G21" s="12"/>
      <c r="K21" s="58"/>
    </row>
    <row r="22" spans="1:18" s="13" customFormat="1" ht="15.95" customHeight="1" x14ac:dyDescent="0.2">
      <c r="A22" s="8"/>
      <c r="B22" s="57"/>
      <c r="C22" s="55" t="s">
        <v>27</v>
      </c>
      <c r="D22" s="56" t="s">
        <v>75</v>
      </c>
      <c r="E22" s="8">
        <v>53</v>
      </c>
      <c r="F22" s="12"/>
      <c r="G22" s="12"/>
    </row>
    <row r="23" spans="1:18" s="13" customFormat="1" ht="15.95" customHeight="1" x14ac:dyDescent="0.2">
      <c r="A23" s="8"/>
      <c r="B23" s="57"/>
      <c r="C23" s="55" t="s">
        <v>27</v>
      </c>
      <c r="D23" s="56" t="s">
        <v>470</v>
      </c>
      <c r="E23" s="8">
        <v>54</v>
      </c>
      <c r="F23" s="12">
        <v>9138424</v>
      </c>
      <c r="G23" s="12">
        <v>3990778</v>
      </c>
    </row>
    <row r="24" spans="1:18" s="13" customFormat="1" ht="15.95" customHeight="1" x14ac:dyDescent="0.2">
      <c r="A24" s="8"/>
      <c r="B24" s="54">
        <v>4</v>
      </c>
      <c r="C24" s="10" t="s">
        <v>77</v>
      </c>
      <c r="D24" s="11"/>
      <c r="E24" s="8">
        <v>55</v>
      </c>
      <c r="F24" s="8"/>
      <c r="G24" s="12"/>
    </row>
    <row r="25" spans="1:18" s="13" customFormat="1" ht="15.95" customHeight="1" x14ac:dyDescent="0.2">
      <c r="A25" s="8"/>
      <c r="B25" s="54">
        <v>5</v>
      </c>
      <c r="C25" s="10" t="s">
        <v>78</v>
      </c>
      <c r="D25" s="11"/>
      <c r="E25" s="8">
        <v>56</v>
      </c>
      <c r="F25" s="8"/>
      <c r="G25" s="12"/>
    </row>
    <row r="26" spans="1:18" s="13" customFormat="1" ht="24.75" customHeight="1" x14ac:dyDescent="0.2">
      <c r="A26" s="59" t="s">
        <v>48</v>
      </c>
      <c r="B26" s="314" t="s">
        <v>79</v>
      </c>
      <c r="C26" s="315"/>
      <c r="D26" s="316"/>
      <c r="E26" s="8">
        <v>57</v>
      </c>
      <c r="F26" s="293">
        <f>F32+F27+F30+F31+F28</f>
        <v>4738810</v>
      </c>
      <c r="G26" s="293">
        <f>G32+G27+G30+G31+G28</f>
        <v>8082191</v>
      </c>
    </row>
    <row r="27" spans="1:18" s="13" customFormat="1" ht="15.95" customHeight="1" x14ac:dyDescent="0.2">
      <c r="A27" s="8"/>
      <c r="B27" s="54">
        <v>1</v>
      </c>
      <c r="C27" s="10" t="s">
        <v>80</v>
      </c>
      <c r="D27" s="60"/>
      <c r="E27" s="8">
        <v>58</v>
      </c>
      <c r="F27" s="12"/>
      <c r="G27" s="12"/>
      <c r="I27" s="58"/>
    </row>
    <row r="28" spans="1:18" s="13" customFormat="1" ht="15.95" customHeight="1" x14ac:dyDescent="0.2">
      <c r="A28" s="8"/>
      <c r="B28" s="57"/>
      <c r="C28" s="55" t="s">
        <v>27</v>
      </c>
      <c r="D28" s="56" t="s">
        <v>81</v>
      </c>
      <c r="E28" s="8">
        <v>59</v>
      </c>
      <c r="F28" s="288">
        <v>4738810</v>
      </c>
      <c r="G28" s="288">
        <v>8082191</v>
      </c>
    </row>
    <row r="29" spans="1:18" s="13" customFormat="1" ht="15.95" customHeight="1" x14ac:dyDescent="0.2">
      <c r="A29" s="8"/>
      <c r="B29" s="57"/>
      <c r="C29" s="55" t="s">
        <v>27</v>
      </c>
      <c r="D29" s="56" t="s">
        <v>82</v>
      </c>
      <c r="E29" s="8">
        <v>60</v>
      </c>
      <c r="F29" s="8"/>
      <c r="G29" s="12"/>
    </row>
    <row r="30" spans="1:18" s="13" customFormat="1" ht="15.95" customHeight="1" x14ac:dyDescent="0.2">
      <c r="A30" s="8"/>
      <c r="B30" s="54">
        <v>2</v>
      </c>
      <c r="C30" s="10" t="s">
        <v>83</v>
      </c>
      <c r="D30" s="11"/>
      <c r="E30" s="8">
        <v>61</v>
      </c>
      <c r="F30" s="8"/>
      <c r="G30" s="12"/>
      <c r="I30" s="58"/>
    </row>
    <row r="31" spans="1:18" s="13" customFormat="1" ht="15.95" customHeight="1" x14ac:dyDescent="0.2">
      <c r="A31" s="8"/>
      <c r="B31" s="54">
        <v>3</v>
      </c>
      <c r="C31" s="10" t="s">
        <v>77</v>
      </c>
      <c r="D31" s="11"/>
      <c r="E31" s="8">
        <v>62</v>
      </c>
      <c r="F31" s="8"/>
      <c r="G31" s="12"/>
    </row>
    <row r="32" spans="1:18" s="13" customFormat="1" ht="15.95" customHeight="1" x14ac:dyDescent="0.2">
      <c r="A32" s="8"/>
      <c r="B32" s="54">
        <v>4</v>
      </c>
      <c r="C32" s="10" t="s">
        <v>84</v>
      </c>
      <c r="D32" s="11"/>
      <c r="E32" s="8">
        <v>63</v>
      </c>
      <c r="F32" s="8"/>
      <c r="G32" s="12">
        <v>0</v>
      </c>
    </row>
    <row r="33" spans="1:9" s="13" customFormat="1" ht="24.75" customHeight="1" x14ac:dyDescent="0.2">
      <c r="A33" s="8"/>
      <c r="B33" s="314" t="s">
        <v>85</v>
      </c>
      <c r="C33" s="315"/>
      <c r="D33" s="316"/>
      <c r="E33" s="8">
        <v>64</v>
      </c>
      <c r="F33" s="293">
        <f>F26+F8</f>
        <v>44960563</v>
      </c>
      <c r="G33" s="293">
        <f>G26+G8</f>
        <v>36249757</v>
      </c>
    </row>
    <row r="34" spans="1:9" s="13" customFormat="1" ht="24.75" customHeight="1" x14ac:dyDescent="0.2">
      <c r="A34" s="59" t="s">
        <v>86</v>
      </c>
      <c r="B34" s="314" t="s">
        <v>87</v>
      </c>
      <c r="C34" s="315"/>
      <c r="D34" s="316"/>
      <c r="E34" s="8">
        <v>65</v>
      </c>
      <c r="F34" s="293">
        <f>F35+F36+F37+F38+F39+F40+F41+F42+F43+F44</f>
        <v>20975110.75</v>
      </c>
      <c r="G34" s="293">
        <f>G35+G36+G37+G38+G39+G40+G41+G42+G43+G44</f>
        <v>17635270</v>
      </c>
      <c r="I34" s="58"/>
    </row>
    <row r="35" spans="1:9" s="13" customFormat="1" ht="15.95" customHeight="1" x14ac:dyDescent="0.2">
      <c r="A35" s="8"/>
      <c r="B35" s="54">
        <v>1</v>
      </c>
      <c r="C35" s="10" t="s">
        <v>88</v>
      </c>
      <c r="D35" s="11"/>
      <c r="E35" s="8">
        <v>66</v>
      </c>
      <c r="F35" s="8"/>
      <c r="G35" s="12"/>
    </row>
    <row r="36" spans="1:9" s="13" customFormat="1" ht="15.95" customHeight="1" x14ac:dyDescent="0.2">
      <c r="A36" s="8"/>
      <c r="B36" s="9">
        <v>2</v>
      </c>
      <c r="C36" s="10" t="s">
        <v>89</v>
      </c>
      <c r="D36" s="11"/>
      <c r="E36" s="8">
        <v>67</v>
      </c>
      <c r="F36" s="8"/>
      <c r="G36" s="12"/>
    </row>
    <row r="37" spans="1:9" s="13" customFormat="1" ht="15.95" customHeight="1" x14ac:dyDescent="0.2">
      <c r="A37" s="8"/>
      <c r="B37" s="54">
        <v>3</v>
      </c>
      <c r="C37" s="10" t="s">
        <v>467</v>
      </c>
      <c r="D37" s="11"/>
      <c r="E37" s="8">
        <v>68</v>
      </c>
      <c r="F37" s="12">
        <v>0</v>
      </c>
      <c r="G37" s="12">
        <v>0</v>
      </c>
    </row>
    <row r="38" spans="1:9" s="13" customFormat="1" ht="15.95" customHeight="1" x14ac:dyDescent="0.2">
      <c r="A38" s="8"/>
      <c r="B38" s="9">
        <v>4</v>
      </c>
      <c r="C38" s="10" t="s">
        <v>91</v>
      </c>
      <c r="D38" s="11"/>
      <c r="E38" s="8">
        <v>69</v>
      </c>
      <c r="F38" s="8"/>
      <c r="G38" s="12"/>
    </row>
    <row r="39" spans="1:9" s="13" customFormat="1" ht="15.95" customHeight="1" x14ac:dyDescent="0.2">
      <c r="A39" s="8"/>
      <c r="B39" s="54">
        <v>5</v>
      </c>
      <c r="C39" s="10" t="s">
        <v>92</v>
      </c>
      <c r="D39" s="11"/>
      <c r="E39" s="8">
        <v>70</v>
      </c>
      <c r="F39" s="8"/>
      <c r="G39" s="12"/>
    </row>
    <row r="40" spans="1:9" s="13" customFormat="1" ht="15.95" customHeight="1" x14ac:dyDescent="0.2">
      <c r="A40" s="8"/>
      <c r="B40" s="9">
        <v>6</v>
      </c>
      <c r="C40" s="10" t="s">
        <v>93</v>
      </c>
      <c r="D40" s="11"/>
      <c r="E40" s="8">
        <v>71</v>
      </c>
      <c r="F40" s="12">
        <v>0</v>
      </c>
      <c r="G40" s="12">
        <v>0</v>
      </c>
    </row>
    <row r="41" spans="1:9" s="13" customFormat="1" ht="15.95" customHeight="1" x14ac:dyDescent="0.2">
      <c r="A41" s="8"/>
      <c r="B41" s="54">
        <v>7</v>
      </c>
      <c r="C41" s="10" t="s">
        <v>94</v>
      </c>
      <c r="D41" s="11"/>
      <c r="E41" s="8">
        <v>72</v>
      </c>
      <c r="F41" s="12"/>
      <c r="G41" s="12"/>
    </row>
    <row r="42" spans="1:9" s="13" customFormat="1" ht="15.95" customHeight="1" x14ac:dyDescent="0.2">
      <c r="A42" s="8"/>
      <c r="B42" s="9">
        <v>8</v>
      </c>
      <c r="C42" s="10" t="s">
        <v>95</v>
      </c>
      <c r="D42" s="11"/>
      <c r="E42" s="8">
        <v>73</v>
      </c>
      <c r="F42" s="12">
        <v>0</v>
      </c>
      <c r="G42" s="12">
        <v>0</v>
      </c>
    </row>
    <row r="43" spans="1:9" s="13" customFormat="1" ht="15.95" customHeight="1" x14ac:dyDescent="0.2">
      <c r="A43" s="8"/>
      <c r="B43" s="54">
        <v>9</v>
      </c>
      <c r="C43" s="10" t="s">
        <v>96</v>
      </c>
      <c r="D43" s="11"/>
      <c r="E43" s="8">
        <v>74</v>
      </c>
      <c r="F43" s="303">
        <f>G43+G44</f>
        <v>17635270</v>
      </c>
      <c r="G43" s="288">
        <v>4977184</v>
      </c>
    </row>
    <row r="44" spans="1:9" s="13" customFormat="1" ht="15.95" customHeight="1" x14ac:dyDescent="0.2">
      <c r="A44" s="8"/>
      <c r="B44" s="9">
        <v>10</v>
      </c>
      <c r="C44" s="10" t="s">
        <v>97</v>
      </c>
      <c r="D44" s="11"/>
      <c r="E44" s="8">
        <v>75</v>
      </c>
      <c r="F44" s="303">
        <f>'R'!E31</f>
        <v>3339840.75</v>
      </c>
      <c r="G44" s="12">
        <f>'R'!F31</f>
        <v>12658086</v>
      </c>
    </row>
    <row r="45" spans="1:9" s="13" customFormat="1" ht="24.75" customHeight="1" x14ac:dyDescent="0.2">
      <c r="A45" s="8"/>
      <c r="B45" s="314" t="s">
        <v>98</v>
      </c>
      <c r="C45" s="315"/>
      <c r="D45" s="316"/>
      <c r="E45" s="8">
        <v>76</v>
      </c>
      <c r="F45" s="293">
        <f>F34+F33</f>
        <v>65935673.75</v>
      </c>
      <c r="G45" s="293">
        <f>G34+G33</f>
        <v>53885027</v>
      </c>
    </row>
    <row r="46" spans="1:9" s="13" customFormat="1" ht="24.75" customHeight="1" x14ac:dyDescent="0.2">
      <c r="A46" s="62"/>
      <c r="B46" s="67"/>
      <c r="C46" s="67"/>
      <c r="D46" s="67"/>
      <c r="E46" s="62"/>
      <c r="F46" s="62"/>
      <c r="G46" s="63"/>
    </row>
    <row r="47" spans="1:9" s="13" customFormat="1" ht="15.95" customHeight="1" x14ac:dyDescent="0.2">
      <c r="A47" s="64"/>
      <c r="B47" s="64"/>
      <c r="C47" s="68"/>
      <c r="F47" s="58">
        <f>A!F45-P!F45</f>
        <v>0.18079999834299088</v>
      </c>
      <c r="G47" s="58">
        <f>A!G45-P!G45</f>
        <v>0.43039999902248383</v>
      </c>
    </row>
    <row r="48" spans="1:9" s="13" customFormat="1" ht="15.95" customHeight="1" x14ac:dyDescent="0.2">
      <c r="A48" s="64"/>
      <c r="B48" s="64"/>
      <c r="C48" s="68"/>
      <c r="G48" s="58" t="s">
        <v>299</v>
      </c>
    </row>
    <row r="49" spans="1:7" s="13" customFormat="1" ht="15.95" customHeight="1" x14ac:dyDescent="0.2">
      <c r="A49" s="64"/>
      <c r="B49" s="64"/>
      <c r="C49" s="68"/>
      <c r="E49" s="58"/>
      <c r="F49" s="58"/>
      <c r="G49" s="58" t="s">
        <v>299</v>
      </c>
    </row>
    <row r="50" spans="1:7" s="13" customFormat="1" ht="15.95" customHeight="1" x14ac:dyDescent="0.2">
      <c r="A50" s="64"/>
      <c r="B50" s="64"/>
      <c r="C50" s="68"/>
      <c r="G50" s="58"/>
    </row>
    <row r="51" spans="1:7" s="13" customFormat="1" ht="15.95" customHeight="1" x14ac:dyDescent="0.2">
      <c r="A51" s="64"/>
      <c r="B51" s="64"/>
      <c r="C51" s="68"/>
      <c r="G51" s="58"/>
    </row>
    <row r="52" spans="1:7" s="13" customFormat="1" ht="15.95" customHeight="1" x14ac:dyDescent="0.2">
      <c r="A52" s="64"/>
      <c r="B52" s="64"/>
      <c r="C52" s="68"/>
      <c r="G52" s="58"/>
    </row>
    <row r="53" spans="1:7" s="13" customFormat="1" ht="15.95" customHeight="1" x14ac:dyDescent="0.2">
      <c r="A53" s="64"/>
      <c r="B53" s="64"/>
      <c r="C53" s="68"/>
      <c r="G53" s="58"/>
    </row>
    <row r="54" spans="1:7" s="13" customFormat="1" ht="15.95" customHeight="1" x14ac:dyDescent="0.2">
      <c r="A54" s="64"/>
      <c r="B54" s="64"/>
      <c r="C54" s="68"/>
      <c r="G54" s="58"/>
    </row>
    <row r="55" spans="1:7" s="13" customFormat="1" ht="15.95" customHeight="1" x14ac:dyDescent="0.2">
      <c r="A55" s="64"/>
      <c r="B55" s="64"/>
      <c r="C55" s="68"/>
      <c r="G55" s="58"/>
    </row>
    <row r="56" spans="1:7" s="66" customFormat="1" ht="15.95" customHeight="1" x14ac:dyDescent="0.2">
      <c r="A56" s="69"/>
      <c r="B56" s="69"/>
      <c r="C56" s="69"/>
      <c r="D56" s="69"/>
      <c r="G56" s="70"/>
    </row>
    <row r="57" spans="1:7" x14ac:dyDescent="0.2">
      <c r="C57" s="72"/>
    </row>
  </sheetData>
  <mergeCells count="9">
    <mergeCell ref="A4:G4"/>
    <mergeCell ref="A6:A7"/>
    <mergeCell ref="B6:D7"/>
    <mergeCell ref="E6:E7"/>
    <mergeCell ref="B45:D45"/>
    <mergeCell ref="B8:D8"/>
    <mergeCell ref="B26:D26"/>
    <mergeCell ref="B33:D33"/>
    <mergeCell ref="B34:D34"/>
  </mergeCells>
  <phoneticPr fontId="7" type="noConversion"/>
  <pageMargins left="1.1417322834645669" right="0.35433070866141736" top="0" bottom="0" header="0" footer="0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2"/>
  <sheetViews>
    <sheetView tabSelected="1" topLeftCell="A10" workbookViewId="0">
      <selection activeCell="E32" sqref="E32"/>
    </sheetView>
  </sheetViews>
  <sheetFormatPr defaultRowHeight="12.75" x14ac:dyDescent="0.2"/>
  <cols>
    <col min="1" max="1" width="3.7109375" style="40" customWidth="1"/>
    <col min="2" max="2" width="5.28515625" style="40" customWidth="1"/>
    <col min="3" max="3" width="2.7109375" style="40" customWidth="1"/>
    <col min="4" max="4" width="49.5703125" style="14" customWidth="1"/>
    <col min="5" max="5" width="15.7109375" style="14" customWidth="1"/>
    <col min="6" max="6" width="14" style="41" customWidth="1"/>
    <col min="7" max="7" width="10.140625" style="14" bestFit="1" customWidth="1"/>
    <col min="8" max="9" width="9.140625" style="14"/>
    <col min="10" max="10" width="10.140625" style="14" bestFit="1" customWidth="1"/>
    <col min="11" max="16384" width="9.140625" style="14"/>
  </cols>
  <sheetData>
    <row r="2" spans="1:6" s="13" customFormat="1" ht="15" x14ac:dyDescent="0.2">
      <c r="A2" s="42" t="s">
        <v>455</v>
      </c>
      <c r="B2" s="42"/>
      <c r="C2" s="43"/>
      <c r="D2" s="83" t="s">
        <v>461</v>
      </c>
      <c r="E2" s="83"/>
      <c r="F2" s="44"/>
    </row>
    <row r="3" spans="1:6" s="13" customFormat="1" ht="7.5" customHeight="1" x14ac:dyDescent="0.2">
      <c r="A3" s="42"/>
      <c r="B3" s="42"/>
      <c r="C3" s="43"/>
      <c r="D3" s="45"/>
      <c r="E3" s="45"/>
      <c r="F3" s="46"/>
    </row>
    <row r="4" spans="1:6" s="13" customFormat="1" ht="29.25" customHeight="1" x14ac:dyDescent="0.2">
      <c r="A4" s="326" t="s">
        <v>514</v>
      </c>
      <c r="B4" s="326"/>
      <c r="C4" s="326"/>
      <c r="D4" s="326"/>
      <c r="E4" s="326"/>
      <c r="F4" s="326"/>
    </row>
    <row r="5" spans="1:6" s="13" customFormat="1" ht="18.75" customHeight="1" x14ac:dyDescent="0.2">
      <c r="A5" s="327" t="s">
        <v>99</v>
      </c>
      <c r="B5" s="327"/>
      <c r="C5" s="327"/>
      <c r="D5" s="327"/>
      <c r="E5" s="327"/>
      <c r="F5" s="327"/>
    </row>
    <row r="6" spans="1:6" ht="7.5" customHeight="1" x14ac:dyDescent="0.2">
      <c r="A6" s="47"/>
      <c r="B6" s="47"/>
      <c r="C6" s="47"/>
      <c r="D6" s="31"/>
      <c r="E6" s="31"/>
      <c r="F6" s="48"/>
    </row>
    <row r="7" spans="1:6" s="13" customFormat="1" ht="15.95" customHeight="1" x14ac:dyDescent="0.2">
      <c r="A7" s="328" t="s">
        <v>18</v>
      </c>
      <c r="B7" s="330" t="s">
        <v>100</v>
      </c>
      <c r="C7" s="331"/>
      <c r="D7" s="332"/>
      <c r="E7" s="74" t="s">
        <v>21</v>
      </c>
      <c r="F7" s="74" t="s">
        <v>21</v>
      </c>
    </row>
    <row r="8" spans="1:6" s="13" customFormat="1" ht="15.95" customHeight="1" x14ac:dyDescent="0.2">
      <c r="A8" s="329"/>
      <c r="B8" s="333"/>
      <c r="C8" s="334"/>
      <c r="D8" s="335"/>
      <c r="E8" s="75" t="s">
        <v>22</v>
      </c>
      <c r="F8" s="76" t="s">
        <v>23</v>
      </c>
    </row>
    <row r="9" spans="1:6" s="13" customFormat="1" ht="24.95" customHeight="1" x14ac:dyDescent="0.2">
      <c r="A9" s="8">
        <v>1</v>
      </c>
      <c r="B9" s="336" t="s">
        <v>101</v>
      </c>
      <c r="C9" s="337"/>
      <c r="D9" s="338"/>
      <c r="E9" s="7">
        <v>63705390</v>
      </c>
      <c r="F9" s="7">
        <v>146696026</v>
      </c>
    </row>
    <row r="10" spans="1:6" s="13" customFormat="1" ht="24.95" customHeight="1" x14ac:dyDescent="0.2">
      <c r="A10" s="8">
        <v>2</v>
      </c>
      <c r="B10" s="336" t="s">
        <v>102</v>
      </c>
      <c r="C10" s="337"/>
      <c r="D10" s="338"/>
      <c r="E10" s="7"/>
      <c r="F10" s="12"/>
    </row>
    <row r="11" spans="1:6" s="13" customFormat="1" ht="24.95" customHeight="1" x14ac:dyDescent="0.2">
      <c r="A11" s="77">
        <v>3</v>
      </c>
      <c r="B11" s="336" t="s">
        <v>103</v>
      </c>
      <c r="C11" s="337"/>
      <c r="D11" s="338"/>
      <c r="E11" s="7"/>
      <c r="F11" s="78"/>
    </row>
    <row r="12" spans="1:6" s="13" customFormat="1" ht="24.95" customHeight="1" x14ac:dyDescent="0.2">
      <c r="A12" s="77">
        <v>4</v>
      </c>
      <c r="B12" s="336" t="s">
        <v>104</v>
      </c>
      <c r="C12" s="337"/>
      <c r="D12" s="338"/>
      <c r="E12" s="7">
        <v>51890936</v>
      </c>
      <c r="F12" s="78">
        <v>118365667</v>
      </c>
    </row>
    <row r="13" spans="1:6" s="13" customFormat="1" ht="24.95" customHeight="1" x14ac:dyDescent="0.2">
      <c r="A13" s="77">
        <v>5</v>
      </c>
      <c r="B13" s="336" t="s">
        <v>105</v>
      </c>
      <c r="C13" s="337"/>
      <c r="D13" s="338"/>
      <c r="E13" s="78">
        <f>E14+E15</f>
        <v>2748305</v>
      </c>
      <c r="F13" s="78">
        <f>F14+F15</f>
        <v>1930933</v>
      </c>
    </row>
    <row r="14" spans="1:6" s="13" customFormat="1" ht="24.95" customHeight="1" x14ac:dyDescent="0.2">
      <c r="A14" s="77"/>
      <c r="B14" s="79"/>
      <c r="C14" s="339" t="s">
        <v>106</v>
      </c>
      <c r="D14" s="340"/>
      <c r="E14" s="7">
        <v>2354434</v>
      </c>
      <c r="F14" s="78">
        <v>1654602</v>
      </c>
    </row>
    <row r="15" spans="1:6" s="13" customFormat="1" ht="24.95" customHeight="1" x14ac:dyDescent="0.2">
      <c r="A15" s="77"/>
      <c r="B15" s="79"/>
      <c r="C15" s="339" t="s">
        <v>107</v>
      </c>
      <c r="D15" s="340"/>
      <c r="E15" s="7">
        <v>393871</v>
      </c>
      <c r="F15" s="78">
        <v>276331</v>
      </c>
    </row>
    <row r="16" spans="1:6" s="13" customFormat="1" ht="24.95" customHeight="1" x14ac:dyDescent="0.2">
      <c r="A16" s="8">
        <v>6</v>
      </c>
      <c r="B16" s="336" t="s">
        <v>108</v>
      </c>
      <c r="C16" s="337"/>
      <c r="D16" s="338"/>
      <c r="E16" s="7"/>
      <c r="F16" s="78">
        <v>1009624</v>
      </c>
    </row>
    <row r="17" spans="1:10" s="13" customFormat="1" ht="24.95" customHeight="1" x14ac:dyDescent="0.2">
      <c r="A17" s="8">
        <v>7</v>
      </c>
      <c r="B17" s="336" t="s">
        <v>109</v>
      </c>
      <c r="C17" s="337"/>
      <c r="D17" s="338"/>
      <c r="E17" s="7">
        <v>5123456</v>
      </c>
      <c r="F17" s="291">
        <v>8650740</v>
      </c>
    </row>
    <row r="18" spans="1:10" s="13" customFormat="1" ht="33" customHeight="1" x14ac:dyDescent="0.2">
      <c r="A18" s="8">
        <v>8</v>
      </c>
      <c r="B18" s="314" t="s">
        <v>110</v>
      </c>
      <c r="C18" s="315"/>
      <c r="D18" s="316"/>
      <c r="E18" s="294">
        <f>E17+E16+E13+E12</f>
        <v>59762697</v>
      </c>
      <c r="F18" s="294">
        <f>F17+F16+F13+F12</f>
        <v>129956964</v>
      </c>
    </row>
    <row r="19" spans="1:10" s="13" customFormat="1" ht="32.25" customHeight="1" x14ac:dyDescent="0.2">
      <c r="A19" s="8">
        <v>9</v>
      </c>
      <c r="B19" s="341" t="s">
        <v>111</v>
      </c>
      <c r="C19" s="342"/>
      <c r="D19" s="343"/>
      <c r="E19" s="294">
        <f>E9+E10-E18</f>
        <v>3942693</v>
      </c>
      <c r="F19" s="294">
        <f>F9+F10-F18</f>
        <v>16739062</v>
      </c>
      <c r="J19" s="58"/>
    </row>
    <row r="20" spans="1:10" s="13" customFormat="1" ht="24.95" customHeight="1" x14ac:dyDescent="0.2">
      <c r="A20" s="8">
        <v>10</v>
      </c>
      <c r="B20" s="336" t="s">
        <v>112</v>
      </c>
      <c r="C20" s="337"/>
      <c r="D20" s="338"/>
      <c r="E20" s="299"/>
      <c r="F20" s="78"/>
    </row>
    <row r="21" spans="1:10" s="13" customFormat="1" ht="24.95" customHeight="1" x14ac:dyDescent="0.2">
      <c r="A21" s="8">
        <v>11</v>
      </c>
      <c r="B21" s="336" t="s">
        <v>113</v>
      </c>
      <c r="C21" s="337"/>
      <c r="D21" s="338"/>
      <c r="E21" s="299"/>
      <c r="F21" s="78"/>
    </row>
    <row r="22" spans="1:10" s="13" customFormat="1" ht="24.95" customHeight="1" x14ac:dyDescent="0.2">
      <c r="A22" s="8">
        <v>12</v>
      </c>
      <c r="B22" s="336" t="s">
        <v>114</v>
      </c>
      <c r="C22" s="337"/>
      <c r="D22" s="338"/>
      <c r="E22" s="299"/>
      <c r="F22" s="78">
        <f>F25+F24+F23+F26</f>
        <v>1792715</v>
      </c>
    </row>
    <row r="23" spans="1:10" s="13" customFormat="1" ht="24.95" customHeight="1" x14ac:dyDescent="0.2">
      <c r="A23" s="8"/>
      <c r="B23" s="80"/>
      <c r="C23" s="339" t="s">
        <v>115</v>
      </c>
      <c r="D23" s="340"/>
      <c r="E23" s="300"/>
      <c r="F23" s="78"/>
    </row>
    <row r="24" spans="1:10" s="13" customFormat="1" ht="24.95" customHeight="1" x14ac:dyDescent="0.2">
      <c r="A24" s="8"/>
      <c r="B24" s="79"/>
      <c r="C24" s="339" t="s">
        <v>116</v>
      </c>
      <c r="D24" s="340"/>
      <c r="E24" s="300"/>
      <c r="F24" s="78">
        <f>1792890-175</f>
        <v>1792715</v>
      </c>
    </row>
    <row r="25" spans="1:10" s="13" customFormat="1" ht="24.95" customHeight="1" x14ac:dyDescent="0.2">
      <c r="A25" s="8"/>
      <c r="B25" s="79"/>
      <c r="C25" s="339" t="s">
        <v>117</v>
      </c>
      <c r="D25" s="340"/>
      <c r="E25" s="300"/>
      <c r="F25" s="291"/>
    </row>
    <row r="26" spans="1:10" s="13" customFormat="1" ht="24.95" customHeight="1" x14ac:dyDescent="0.2">
      <c r="A26" s="8"/>
      <c r="B26" s="79"/>
      <c r="C26" s="339" t="s">
        <v>118</v>
      </c>
      <c r="D26" s="340"/>
      <c r="E26" s="300"/>
      <c r="F26" s="78"/>
    </row>
    <row r="27" spans="1:10" s="13" customFormat="1" ht="39.950000000000003" customHeight="1" x14ac:dyDescent="0.2">
      <c r="A27" s="8">
        <v>13</v>
      </c>
      <c r="B27" s="341" t="s">
        <v>119</v>
      </c>
      <c r="C27" s="342"/>
      <c r="D27" s="343"/>
      <c r="E27" s="295">
        <f>E25+E24</f>
        <v>0</v>
      </c>
      <c r="F27" s="295">
        <f>F25+F24</f>
        <v>1792715</v>
      </c>
    </row>
    <row r="28" spans="1:10" s="13" customFormat="1" ht="21" customHeight="1" x14ac:dyDescent="0.2">
      <c r="A28" s="8"/>
      <c r="B28" s="81"/>
      <c r="C28" s="10"/>
      <c r="D28" s="82" t="s">
        <v>469</v>
      </c>
      <c r="E28" s="294">
        <f>E18+E27</f>
        <v>59762697</v>
      </c>
      <c r="F28" s="294">
        <f>F18+F27</f>
        <v>131749679</v>
      </c>
    </row>
    <row r="29" spans="1:10" s="13" customFormat="1" ht="39.950000000000003" customHeight="1" x14ac:dyDescent="0.2">
      <c r="A29" s="8">
        <v>14</v>
      </c>
      <c r="B29" s="341" t="s">
        <v>120</v>
      </c>
      <c r="C29" s="342"/>
      <c r="D29" s="343"/>
      <c r="E29" s="294">
        <f>E9-E28</f>
        <v>3942693</v>
      </c>
      <c r="F29" s="294">
        <f>F9-F28</f>
        <v>14946347</v>
      </c>
      <c r="G29" s="58"/>
    </row>
    <row r="30" spans="1:10" s="13" customFormat="1" ht="24.95" customHeight="1" x14ac:dyDescent="0.2">
      <c r="A30" s="8">
        <v>15</v>
      </c>
      <c r="B30" s="336" t="s">
        <v>121</v>
      </c>
      <c r="C30" s="337"/>
      <c r="D30" s="338"/>
      <c r="E30" s="78">
        <f>'2'!K182</f>
        <v>602852.25</v>
      </c>
      <c r="F30" s="78">
        <v>2288261</v>
      </c>
    </row>
    <row r="31" spans="1:10" s="13" customFormat="1" ht="39.950000000000003" customHeight="1" x14ac:dyDescent="0.2">
      <c r="A31" s="8">
        <v>16</v>
      </c>
      <c r="B31" s="341" t="s">
        <v>122</v>
      </c>
      <c r="C31" s="342"/>
      <c r="D31" s="343"/>
      <c r="E31" s="295">
        <f>E29-E30</f>
        <v>3339840.75</v>
      </c>
      <c r="F31" s="295">
        <f>F29-F30</f>
        <v>12658086</v>
      </c>
      <c r="G31" s="13">
        <f>E29/E9*100</f>
        <v>6.188947277459568</v>
      </c>
      <c r="H31" s="13">
        <f>F29/F9*100</f>
        <v>10.188651599873605</v>
      </c>
    </row>
    <row r="32" spans="1:10" s="13" customFormat="1" ht="24.95" customHeight="1" x14ac:dyDescent="0.2">
      <c r="A32" s="8">
        <v>17</v>
      </c>
      <c r="B32" s="336" t="s">
        <v>123</v>
      </c>
      <c r="C32" s="337"/>
      <c r="D32" s="338"/>
      <c r="E32" s="298"/>
      <c r="F32" s="12"/>
    </row>
    <row r="33" spans="1:6" s="13" customFormat="1" ht="15.95" customHeight="1" x14ac:dyDescent="0.2">
      <c r="A33" s="64"/>
      <c r="B33" s="64"/>
      <c r="C33" s="64"/>
      <c r="F33" s="58"/>
    </row>
    <row r="34" spans="1:6" s="13" customFormat="1" ht="15.95" customHeight="1" x14ac:dyDescent="0.2">
      <c r="A34" s="64"/>
      <c r="B34" s="64"/>
      <c r="C34" s="64"/>
      <c r="F34" s="58"/>
    </row>
    <row r="35" spans="1:6" s="13" customFormat="1" ht="15.95" customHeight="1" x14ac:dyDescent="0.2">
      <c r="A35" s="64"/>
      <c r="B35" s="64"/>
      <c r="C35" s="64"/>
      <c r="F35" s="58"/>
    </row>
    <row r="36" spans="1:6" s="13" customFormat="1" ht="15.95" customHeight="1" x14ac:dyDescent="0.2">
      <c r="A36" s="64"/>
      <c r="B36" s="64"/>
      <c r="C36" s="64"/>
      <c r="F36" s="58"/>
    </row>
    <row r="37" spans="1:6" s="13" customFormat="1" ht="15.95" customHeight="1" x14ac:dyDescent="0.2">
      <c r="A37" s="64"/>
      <c r="B37" s="64"/>
      <c r="C37" s="64"/>
      <c r="F37" s="58"/>
    </row>
    <row r="38" spans="1:6" s="13" customFormat="1" ht="15.95" customHeight="1" x14ac:dyDescent="0.2">
      <c r="A38" s="64"/>
      <c r="B38" s="64"/>
      <c r="C38" s="64"/>
      <c r="F38" s="58"/>
    </row>
    <row r="39" spans="1:6" s="13" customFormat="1" ht="15.95" customHeight="1" x14ac:dyDescent="0.2">
      <c r="A39" s="64"/>
      <c r="B39" s="64"/>
      <c r="C39" s="64"/>
      <c r="F39" s="58"/>
    </row>
    <row r="40" spans="1:6" s="13" customFormat="1" ht="15.95" customHeight="1" x14ac:dyDescent="0.2">
      <c r="A40" s="64"/>
      <c r="B40" s="64"/>
      <c r="C40" s="64"/>
      <c r="F40" s="58"/>
    </row>
    <row r="41" spans="1:6" s="13" customFormat="1" ht="15.95" customHeight="1" x14ac:dyDescent="0.2">
      <c r="A41" s="64"/>
      <c r="B41" s="64"/>
      <c r="C41" s="64"/>
      <c r="F41" s="58"/>
    </row>
    <row r="42" spans="1:6" s="13" customFormat="1" ht="15.95" customHeight="1" x14ac:dyDescent="0.2">
      <c r="A42" s="64"/>
      <c r="B42" s="64"/>
      <c r="C42" s="64"/>
      <c r="D42" s="64"/>
      <c r="E42" s="64"/>
      <c r="F42" s="58"/>
    </row>
  </sheetData>
  <mergeCells count="27">
    <mergeCell ref="B30:D30"/>
    <mergeCell ref="B31:D31"/>
    <mergeCell ref="B32:D32"/>
    <mergeCell ref="C25:D25"/>
    <mergeCell ref="C26:D26"/>
    <mergeCell ref="B27:D27"/>
    <mergeCell ref="B29:D29"/>
    <mergeCell ref="B21:D21"/>
    <mergeCell ref="B22:D22"/>
    <mergeCell ref="C23:D23"/>
    <mergeCell ref="C24:D24"/>
    <mergeCell ref="B17:D17"/>
    <mergeCell ref="B18:D18"/>
    <mergeCell ref="B19:D19"/>
    <mergeCell ref="B20:D20"/>
    <mergeCell ref="C14:D14"/>
    <mergeCell ref="C15:D15"/>
    <mergeCell ref="B16:D16"/>
    <mergeCell ref="B9:D9"/>
    <mergeCell ref="B10:D10"/>
    <mergeCell ref="B11:D11"/>
    <mergeCell ref="B12:D12"/>
    <mergeCell ref="A4:F4"/>
    <mergeCell ref="A5:F5"/>
    <mergeCell ref="A7:A8"/>
    <mergeCell ref="B7:D8"/>
    <mergeCell ref="B13:D13"/>
  </mergeCells>
  <phoneticPr fontId="7" type="noConversion"/>
  <pageMargins left="0.9055118110236221" right="0.31496062992125984" top="0" bottom="0" header="0" footer="0.23622047244094491"/>
  <pageSetup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topLeftCell="A19" workbookViewId="0">
      <selection activeCell="L24" sqref="L24"/>
    </sheetView>
  </sheetViews>
  <sheetFormatPr defaultRowHeight="12.75" x14ac:dyDescent="0.2"/>
  <cols>
    <col min="1" max="2" width="3.7109375" style="40" customWidth="1"/>
    <col min="3" max="3" width="3.5703125" style="40" customWidth="1"/>
    <col min="4" max="4" width="44.42578125" style="14" customWidth="1"/>
    <col min="5" max="5" width="18.140625" style="14" customWidth="1"/>
    <col min="6" max="6" width="15.42578125" style="41" customWidth="1"/>
    <col min="7" max="7" width="1.42578125" style="14" customWidth="1"/>
    <col min="8" max="8" width="9.140625" style="14"/>
    <col min="9" max="9" width="10.140625" style="14" bestFit="1" customWidth="1"/>
    <col min="10" max="16384" width="9.140625" style="14"/>
  </cols>
  <sheetData>
    <row r="1" spans="1:6" ht="15" x14ac:dyDescent="0.2">
      <c r="A1" s="42" t="s">
        <v>456</v>
      </c>
      <c r="B1" s="42"/>
      <c r="C1" s="43"/>
      <c r="D1" s="83" t="s">
        <v>461</v>
      </c>
      <c r="E1" s="83"/>
      <c r="F1" s="48"/>
    </row>
    <row r="2" spans="1:6" s="13" customFormat="1" x14ac:dyDescent="0.2">
      <c r="A2" s="44"/>
      <c r="B2" s="44"/>
      <c r="C2" s="44"/>
      <c r="D2" s="44"/>
      <c r="E2" s="44"/>
      <c r="F2" s="44"/>
    </row>
    <row r="3" spans="1:6" s="13" customFormat="1" ht="18" customHeight="1" x14ac:dyDescent="0.2">
      <c r="A3" s="326" t="s">
        <v>515</v>
      </c>
      <c r="B3" s="326"/>
      <c r="C3" s="326"/>
      <c r="D3" s="326"/>
      <c r="E3" s="326"/>
      <c r="F3" s="326"/>
    </row>
    <row r="4" spans="1:6" ht="6.75" customHeight="1" x14ac:dyDescent="0.2">
      <c r="A4" s="47"/>
      <c r="B4" s="47"/>
      <c r="C4" s="47"/>
      <c r="D4" s="31"/>
      <c r="E4" s="31"/>
      <c r="F4" s="48"/>
    </row>
    <row r="5" spans="1:6" s="13" customFormat="1" ht="15.95" customHeight="1" x14ac:dyDescent="0.2">
      <c r="A5" s="318" t="s">
        <v>18</v>
      </c>
      <c r="B5" s="330" t="s">
        <v>124</v>
      </c>
      <c r="C5" s="331"/>
      <c r="D5" s="332"/>
      <c r="E5" s="74" t="s">
        <v>21</v>
      </c>
      <c r="F5" s="74" t="s">
        <v>21</v>
      </c>
    </row>
    <row r="6" spans="1:6" s="13" customFormat="1" ht="15.95" customHeight="1" x14ac:dyDescent="0.2">
      <c r="A6" s="319"/>
      <c r="B6" s="333"/>
      <c r="C6" s="334"/>
      <c r="D6" s="335"/>
      <c r="E6" s="75" t="s">
        <v>22</v>
      </c>
      <c r="F6" s="76" t="s">
        <v>23</v>
      </c>
    </row>
    <row r="7" spans="1:6" s="13" customFormat="1" ht="21.75" customHeight="1" x14ac:dyDescent="0.2">
      <c r="A7" s="8">
        <v>1</v>
      </c>
      <c r="B7" s="84" t="s">
        <v>125</v>
      </c>
      <c r="C7" s="85"/>
      <c r="D7" s="60"/>
      <c r="E7" s="60"/>
      <c r="F7" s="7"/>
    </row>
    <row r="8" spans="1:6" s="13" customFormat="1" ht="15" customHeight="1" x14ac:dyDescent="0.2">
      <c r="A8" s="8">
        <v>2</v>
      </c>
      <c r="B8" s="84"/>
      <c r="C8" s="11" t="s">
        <v>126</v>
      </c>
      <c r="D8" s="301"/>
      <c r="E8" s="7">
        <f>'R'!E29</f>
        <v>3942693</v>
      </c>
      <c r="F8" s="7">
        <f>'R'!F29</f>
        <v>14946347</v>
      </c>
    </row>
    <row r="9" spans="1:6" s="13" customFormat="1" ht="16.5" customHeight="1" x14ac:dyDescent="0.2">
      <c r="A9" s="8">
        <v>3</v>
      </c>
      <c r="B9" s="86"/>
      <c r="C9" s="87" t="s">
        <v>127</v>
      </c>
      <c r="D9" s="44"/>
      <c r="E9" s="7"/>
      <c r="F9" s="7"/>
    </row>
    <row r="10" spans="1:6" s="13" customFormat="1" ht="15" customHeight="1" x14ac:dyDescent="0.2">
      <c r="A10" s="8">
        <v>4</v>
      </c>
      <c r="B10" s="84"/>
      <c r="C10" s="85"/>
      <c r="D10" s="297" t="s">
        <v>128</v>
      </c>
      <c r="E10" s="7">
        <f>'R'!E16</f>
        <v>0</v>
      </c>
      <c r="F10" s="7">
        <f>'R'!F16</f>
        <v>1009624</v>
      </c>
    </row>
    <row r="11" spans="1:6" s="13" customFormat="1" ht="16.5" customHeight="1" x14ac:dyDescent="0.2">
      <c r="A11" s="8">
        <v>5</v>
      </c>
      <c r="B11" s="84"/>
      <c r="C11" s="85"/>
      <c r="D11" s="297" t="s">
        <v>129</v>
      </c>
      <c r="E11" s="302"/>
      <c r="F11" s="7"/>
    </row>
    <row r="12" spans="1:6" s="13" customFormat="1" ht="15.75" customHeight="1" x14ac:dyDescent="0.2">
      <c r="A12" s="8">
        <v>6</v>
      </c>
      <c r="B12" s="84"/>
      <c r="C12" s="85"/>
      <c r="D12" s="297" t="s">
        <v>130</v>
      </c>
      <c r="E12" s="302"/>
      <c r="F12" s="7"/>
    </row>
    <row r="13" spans="1:6" s="13" customFormat="1" ht="16.5" customHeight="1" x14ac:dyDescent="0.2">
      <c r="A13" s="8">
        <v>7</v>
      </c>
      <c r="B13" s="84"/>
      <c r="C13" s="85"/>
      <c r="D13" s="297" t="s">
        <v>131</v>
      </c>
      <c r="E13" s="302"/>
      <c r="F13" s="7"/>
    </row>
    <row r="14" spans="1:6" s="13" customFormat="1" ht="20.100000000000001" customHeight="1" x14ac:dyDescent="0.2">
      <c r="A14" s="318">
        <v>8</v>
      </c>
      <c r="B14" s="330"/>
      <c r="C14" s="88" t="s">
        <v>132</v>
      </c>
      <c r="D14" s="44"/>
      <c r="E14" s="344">
        <f>A!G13-A!F13</f>
        <v>-4576244</v>
      </c>
      <c r="F14" s="344">
        <v>3076125</v>
      </c>
    </row>
    <row r="15" spans="1:6" s="13" customFormat="1" ht="14.25" customHeight="1" x14ac:dyDescent="0.2">
      <c r="A15" s="319"/>
      <c r="B15" s="333"/>
      <c r="C15" s="89" t="s">
        <v>133</v>
      </c>
      <c r="D15" s="44"/>
      <c r="E15" s="345"/>
      <c r="F15" s="345"/>
    </row>
    <row r="16" spans="1:6" s="13" customFormat="1" ht="20.100000000000001" customHeight="1" x14ac:dyDescent="0.2">
      <c r="A16" s="53">
        <v>9</v>
      </c>
      <c r="B16" s="84"/>
      <c r="C16" s="11" t="s">
        <v>134</v>
      </c>
      <c r="D16" s="11"/>
      <c r="E16" s="304">
        <f>A!G26-A!F26</f>
        <v>-25606393</v>
      </c>
      <c r="F16" s="90">
        <v>0</v>
      </c>
    </row>
    <row r="17" spans="1:6" s="13" customFormat="1" ht="15.75" customHeight="1" x14ac:dyDescent="0.2">
      <c r="A17" s="318">
        <v>10</v>
      </c>
      <c r="B17" s="330"/>
      <c r="C17" s="88" t="s">
        <v>135</v>
      </c>
      <c r="D17" s="88"/>
      <c r="E17" s="344">
        <f>P!F33-P!G33</f>
        <v>8710806</v>
      </c>
      <c r="F17" s="344">
        <v>3883681</v>
      </c>
    </row>
    <row r="18" spans="1:6" s="13" customFormat="1" ht="9.75" customHeight="1" x14ac:dyDescent="0.2">
      <c r="A18" s="319"/>
      <c r="B18" s="333"/>
      <c r="C18" s="87" t="s">
        <v>136</v>
      </c>
      <c r="D18" s="87"/>
      <c r="E18" s="345"/>
      <c r="F18" s="345"/>
    </row>
    <row r="19" spans="1:6" s="13" customFormat="1" ht="15.75" customHeight="1" x14ac:dyDescent="0.2">
      <c r="A19" s="8">
        <v>11</v>
      </c>
      <c r="B19" s="84"/>
      <c r="C19" s="11" t="s">
        <v>137</v>
      </c>
      <c r="D19" s="11"/>
      <c r="E19" s="87"/>
      <c r="F19" s="51"/>
    </row>
    <row r="20" spans="1:6" s="13" customFormat="1" ht="15.75" customHeight="1" x14ac:dyDescent="0.2">
      <c r="A20" s="8">
        <v>12</v>
      </c>
      <c r="B20" s="84"/>
      <c r="C20" s="11" t="s">
        <v>138</v>
      </c>
      <c r="D20" s="11"/>
      <c r="E20" s="11"/>
      <c r="F20" s="7"/>
    </row>
    <row r="21" spans="1:6" s="13" customFormat="1" ht="15.75" customHeight="1" x14ac:dyDescent="0.2">
      <c r="A21" s="8">
        <v>13</v>
      </c>
      <c r="B21" s="84"/>
      <c r="C21" s="11" t="s">
        <v>139</v>
      </c>
      <c r="D21" s="11"/>
      <c r="E21" s="7">
        <f>-'R'!E30</f>
        <v>-602852.25</v>
      </c>
      <c r="F21" s="7">
        <f>-'R'!F30</f>
        <v>-2288261</v>
      </c>
    </row>
    <row r="22" spans="1:6" s="13" customFormat="1" ht="22.5" customHeight="1" x14ac:dyDescent="0.2">
      <c r="A22" s="8">
        <v>14</v>
      </c>
      <c r="B22" s="84"/>
      <c r="C22" s="56" t="s">
        <v>140</v>
      </c>
      <c r="D22" s="11"/>
      <c r="E22" s="7">
        <f>SUM(E8:E21)</f>
        <v>-18131990.25</v>
      </c>
      <c r="F22" s="7">
        <f>SUM(F8:F21)</f>
        <v>20627516</v>
      </c>
    </row>
    <row r="23" spans="1:6" s="13" customFormat="1" ht="21.75" customHeight="1" x14ac:dyDescent="0.2">
      <c r="A23" s="8">
        <v>15</v>
      </c>
      <c r="B23" s="91" t="s">
        <v>141</v>
      </c>
      <c r="C23" s="85"/>
      <c r="D23" s="11"/>
      <c r="E23" s="11"/>
      <c r="F23" s="12"/>
    </row>
    <row r="24" spans="1:6" s="13" customFormat="1" ht="17.25" customHeight="1" x14ac:dyDescent="0.2">
      <c r="A24" s="8">
        <v>16</v>
      </c>
      <c r="B24" s="84"/>
      <c r="C24" s="11" t="s">
        <v>142</v>
      </c>
      <c r="D24" s="11"/>
      <c r="E24" s="11"/>
      <c r="F24" s="7"/>
    </row>
    <row r="25" spans="1:6" s="13" customFormat="1" ht="15" customHeight="1" x14ac:dyDescent="0.2">
      <c r="A25" s="8">
        <v>17</v>
      </c>
      <c r="B25" s="84"/>
      <c r="C25" s="11" t="s">
        <v>143</v>
      </c>
      <c r="D25" s="11"/>
      <c r="E25" s="7">
        <v>-2148860</v>
      </c>
      <c r="F25" s="7">
        <v>-1169775</v>
      </c>
    </row>
    <row r="26" spans="1:6" s="13" customFormat="1" ht="13.5" customHeight="1" x14ac:dyDescent="0.2">
      <c r="A26" s="8">
        <v>18</v>
      </c>
      <c r="B26" s="81"/>
      <c r="C26" s="11" t="s">
        <v>144</v>
      </c>
      <c r="D26" s="11"/>
      <c r="E26" s="11"/>
      <c r="F26" s="7"/>
    </row>
    <row r="27" spans="1:6" s="13" customFormat="1" ht="14.25" customHeight="1" x14ac:dyDescent="0.2">
      <c r="A27" s="8">
        <v>19</v>
      </c>
      <c r="B27" s="57"/>
      <c r="C27" s="11" t="s">
        <v>145</v>
      </c>
      <c r="D27" s="11"/>
      <c r="E27" s="11"/>
      <c r="F27" s="7"/>
    </row>
    <row r="28" spans="1:6" s="13" customFormat="1" ht="15" customHeight="1" x14ac:dyDescent="0.2">
      <c r="A28" s="8">
        <v>20</v>
      </c>
      <c r="B28" s="57"/>
      <c r="C28" s="11" t="s">
        <v>446</v>
      </c>
      <c r="D28" s="11"/>
      <c r="E28" s="11"/>
      <c r="F28" s="7">
        <v>0</v>
      </c>
    </row>
    <row r="29" spans="1:6" s="13" customFormat="1" ht="19.5" customHeight="1" x14ac:dyDescent="0.2">
      <c r="A29" s="8">
        <v>21</v>
      </c>
      <c r="B29" s="57"/>
      <c r="C29" s="56" t="s">
        <v>146</v>
      </c>
      <c r="D29" s="11"/>
      <c r="E29" s="7">
        <f>SUM(E24:E28)</f>
        <v>-2148860</v>
      </c>
      <c r="F29" s="7">
        <f>SUM(F24:F28)</f>
        <v>-1169775</v>
      </c>
    </row>
    <row r="30" spans="1:6" s="13" customFormat="1" ht="24.95" customHeight="1" x14ac:dyDescent="0.2">
      <c r="A30" s="8">
        <v>22</v>
      </c>
      <c r="B30" s="84" t="s">
        <v>147</v>
      </c>
      <c r="C30" s="92"/>
      <c r="D30" s="11"/>
      <c r="E30" s="11"/>
      <c r="F30" s="12"/>
    </row>
    <row r="31" spans="1:6" s="13" customFormat="1" ht="20.100000000000001" customHeight="1" x14ac:dyDescent="0.2">
      <c r="A31" s="8">
        <v>23</v>
      </c>
      <c r="B31" s="57"/>
      <c r="C31" s="11" t="s">
        <v>148</v>
      </c>
      <c r="D31" s="11"/>
      <c r="E31" s="11"/>
      <c r="F31" s="12"/>
    </row>
    <row r="32" spans="1:6" s="13" customFormat="1" ht="14.25" customHeight="1" x14ac:dyDescent="0.2">
      <c r="A32" s="8">
        <v>24</v>
      </c>
      <c r="B32" s="57"/>
      <c r="C32" s="11" t="s">
        <v>149</v>
      </c>
      <c r="D32" s="11"/>
      <c r="E32" s="7"/>
      <c r="F32" s="7"/>
    </row>
    <row r="33" spans="1:9" s="13" customFormat="1" ht="14.25" customHeight="1" x14ac:dyDescent="0.2">
      <c r="A33" s="8">
        <v>25</v>
      </c>
      <c r="B33" s="57"/>
      <c r="C33" s="11" t="s">
        <v>150</v>
      </c>
      <c r="D33" s="11"/>
      <c r="E33" s="11"/>
      <c r="F33" s="7"/>
    </row>
    <row r="34" spans="1:9" s="13" customFormat="1" ht="15.75" customHeight="1" x14ac:dyDescent="0.2">
      <c r="A34" s="8">
        <v>26</v>
      </c>
      <c r="B34" s="57"/>
      <c r="C34" s="11" t="s">
        <v>151</v>
      </c>
      <c r="D34" s="11"/>
      <c r="E34" s="11"/>
      <c r="F34" s="7"/>
    </row>
    <row r="35" spans="1:9" s="13" customFormat="1" ht="19.5" customHeight="1" x14ac:dyDescent="0.2">
      <c r="A35" s="8">
        <v>27</v>
      </c>
      <c r="B35" s="57"/>
      <c r="C35" s="56" t="s">
        <v>152</v>
      </c>
      <c r="D35" s="11"/>
      <c r="E35" s="7">
        <f>SUM(E31:E34)</f>
        <v>0</v>
      </c>
      <c r="F35" s="7">
        <f>SUM(F31:F34)</f>
        <v>0</v>
      </c>
    </row>
    <row r="36" spans="1:9" ht="25.5" customHeight="1" x14ac:dyDescent="0.2">
      <c r="A36" s="8">
        <v>28</v>
      </c>
      <c r="B36" s="91" t="s">
        <v>153</v>
      </c>
      <c r="C36" s="93"/>
      <c r="D36" s="94"/>
      <c r="E36" s="95">
        <f>E22+E29+E35</f>
        <v>-20280850.25</v>
      </c>
      <c r="F36" s="95">
        <f>F22+F29+F35</f>
        <v>19457741</v>
      </c>
    </row>
    <row r="37" spans="1:9" ht="24" customHeight="1" x14ac:dyDescent="0.2">
      <c r="A37" s="8">
        <v>29</v>
      </c>
      <c r="B37" s="91" t="s">
        <v>154</v>
      </c>
      <c r="C37" s="93"/>
      <c r="D37" s="94"/>
      <c r="E37" s="95">
        <f>F38</f>
        <v>21167412</v>
      </c>
      <c r="F37" s="95">
        <v>1709671</v>
      </c>
      <c r="I37" s="41"/>
    </row>
    <row r="38" spans="1:9" ht="24.75" customHeight="1" x14ac:dyDescent="0.2">
      <c r="A38" s="8">
        <v>30</v>
      </c>
      <c r="B38" s="91" t="s">
        <v>155</v>
      </c>
      <c r="C38" s="93"/>
      <c r="D38" s="94"/>
      <c r="E38" s="95">
        <f>SUM(E36:E37)</f>
        <v>886561.75</v>
      </c>
      <c r="F38" s="95">
        <f>SUM(F36:F37)</f>
        <v>21167412</v>
      </c>
      <c r="I38" s="41"/>
    </row>
    <row r="41" spans="1:9" x14ac:dyDescent="0.2">
      <c r="E41" s="41">
        <f>A!F9</f>
        <v>886561.93079999986</v>
      </c>
      <c r="F41" s="41">
        <f>A!G9</f>
        <v>21167412.430399995</v>
      </c>
    </row>
    <row r="42" spans="1:9" x14ac:dyDescent="0.2">
      <c r="E42" s="41"/>
    </row>
    <row r="43" spans="1:9" x14ac:dyDescent="0.2">
      <c r="E43" s="41">
        <f t="shared" ref="E43" si="0">E41-E38</f>
        <v>0.18079999985639006</v>
      </c>
      <c r="F43" s="41">
        <f t="shared" ref="F43" si="1">F41-F38</f>
        <v>0.43039999529719353</v>
      </c>
    </row>
  </sheetData>
  <mergeCells count="11">
    <mergeCell ref="A17:A18"/>
    <mergeCell ref="B17:B18"/>
    <mergeCell ref="F17:F18"/>
    <mergeCell ref="A3:F3"/>
    <mergeCell ref="A5:A6"/>
    <mergeCell ref="B5:D6"/>
    <mergeCell ref="A14:A15"/>
    <mergeCell ref="B14:B15"/>
    <mergeCell ref="F14:F15"/>
    <mergeCell ref="E14:E15"/>
    <mergeCell ref="E17:E18"/>
  </mergeCells>
  <phoneticPr fontId="7" type="noConversion"/>
  <pageMargins left="1.1417322834645669" right="0.35433070866141736" top="0.98425196850393704" bottom="0.98425196850393704" header="0.51181102362204722" footer="0.51181102362204722"/>
  <pageSetup scale="95" orientation="portrait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6"/>
  <sheetViews>
    <sheetView workbookViewId="0">
      <selection activeCell="K34" sqref="K34"/>
    </sheetView>
  </sheetViews>
  <sheetFormatPr defaultColWidth="17.7109375" defaultRowHeight="12.75" x14ac:dyDescent="0.2"/>
  <cols>
    <col min="1" max="1" width="2.85546875" style="65" customWidth="1"/>
    <col min="2" max="2" width="31.28515625" style="65" customWidth="1"/>
    <col min="3" max="3" width="8.5703125" style="65" customWidth="1"/>
    <col min="4" max="4" width="8" style="65" customWidth="1"/>
    <col min="5" max="5" width="8.85546875" style="65" customWidth="1"/>
    <col min="6" max="6" width="17.140625" style="65" customWidth="1"/>
    <col min="7" max="7" width="19.85546875" style="65" customWidth="1"/>
    <col min="8" max="8" width="13.7109375" style="65" customWidth="1"/>
    <col min="9" max="9" width="8.140625" style="65" customWidth="1"/>
    <col min="10" max="10" width="10.85546875" style="65" customWidth="1"/>
    <col min="11" max="11" width="9.85546875" style="65" customWidth="1"/>
    <col min="12" max="12" width="2.7109375" style="65" customWidth="1"/>
    <col min="13" max="16384" width="17.7109375" style="65"/>
  </cols>
  <sheetData>
    <row r="1" spans="1:1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x14ac:dyDescent="0.2">
      <c r="A2" s="31"/>
      <c r="B2" s="42"/>
      <c r="C2" s="96" t="s">
        <v>461</v>
      </c>
      <c r="D2" s="31"/>
      <c r="E2" s="31"/>
      <c r="F2" s="31"/>
      <c r="G2" s="31"/>
      <c r="H2" s="31"/>
      <c r="I2" s="31"/>
      <c r="J2" s="31"/>
      <c r="K2" s="31"/>
    </row>
    <row r="3" spans="1:11" ht="6.7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5.5" customHeight="1" x14ac:dyDescent="0.2">
      <c r="A4" s="349" t="s">
        <v>520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</row>
    <row r="5" spans="1:11" ht="6.75" customHeight="1" x14ac:dyDescent="0.2"/>
    <row r="6" spans="1:11" ht="12.75" customHeight="1" x14ac:dyDescent="0.2">
      <c r="B6" s="97" t="s">
        <v>156</v>
      </c>
      <c r="H6" s="24"/>
      <c r="I6" s="24"/>
      <c r="J6" s="24"/>
    </row>
    <row r="7" spans="1:11" ht="6.75" customHeight="1" thickBot="1" x14ac:dyDescent="0.25"/>
    <row r="8" spans="1:11" s="47" customFormat="1" ht="24.95" customHeight="1" thickTop="1" x14ac:dyDescent="0.2">
      <c r="A8" s="350" t="s">
        <v>18</v>
      </c>
      <c r="B8" s="352" t="s">
        <v>157</v>
      </c>
      <c r="C8" s="354" t="s">
        <v>158</v>
      </c>
      <c r="D8" s="355"/>
      <c r="E8" s="355"/>
      <c r="F8" s="355"/>
      <c r="G8" s="355"/>
      <c r="H8" s="355"/>
      <c r="I8" s="356"/>
      <c r="J8" s="98" t="s">
        <v>159</v>
      </c>
      <c r="K8" s="99"/>
    </row>
    <row r="9" spans="1:11" s="47" customFormat="1" ht="24.95" customHeight="1" x14ac:dyDescent="0.2">
      <c r="A9" s="351"/>
      <c r="B9" s="353"/>
      <c r="C9" s="100" t="s">
        <v>160</v>
      </c>
      <c r="D9" s="100" t="s">
        <v>161</v>
      </c>
      <c r="E9" s="101" t="s">
        <v>285</v>
      </c>
      <c r="F9" s="101" t="s">
        <v>162</v>
      </c>
      <c r="G9" s="101" t="s">
        <v>163</v>
      </c>
      <c r="H9" s="100" t="s">
        <v>164</v>
      </c>
      <c r="I9" s="102" t="s">
        <v>165</v>
      </c>
      <c r="J9" s="102" t="s">
        <v>166</v>
      </c>
      <c r="K9" s="103" t="s">
        <v>165</v>
      </c>
    </row>
    <row r="10" spans="1:11" s="47" customFormat="1" ht="24.95" customHeight="1" x14ac:dyDescent="0.2">
      <c r="A10" s="351"/>
      <c r="B10" s="353"/>
      <c r="C10" s="100" t="s">
        <v>167</v>
      </c>
      <c r="D10" s="100" t="s">
        <v>168</v>
      </c>
      <c r="E10" s="101"/>
      <c r="F10" s="101" t="s">
        <v>169</v>
      </c>
      <c r="G10" s="100" t="s">
        <v>170</v>
      </c>
      <c r="H10" s="100" t="s">
        <v>171</v>
      </c>
      <c r="I10" s="102"/>
      <c r="J10" s="102" t="s">
        <v>172</v>
      </c>
      <c r="K10" s="103"/>
    </row>
    <row r="11" spans="1:11" s="109" customFormat="1" ht="24.95" customHeight="1" thickBot="1" x14ac:dyDescent="0.25">
      <c r="A11" s="104" t="s">
        <v>24</v>
      </c>
      <c r="B11" s="120" t="s">
        <v>494</v>
      </c>
      <c r="C11" s="106">
        <v>0</v>
      </c>
      <c r="D11" s="106"/>
      <c r="E11" s="106">
        <v>0</v>
      </c>
      <c r="F11" s="106">
        <v>0</v>
      </c>
      <c r="G11" s="106"/>
      <c r="H11" s="106">
        <f>P!G43</f>
        <v>4977184</v>
      </c>
      <c r="I11" s="107"/>
      <c r="J11" s="107"/>
      <c r="K11" s="108">
        <f>C11+F11+H11+E11</f>
        <v>4977184</v>
      </c>
    </row>
    <row r="12" spans="1:11" s="109" customFormat="1" ht="15.95" customHeight="1" thickTop="1" x14ac:dyDescent="0.2">
      <c r="A12" s="110" t="s">
        <v>173</v>
      </c>
      <c r="B12" s="111" t="s">
        <v>174</v>
      </c>
      <c r="C12" s="106"/>
      <c r="D12" s="106"/>
      <c r="E12" s="106"/>
      <c r="F12" s="106"/>
      <c r="G12" s="106"/>
      <c r="H12" s="106"/>
      <c r="I12" s="107"/>
      <c r="J12" s="107"/>
      <c r="K12" s="108"/>
    </row>
    <row r="13" spans="1:11" s="109" customFormat="1" ht="15.95" customHeight="1" x14ac:dyDescent="0.2">
      <c r="A13" s="104" t="s">
        <v>175</v>
      </c>
      <c r="B13" s="105" t="s">
        <v>176</v>
      </c>
      <c r="C13" s="106"/>
      <c r="D13" s="106"/>
      <c r="E13" s="106"/>
      <c r="F13" s="106"/>
      <c r="G13" s="106"/>
      <c r="H13" s="106"/>
      <c r="I13" s="107"/>
      <c r="J13" s="107"/>
      <c r="K13" s="108"/>
    </row>
    <row r="14" spans="1:11" s="109" customFormat="1" ht="15.95" customHeight="1" x14ac:dyDescent="0.2">
      <c r="A14" s="359">
        <v>1</v>
      </c>
      <c r="B14" s="112" t="s">
        <v>177</v>
      </c>
      <c r="C14" s="346"/>
      <c r="D14" s="346"/>
      <c r="E14" s="346"/>
      <c r="F14" s="346"/>
      <c r="G14" s="346"/>
      <c r="H14" s="346"/>
      <c r="I14" s="346"/>
      <c r="J14" s="346"/>
      <c r="K14" s="357"/>
    </row>
    <row r="15" spans="1:11" s="109" customFormat="1" ht="15.95" customHeight="1" x14ac:dyDescent="0.2">
      <c r="A15" s="360"/>
      <c r="B15" s="113" t="s">
        <v>178</v>
      </c>
      <c r="C15" s="347"/>
      <c r="D15" s="347"/>
      <c r="E15" s="347"/>
      <c r="F15" s="347"/>
      <c r="G15" s="347"/>
      <c r="H15" s="347"/>
      <c r="I15" s="347"/>
      <c r="J15" s="347"/>
      <c r="K15" s="358"/>
    </row>
    <row r="16" spans="1:11" s="109" customFormat="1" ht="15.95" customHeight="1" x14ac:dyDescent="0.2">
      <c r="A16" s="359">
        <v>2</v>
      </c>
      <c r="B16" s="114" t="s">
        <v>179</v>
      </c>
      <c r="C16" s="346"/>
      <c r="D16" s="346"/>
      <c r="E16" s="346"/>
      <c r="F16" s="346"/>
      <c r="G16" s="346"/>
      <c r="H16" s="346"/>
      <c r="I16" s="346"/>
      <c r="J16" s="346"/>
      <c r="K16" s="357"/>
    </row>
    <row r="17" spans="1:11" s="109" customFormat="1" ht="15.95" customHeight="1" x14ac:dyDescent="0.2">
      <c r="A17" s="362"/>
      <c r="B17" s="115" t="s">
        <v>180</v>
      </c>
      <c r="C17" s="348"/>
      <c r="D17" s="348"/>
      <c r="E17" s="348"/>
      <c r="F17" s="348"/>
      <c r="G17" s="348"/>
      <c r="H17" s="348"/>
      <c r="I17" s="348"/>
      <c r="J17" s="348"/>
      <c r="K17" s="361"/>
    </row>
    <row r="18" spans="1:11" s="109" customFormat="1" ht="15.95" customHeight="1" x14ac:dyDescent="0.2">
      <c r="A18" s="360"/>
      <c r="B18" s="116" t="s">
        <v>181</v>
      </c>
      <c r="C18" s="347"/>
      <c r="D18" s="347"/>
      <c r="E18" s="347"/>
      <c r="F18" s="347"/>
      <c r="G18" s="347"/>
      <c r="H18" s="347"/>
      <c r="I18" s="347"/>
      <c r="J18" s="347"/>
      <c r="K18" s="358"/>
    </row>
    <row r="19" spans="1:11" s="109" customFormat="1" ht="15.95" customHeight="1" x14ac:dyDescent="0.2">
      <c r="A19" s="110">
        <v>3</v>
      </c>
      <c r="B19" s="112" t="s">
        <v>182</v>
      </c>
      <c r="C19" s="117"/>
      <c r="D19" s="117"/>
      <c r="E19" s="117"/>
      <c r="F19" s="117"/>
      <c r="G19" s="117"/>
      <c r="H19" s="117">
        <f>P!G44</f>
        <v>12658086</v>
      </c>
      <c r="I19" s="118"/>
      <c r="J19" s="118"/>
      <c r="K19" s="119">
        <f>+H19</f>
        <v>12658086</v>
      </c>
    </row>
    <row r="20" spans="1:11" s="109" customFormat="1" ht="15.95" customHeight="1" x14ac:dyDescent="0.2">
      <c r="A20" s="110">
        <v>4</v>
      </c>
      <c r="B20" s="112" t="s">
        <v>183</v>
      </c>
      <c r="C20" s="117"/>
      <c r="D20" s="117"/>
      <c r="E20" s="117"/>
      <c r="F20" s="117"/>
      <c r="G20" s="117"/>
      <c r="H20" s="117"/>
      <c r="I20" s="118"/>
      <c r="J20" s="118"/>
      <c r="K20" s="119"/>
    </row>
    <row r="21" spans="1:11" s="109" customFormat="1" ht="15.95" customHeight="1" x14ac:dyDescent="0.2">
      <c r="A21" s="359">
        <v>5</v>
      </c>
      <c r="B21" s="114" t="s">
        <v>184</v>
      </c>
      <c r="C21" s="346"/>
      <c r="D21" s="346"/>
      <c r="E21" s="346"/>
      <c r="F21" s="346"/>
      <c r="G21" s="346"/>
      <c r="H21" s="346"/>
      <c r="I21" s="346"/>
      <c r="J21" s="346"/>
      <c r="K21" s="357"/>
    </row>
    <row r="22" spans="1:11" s="109" customFormat="1" ht="15.95" customHeight="1" x14ac:dyDescent="0.2">
      <c r="A22" s="360"/>
      <c r="B22" s="116" t="s">
        <v>185</v>
      </c>
      <c r="C22" s="347"/>
      <c r="D22" s="347"/>
      <c r="E22" s="347"/>
      <c r="F22" s="347"/>
      <c r="G22" s="347"/>
      <c r="H22" s="347"/>
      <c r="I22" s="347"/>
      <c r="J22" s="347"/>
      <c r="K22" s="358"/>
    </row>
    <row r="23" spans="1:11" s="109" customFormat="1" ht="15.95" customHeight="1" x14ac:dyDescent="0.2">
      <c r="A23" s="110">
        <v>6</v>
      </c>
      <c r="B23" s="112" t="s">
        <v>186</v>
      </c>
      <c r="C23" s="117"/>
      <c r="D23" s="117"/>
      <c r="E23" s="117"/>
      <c r="F23" s="117"/>
      <c r="G23" s="117"/>
      <c r="H23" s="117"/>
      <c r="I23" s="118"/>
      <c r="J23" s="118"/>
      <c r="K23" s="119"/>
    </row>
    <row r="24" spans="1:11" s="109" customFormat="1" ht="24.95" customHeight="1" thickBot="1" x14ac:dyDescent="0.25">
      <c r="A24" s="104" t="s">
        <v>48</v>
      </c>
      <c r="B24" s="120" t="s">
        <v>511</v>
      </c>
      <c r="C24" s="121">
        <v>0</v>
      </c>
      <c r="D24" s="117"/>
      <c r="E24" s="117"/>
      <c r="F24" s="117"/>
      <c r="G24" s="117"/>
      <c r="H24" s="117">
        <f>H11+H19</f>
        <v>17635270</v>
      </c>
      <c r="I24" s="118"/>
      <c r="J24" s="118"/>
      <c r="K24" s="119">
        <f>H24</f>
        <v>17635270</v>
      </c>
    </row>
    <row r="25" spans="1:11" s="109" customFormat="1" ht="15.95" customHeight="1" thickTop="1" x14ac:dyDescent="0.2">
      <c r="A25" s="359">
        <v>1</v>
      </c>
      <c r="B25" s="112" t="s">
        <v>177</v>
      </c>
      <c r="C25" s="363"/>
      <c r="D25" s="346"/>
      <c r="E25" s="346"/>
      <c r="F25" s="346"/>
      <c r="G25" s="346"/>
      <c r="H25" s="346"/>
      <c r="I25" s="346"/>
      <c r="J25" s="346"/>
      <c r="K25" s="357"/>
    </row>
    <row r="26" spans="1:11" s="109" customFormat="1" ht="15.95" customHeight="1" x14ac:dyDescent="0.2">
      <c r="A26" s="360"/>
      <c r="B26" s="113" t="s">
        <v>187</v>
      </c>
      <c r="C26" s="364"/>
      <c r="D26" s="347"/>
      <c r="E26" s="347"/>
      <c r="F26" s="347"/>
      <c r="G26" s="347"/>
      <c r="H26" s="347"/>
      <c r="I26" s="347"/>
      <c r="J26" s="347"/>
      <c r="K26" s="358"/>
    </row>
    <row r="27" spans="1:11" s="109" customFormat="1" ht="15.95" customHeight="1" x14ac:dyDescent="0.2">
      <c r="A27" s="359">
        <v>2</v>
      </c>
      <c r="B27" s="114" t="s">
        <v>179</v>
      </c>
      <c r="C27" s="363"/>
      <c r="D27" s="346"/>
      <c r="E27" s="346"/>
      <c r="F27" s="346"/>
      <c r="G27" s="346"/>
      <c r="H27" s="346"/>
      <c r="I27" s="346"/>
      <c r="J27" s="346"/>
      <c r="K27" s="357"/>
    </row>
    <row r="28" spans="1:11" s="109" customFormat="1" ht="15.95" customHeight="1" x14ac:dyDescent="0.2">
      <c r="A28" s="362"/>
      <c r="B28" s="115" t="s">
        <v>180</v>
      </c>
      <c r="C28" s="365"/>
      <c r="D28" s="348"/>
      <c r="E28" s="348"/>
      <c r="F28" s="348"/>
      <c r="G28" s="348"/>
      <c r="H28" s="348"/>
      <c r="I28" s="348"/>
      <c r="J28" s="348"/>
      <c r="K28" s="361"/>
    </row>
    <row r="29" spans="1:11" s="109" customFormat="1" ht="15.95" customHeight="1" x14ac:dyDescent="0.2">
      <c r="A29" s="360"/>
      <c r="B29" s="116" t="s">
        <v>181</v>
      </c>
      <c r="C29" s="364"/>
      <c r="D29" s="347"/>
      <c r="E29" s="347"/>
      <c r="F29" s="347"/>
      <c r="G29" s="347"/>
      <c r="H29" s="347"/>
      <c r="I29" s="347"/>
      <c r="J29" s="347"/>
      <c r="K29" s="358"/>
    </row>
    <row r="30" spans="1:11" s="109" customFormat="1" ht="15.95" customHeight="1" x14ac:dyDescent="0.2">
      <c r="A30" s="110">
        <v>3</v>
      </c>
      <c r="B30" s="112" t="s">
        <v>188</v>
      </c>
      <c r="C30" s="121"/>
      <c r="D30" s="117"/>
      <c r="E30" s="117"/>
      <c r="F30" s="117"/>
      <c r="G30" s="117"/>
      <c r="H30" s="117">
        <f>P!F44</f>
        <v>3339840.75</v>
      </c>
      <c r="I30" s="118"/>
      <c r="J30" s="118"/>
      <c r="K30" s="119">
        <f>+H30</f>
        <v>3339840.75</v>
      </c>
    </row>
    <row r="31" spans="1:11" s="109" customFormat="1" ht="15.95" customHeight="1" x14ac:dyDescent="0.2">
      <c r="A31" s="110">
        <v>4</v>
      </c>
      <c r="B31" s="112" t="s">
        <v>183</v>
      </c>
      <c r="C31" s="121"/>
      <c r="D31" s="117"/>
      <c r="E31" s="117"/>
      <c r="F31" s="117"/>
      <c r="G31" s="117"/>
      <c r="H31" s="117"/>
      <c r="I31" s="118"/>
      <c r="J31" s="118"/>
      <c r="K31" s="119"/>
    </row>
    <row r="32" spans="1:11" s="109" customFormat="1" ht="15.95" customHeight="1" x14ac:dyDescent="0.2">
      <c r="A32" s="110">
        <v>5</v>
      </c>
      <c r="B32" s="112" t="s">
        <v>186</v>
      </c>
      <c r="C32" s="121"/>
      <c r="D32" s="117"/>
      <c r="E32" s="117"/>
      <c r="F32" s="117"/>
      <c r="G32" s="117"/>
      <c r="H32" s="117"/>
      <c r="I32" s="118"/>
      <c r="J32" s="118"/>
      <c r="K32" s="119"/>
    </row>
    <row r="33" spans="1:11" s="109" customFormat="1" ht="15.95" customHeight="1" x14ac:dyDescent="0.2">
      <c r="A33" s="110">
        <v>6</v>
      </c>
      <c r="B33" s="112" t="s">
        <v>189</v>
      </c>
      <c r="C33" s="121"/>
      <c r="D33" s="117"/>
      <c r="E33" s="117"/>
      <c r="F33" s="117"/>
      <c r="G33" s="117"/>
      <c r="H33" s="117"/>
      <c r="I33" s="118"/>
      <c r="J33" s="118"/>
      <c r="K33" s="122"/>
    </row>
    <row r="34" spans="1:11" s="109" customFormat="1" ht="24.95" customHeight="1" thickBot="1" x14ac:dyDescent="0.25">
      <c r="A34" s="123" t="s">
        <v>86</v>
      </c>
      <c r="B34" s="120" t="s">
        <v>537</v>
      </c>
      <c r="C34" s="124">
        <f>+C24</f>
        <v>0</v>
      </c>
      <c r="D34" s="125"/>
      <c r="E34" s="125">
        <f>+E24</f>
        <v>0</v>
      </c>
      <c r="F34" s="125">
        <f>+F24</f>
        <v>0</v>
      </c>
      <c r="G34" s="125">
        <f>SUM(G24:G33)</f>
        <v>0</v>
      </c>
      <c r="H34" s="125">
        <f>H30+H24</f>
        <v>20975110.75</v>
      </c>
      <c r="I34" s="126"/>
      <c r="J34" s="126"/>
      <c r="K34" s="127">
        <f>+K24+K30</f>
        <v>20975110.75</v>
      </c>
    </row>
    <row r="35" spans="1:11" ht="14.1" customHeight="1" thickTop="1" x14ac:dyDescent="0.2">
      <c r="K35" s="73"/>
    </row>
    <row r="36" spans="1:11" ht="14.1" customHeight="1" x14ac:dyDescent="0.2">
      <c r="K36" s="73"/>
    </row>
    <row r="37" spans="1:11" ht="14.1" customHeight="1" x14ac:dyDescent="0.2"/>
    <row r="38" spans="1:11" ht="14.1" customHeight="1" x14ac:dyDescent="0.2"/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H25:H26"/>
    <mergeCell ref="D27:D29"/>
    <mergeCell ref="E27:E29"/>
    <mergeCell ref="F27:F29"/>
    <mergeCell ref="G27:G29"/>
    <mergeCell ref="H27:H29"/>
    <mergeCell ref="C16:C18"/>
    <mergeCell ref="I27:I29"/>
    <mergeCell ref="J21:J22"/>
    <mergeCell ref="K21:K22"/>
    <mergeCell ref="A25:A26"/>
    <mergeCell ref="C25:C26"/>
    <mergeCell ref="D25:D26"/>
    <mergeCell ref="E25:E26"/>
    <mergeCell ref="F25:F26"/>
    <mergeCell ref="G25:G26"/>
    <mergeCell ref="J27:J29"/>
    <mergeCell ref="K27:K29"/>
    <mergeCell ref="J25:J26"/>
    <mergeCell ref="K25:K26"/>
    <mergeCell ref="A27:A29"/>
    <mergeCell ref="C27:C29"/>
    <mergeCell ref="D14:D15"/>
    <mergeCell ref="I25:I26"/>
    <mergeCell ref="J16:J18"/>
    <mergeCell ref="K16:K18"/>
    <mergeCell ref="A21:A22"/>
    <mergeCell ref="C21:C22"/>
    <mergeCell ref="D21:D22"/>
    <mergeCell ref="E21:E22"/>
    <mergeCell ref="F21:F22"/>
    <mergeCell ref="G21:G22"/>
    <mergeCell ref="H21:H22"/>
    <mergeCell ref="I21:I22"/>
    <mergeCell ref="G16:G18"/>
    <mergeCell ref="H16:H18"/>
    <mergeCell ref="I16:I18"/>
    <mergeCell ref="A16:A18"/>
    <mergeCell ref="E14:E15"/>
    <mergeCell ref="D16:D18"/>
    <mergeCell ref="E16:E18"/>
    <mergeCell ref="F16:F18"/>
    <mergeCell ref="A4:K4"/>
    <mergeCell ref="A8:A10"/>
    <mergeCell ref="B8:B10"/>
    <mergeCell ref="C8:I8"/>
    <mergeCell ref="J14:J15"/>
    <mergeCell ref="K14:K15"/>
    <mergeCell ref="A14:A15"/>
    <mergeCell ref="C14:C15"/>
    <mergeCell ref="F14:F15"/>
    <mergeCell ref="G14:G15"/>
    <mergeCell ref="H14:H15"/>
    <mergeCell ref="I14:I15"/>
  </mergeCells>
  <phoneticPr fontId="7" type="noConversion"/>
  <pageMargins left="0.25" right="0" top="0.5" bottom="0.5" header="0" footer="0"/>
  <pageSetup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topLeftCell="A16" workbookViewId="0">
      <selection activeCell="A3" sqref="A3"/>
    </sheetView>
  </sheetViews>
  <sheetFormatPr defaultColWidth="4.7109375" defaultRowHeight="12.75" x14ac:dyDescent="0.2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4" x14ac:dyDescent="0.2">
      <c r="A1" s="128"/>
      <c r="B1" s="129"/>
      <c r="C1" s="129"/>
      <c r="D1" s="130"/>
    </row>
    <row r="2" spans="1:4" s="1" customFormat="1" ht="33" customHeight="1" x14ac:dyDescent="0.2">
      <c r="A2" s="366" t="s">
        <v>538</v>
      </c>
      <c r="B2" s="367"/>
      <c r="C2" s="367"/>
      <c r="D2" s="368"/>
    </row>
    <row r="3" spans="1:4" s="2" customFormat="1" x14ac:dyDescent="0.2">
      <c r="A3" s="131"/>
      <c r="B3" s="132" t="s">
        <v>191</v>
      </c>
      <c r="C3" s="133"/>
      <c r="D3" s="134"/>
    </row>
    <row r="4" spans="1:4" s="2" customFormat="1" ht="11.25" x14ac:dyDescent="0.2">
      <c r="A4" s="131"/>
      <c r="B4" s="135"/>
      <c r="C4" s="136" t="s">
        <v>192</v>
      </c>
      <c r="D4" s="134"/>
    </row>
    <row r="5" spans="1:4" s="2" customFormat="1" ht="11.25" x14ac:dyDescent="0.2">
      <c r="A5" s="131"/>
      <c r="B5" s="135"/>
      <c r="C5" s="136" t="s">
        <v>193</v>
      </c>
      <c r="D5" s="134"/>
    </row>
    <row r="6" spans="1:4" s="2" customFormat="1" ht="11.25" x14ac:dyDescent="0.2">
      <c r="A6" s="131"/>
      <c r="B6" s="135" t="s">
        <v>194</v>
      </c>
      <c r="C6" s="136"/>
      <c r="D6" s="134"/>
    </row>
    <row r="7" spans="1:4" s="2" customFormat="1" ht="11.25" x14ac:dyDescent="0.2">
      <c r="A7" s="131"/>
      <c r="B7" s="135"/>
      <c r="C7" s="136" t="s">
        <v>195</v>
      </c>
      <c r="D7" s="134"/>
    </row>
    <row r="8" spans="1:4" s="2" customFormat="1" ht="11.25" x14ac:dyDescent="0.2">
      <c r="A8" s="131"/>
      <c r="B8" s="135"/>
      <c r="C8" s="136" t="s">
        <v>196</v>
      </c>
      <c r="D8" s="134"/>
    </row>
    <row r="9" spans="1:4" s="2" customFormat="1" ht="11.25" x14ac:dyDescent="0.2">
      <c r="A9" s="131"/>
      <c r="B9" s="137"/>
      <c r="C9" s="138" t="s">
        <v>197</v>
      </c>
      <c r="D9" s="134"/>
    </row>
    <row r="10" spans="1:4" ht="5.25" customHeight="1" x14ac:dyDescent="0.2">
      <c r="A10" s="139"/>
      <c r="B10" s="65"/>
      <c r="C10" s="65"/>
      <c r="D10" s="140"/>
    </row>
    <row r="11" spans="1:4" ht="15.75" x14ac:dyDescent="0.2">
      <c r="A11" s="139"/>
      <c r="B11" s="141" t="s">
        <v>198</v>
      </c>
      <c r="C11" s="142" t="s">
        <v>199</v>
      </c>
      <c r="D11" s="140"/>
    </row>
    <row r="12" spans="1:4" ht="6" customHeight="1" x14ac:dyDescent="0.2">
      <c r="A12" s="139"/>
      <c r="B12" s="143"/>
      <c r="C12" s="65"/>
      <c r="D12" s="140"/>
    </row>
    <row r="13" spans="1:4" x14ac:dyDescent="0.2">
      <c r="A13" s="139"/>
      <c r="B13" s="144">
        <v>1</v>
      </c>
      <c r="C13" s="145" t="s">
        <v>200</v>
      </c>
      <c r="D13" s="140"/>
    </row>
    <row r="14" spans="1:4" x14ac:dyDescent="0.2">
      <c r="A14" s="139"/>
      <c r="B14" s="144">
        <v>2</v>
      </c>
      <c r="C14" s="145" t="s">
        <v>201</v>
      </c>
      <c r="D14" s="140"/>
    </row>
    <row r="15" spans="1:4" x14ac:dyDescent="0.2">
      <c r="A15" s="139"/>
      <c r="B15" s="145">
        <v>3</v>
      </c>
      <c r="C15" s="145" t="s">
        <v>202</v>
      </c>
      <c r="D15" s="140"/>
    </row>
    <row r="16" spans="1:4" s="3" customFormat="1" x14ac:dyDescent="0.2">
      <c r="A16" s="146"/>
      <c r="B16" s="145">
        <v>4</v>
      </c>
      <c r="C16" s="145" t="s">
        <v>203</v>
      </c>
      <c r="D16" s="147"/>
    </row>
    <row r="17" spans="1:4" s="3" customFormat="1" x14ac:dyDescent="0.2">
      <c r="A17" s="146"/>
      <c r="B17" s="145"/>
      <c r="C17" s="145" t="s">
        <v>204</v>
      </c>
      <c r="D17" s="147"/>
    </row>
    <row r="18" spans="1:4" s="3" customFormat="1" x14ac:dyDescent="0.2">
      <c r="A18" s="146"/>
      <c r="B18" s="145" t="s">
        <v>205</v>
      </c>
      <c r="C18" s="145"/>
      <c r="D18" s="147"/>
    </row>
    <row r="19" spans="1:4" s="3" customFormat="1" x14ac:dyDescent="0.2">
      <c r="A19" s="146"/>
      <c r="B19" s="145"/>
      <c r="C19" s="145" t="s">
        <v>206</v>
      </c>
      <c r="D19" s="147"/>
    </row>
    <row r="20" spans="1:4" s="3" customFormat="1" x14ac:dyDescent="0.2">
      <c r="A20" s="146"/>
      <c r="B20" s="145" t="s">
        <v>207</v>
      </c>
      <c r="C20" s="145"/>
      <c r="D20" s="147"/>
    </row>
    <row r="21" spans="1:4" s="3" customFormat="1" x14ac:dyDescent="0.2">
      <c r="A21" s="146"/>
      <c r="B21" s="145"/>
      <c r="C21" s="145" t="s">
        <v>208</v>
      </c>
      <c r="D21" s="147"/>
    </row>
    <row r="22" spans="1:4" s="3" customFormat="1" x14ac:dyDescent="0.2">
      <c r="A22" s="146"/>
      <c r="B22" s="145" t="s">
        <v>209</v>
      </c>
      <c r="C22" s="145"/>
      <c r="D22" s="147"/>
    </row>
    <row r="23" spans="1:4" s="3" customFormat="1" x14ac:dyDescent="0.2">
      <c r="A23" s="146"/>
      <c r="B23" s="145"/>
      <c r="C23" s="145" t="s">
        <v>210</v>
      </c>
      <c r="D23" s="147"/>
    </row>
    <row r="24" spans="1:4" s="3" customFormat="1" x14ac:dyDescent="0.2">
      <c r="A24" s="146"/>
      <c r="B24" s="145" t="s">
        <v>211</v>
      </c>
      <c r="C24" s="145"/>
      <c r="D24" s="147"/>
    </row>
    <row r="25" spans="1:4" s="3" customFormat="1" x14ac:dyDescent="0.2">
      <c r="A25" s="146"/>
      <c r="B25" s="145" t="s">
        <v>212</v>
      </c>
      <c r="C25" s="145"/>
      <c r="D25" s="147"/>
    </row>
    <row r="26" spans="1:4" s="3" customFormat="1" x14ac:dyDescent="0.2">
      <c r="A26" s="146"/>
      <c r="B26" s="145"/>
      <c r="C26" s="145" t="s">
        <v>213</v>
      </c>
      <c r="D26" s="147"/>
    </row>
    <row r="27" spans="1:4" s="3" customFormat="1" x14ac:dyDescent="0.2">
      <c r="A27" s="146"/>
      <c r="B27" s="145" t="s">
        <v>214</v>
      </c>
      <c r="C27" s="145"/>
      <c r="D27" s="147"/>
    </row>
    <row r="28" spans="1:4" s="3" customFormat="1" x14ac:dyDescent="0.2">
      <c r="A28" s="146"/>
      <c r="B28" s="145"/>
      <c r="C28" s="145" t="s">
        <v>215</v>
      </c>
      <c r="D28" s="147"/>
    </row>
    <row r="29" spans="1:4" s="3" customFormat="1" x14ac:dyDescent="0.2">
      <c r="A29" s="146"/>
      <c r="B29" s="145" t="s">
        <v>216</v>
      </c>
      <c r="C29" s="145"/>
      <c r="D29" s="147"/>
    </row>
    <row r="30" spans="1:4" s="3" customFormat="1" x14ac:dyDescent="0.2">
      <c r="A30" s="146"/>
      <c r="B30" s="145" t="s">
        <v>217</v>
      </c>
      <c r="C30" s="145" t="s">
        <v>218</v>
      </c>
      <c r="D30" s="147"/>
    </row>
    <row r="31" spans="1:4" s="3" customFormat="1" x14ac:dyDescent="0.2">
      <c r="A31" s="146"/>
      <c r="B31" s="145"/>
      <c r="C31" s="145" t="s">
        <v>219</v>
      </c>
      <c r="D31" s="147"/>
    </row>
    <row r="32" spans="1:4" s="3" customFormat="1" x14ac:dyDescent="0.2">
      <c r="A32" s="146"/>
      <c r="B32" s="145"/>
      <c r="C32" s="145" t="s">
        <v>220</v>
      </c>
      <c r="D32" s="147"/>
    </row>
    <row r="33" spans="1:4" s="3" customFormat="1" x14ac:dyDescent="0.2">
      <c r="A33" s="146"/>
      <c r="B33" s="145"/>
      <c r="C33" s="145" t="s">
        <v>221</v>
      </c>
      <c r="D33" s="147"/>
    </row>
    <row r="34" spans="1:4" s="3" customFormat="1" x14ac:dyDescent="0.2">
      <c r="A34" s="146"/>
      <c r="B34" s="145"/>
      <c r="C34" s="145" t="s">
        <v>222</v>
      </c>
      <c r="D34" s="147"/>
    </row>
    <row r="35" spans="1:4" s="3" customFormat="1" x14ac:dyDescent="0.2">
      <c r="A35" s="146"/>
      <c r="B35" s="145"/>
      <c r="C35" s="145" t="s">
        <v>223</v>
      </c>
      <c r="D35" s="147"/>
    </row>
    <row r="36" spans="1:4" s="3" customFormat="1" x14ac:dyDescent="0.2">
      <c r="A36" s="146"/>
      <c r="B36" s="145"/>
      <c r="C36" s="145" t="s">
        <v>224</v>
      </c>
      <c r="D36" s="147"/>
    </row>
    <row r="37" spans="1:4" s="3" customFormat="1" ht="6" customHeight="1" x14ac:dyDescent="0.2">
      <c r="A37" s="146"/>
      <c r="B37" s="145"/>
      <c r="C37" s="145"/>
      <c r="D37" s="147"/>
    </row>
    <row r="38" spans="1:4" s="3" customFormat="1" ht="15.75" x14ac:dyDescent="0.2">
      <c r="A38" s="146"/>
      <c r="B38" s="141" t="s">
        <v>225</v>
      </c>
      <c r="C38" s="142" t="s">
        <v>226</v>
      </c>
      <c r="D38" s="147"/>
    </row>
    <row r="39" spans="1:4" s="3" customFormat="1" ht="4.5" customHeight="1" x14ac:dyDescent="0.2">
      <c r="A39" s="146"/>
      <c r="B39" s="145"/>
      <c r="C39" s="145"/>
      <c r="D39" s="147"/>
    </row>
    <row r="40" spans="1:4" s="3" customFormat="1" x14ac:dyDescent="0.2">
      <c r="A40" s="146"/>
      <c r="B40" s="145"/>
      <c r="C40" s="145" t="s">
        <v>227</v>
      </c>
      <c r="D40" s="147"/>
    </row>
    <row r="41" spans="1:4" s="3" customFormat="1" x14ac:dyDescent="0.2">
      <c r="A41" s="146"/>
      <c r="B41" s="145" t="s">
        <v>228</v>
      </c>
      <c r="C41" s="145"/>
      <c r="D41" s="147"/>
    </row>
    <row r="42" spans="1:4" s="3" customFormat="1" x14ac:dyDescent="0.2">
      <c r="A42" s="146"/>
      <c r="B42" s="145"/>
      <c r="C42" s="145" t="s">
        <v>229</v>
      </c>
      <c r="D42" s="147"/>
    </row>
    <row r="43" spans="1:4" s="3" customFormat="1" x14ac:dyDescent="0.2">
      <c r="A43" s="146"/>
      <c r="B43" s="145" t="s">
        <v>230</v>
      </c>
      <c r="C43" s="145"/>
      <c r="D43" s="147"/>
    </row>
    <row r="44" spans="1:4" s="3" customFormat="1" x14ac:dyDescent="0.2">
      <c r="A44" s="146"/>
      <c r="B44" s="145"/>
      <c r="C44" s="145" t="s">
        <v>231</v>
      </c>
      <c r="D44" s="147"/>
    </row>
    <row r="45" spans="1:4" s="3" customFormat="1" x14ac:dyDescent="0.2">
      <c r="A45" s="146"/>
      <c r="B45" s="145" t="s">
        <v>232</v>
      </c>
      <c r="C45" s="145"/>
      <c r="D45" s="147"/>
    </row>
    <row r="46" spans="1:4" s="3" customFormat="1" x14ac:dyDescent="0.2">
      <c r="A46" s="146"/>
      <c r="B46" s="145"/>
      <c r="C46" s="145" t="s">
        <v>233</v>
      </c>
      <c r="D46" s="147"/>
    </row>
    <row r="47" spans="1:4" s="3" customFormat="1" x14ac:dyDescent="0.2">
      <c r="A47" s="146"/>
      <c r="B47" s="145" t="s">
        <v>234</v>
      </c>
      <c r="C47" s="145"/>
      <c r="D47" s="147"/>
    </row>
    <row r="48" spans="1:4" s="3" customFormat="1" x14ac:dyDescent="0.2">
      <c r="A48" s="146"/>
      <c r="B48" s="145"/>
      <c r="C48" s="145" t="s">
        <v>235</v>
      </c>
      <c r="D48" s="147"/>
    </row>
    <row r="49" spans="1:4" s="3" customFormat="1" x14ac:dyDescent="0.2">
      <c r="A49" s="146"/>
      <c r="B49" s="145" t="s">
        <v>236</v>
      </c>
      <c r="C49" s="145"/>
      <c r="D49" s="147"/>
    </row>
    <row r="50" spans="1:4" s="3" customFormat="1" x14ac:dyDescent="0.2">
      <c r="A50" s="146"/>
      <c r="B50" s="145" t="s">
        <v>237</v>
      </c>
      <c r="C50" s="145"/>
      <c r="D50" s="147"/>
    </row>
    <row r="51" spans="1:4" s="3" customFormat="1" x14ac:dyDescent="0.2">
      <c r="A51" s="146"/>
      <c r="B51" s="145" t="s">
        <v>238</v>
      </c>
      <c r="C51" s="145"/>
      <c r="D51" s="147"/>
    </row>
    <row r="52" spans="1:4" s="3" customFormat="1" x14ac:dyDescent="0.2">
      <c r="A52" s="146"/>
      <c r="B52" s="145"/>
      <c r="C52" s="145" t="s">
        <v>239</v>
      </c>
      <c r="D52" s="147"/>
    </row>
    <row r="53" spans="1:4" s="3" customFormat="1" x14ac:dyDescent="0.2">
      <c r="A53" s="146"/>
      <c r="B53" s="145"/>
      <c r="C53" s="145" t="s">
        <v>240</v>
      </c>
      <c r="D53" s="147"/>
    </row>
    <row r="54" spans="1:4" s="4" customFormat="1" x14ac:dyDescent="0.2">
      <c r="A54" s="32"/>
      <c r="B54" s="31"/>
      <c r="C54" s="31" t="s">
        <v>241</v>
      </c>
      <c r="D54" s="29"/>
    </row>
    <row r="55" spans="1:4" x14ac:dyDescent="0.2">
      <c r="A55" s="139"/>
      <c r="B55" s="145"/>
      <c r="C55" s="145" t="s">
        <v>242</v>
      </c>
      <c r="D55" s="140"/>
    </row>
    <row r="56" spans="1:4" x14ac:dyDescent="0.2">
      <c r="A56" s="139"/>
      <c r="B56" s="145" t="s">
        <v>243</v>
      </c>
      <c r="C56" s="145"/>
      <c r="D56" s="140"/>
    </row>
    <row r="57" spans="1:4" x14ac:dyDescent="0.2">
      <c r="A57" s="148"/>
      <c r="B57" s="149"/>
      <c r="C57" s="149"/>
      <c r="D57" s="150"/>
    </row>
  </sheetData>
  <mergeCells count="1">
    <mergeCell ref="A2:D2"/>
  </mergeCells>
  <phoneticPr fontId="7" type="noConversion"/>
  <pageMargins left="0.9055118110236221" right="0.11811023622047245" top="0.51181102362204722" bottom="0.51181102362204722" header="0" footer="0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07"/>
  <sheetViews>
    <sheetView topLeftCell="B167" workbookViewId="0">
      <selection activeCell="N206" sqref="N206"/>
    </sheetView>
  </sheetViews>
  <sheetFormatPr defaultRowHeight="12.75" x14ac:dyDescent="0.2"/>
  <cols>
    <col min="1" max="1" width="3.7109375" style="65" customWidth="1"/>
    <col min="2" max="2" width="3.42578125" style="71" customWidth="1"/>
    <col min="3" max="3" width="2" style="65" customWidth="1"/>
    <col min="4" max="4" width="3.42578125" style="65" customWidth="1"/>
    <col min="5" max="5" width="13.7109375" style="65" customWidth="1"/>
    <col min="6" max="6" width="26.42578125" style="65" customWidth="1"/>
    <col min="7" max="7" width="33.85546875" style="65" customWidth="1"/>
    <col min="8" max="8" width="3.28515625" style="65" customWidth="1"/>
    <col min="9" max="9" width="4.140625" style="65" customWidth="1"/>
    <col min="10" max="10" width="8.7109375" style="65" customWidth="1"/>
    <col min="11" max="11" width="11.42578125" style="153" customWidth="1"/>
    <col min="12" max="12" width="5.140625" style="65" customWidth="1"/>
    <col min="13" max="13" width="2.140625" style="65" customWidth="1"/>
    <col min="14" max="14" width="10.28515625" style="65" bestFit="1" customWidth="1"/>
    <col min="15" max="16384" width="9.140625" style="65"/>
  </cols>
  <sheetData>
    <row r="2" spans="1:12" x14ac:dyDescent="0.2">
      <c r="A2" s="128"/>
      <c r="B2" s="151"/>
      <c r="C2" s="129"/>
      <c r="D2" s="129"/>
      <c r="E2" s="129"/>
      <c r="F2" s="20" t="s">
        <v>472</v>
      </c>
      <c r="G2" s="129"/>
      <c r="H2" s="129"/>
      <c r="I2" s="129"/>
      <c r="J2" s="129"/>
      <c r="K2" s="152"/>
      <c r="L2" s="130"/>
    </row>
    <row r="3" spans="1:12" x14ac:dyDescent="0.2">
      <c r="A3" s="139"/>
      <c r="B3" s="71" t="s">
        <v>244</v>
      </c>
      <c r="L3" s="140"/>
    </row>
    <row r="4" spans="1:12" s="66" customFormat="1" ht="33" customHeight="1" x14ac:dyDescent="0.2">
      <c r="A4" s="366" t="s">
        <v>190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8"/>
    </row>
    <row r="5" spans="1:12" s="66" customFormat="1" ht="12.75" customHeight="1" x14ac:dyDescent="0.2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6"/>
      <c r="L5" s="157"/>
    </row>
    <row r="6" spans="1:12" ht="15.75" x14ac:dyDescent="0.25">
      <c r="A6" s="139"/>
      <c r="C6" s="371" t="s">
        <v>175</v>
      </c>
      <c r="D6" s="371"/>
      <c r="E6" s="158" t="s">
        <v>245</v>
      </c>
      <c r="L6" s="140"/>
    </row>
    <row r="7" spans="1:12" x14ac:dyDescent="0.2">
      <c r="A7" s="139"/>
      <c r="L7" s="140"/>
    </row>
    <row r="8" spans="1:12" x14ac:dyDescent="0.2">
      <c r="A8" s="139"/>
      <c r="D8" s="159" t="s">
        <v>24</v>
      </c>
      <c r="E8" s="160" t="s">
        <v>246</v>
      </c>
      <c r="F8" s="160"/>
      <c r="G8" s="161"/>
      <c r="L8" s="140"/>
    </row>
    <row r="9" spans="1:12" x14ac:dyDescent="0.2">
      <c r="A9" s="139"/>
      <c r="D9" s="159"/>
      <c r="E9" s="160"/>
      <c r="F9" s="160"/>
      <c r="G9" s="161"/>
      <c r="L9" s="140"/>
    </row>
    <row r="10" spans="1:12" x14ac:dyDescent="0.2">
      <c r="A10" s="146"/>
      <c r="B10" s="140"/>
      <c r="E10" s="65" t="s">
        <v>28</v>
      </c>
      <c r="K10" s="73">
        <f>A!F10</f>
        <v>886561.93079999986</v>
      </c>
    </row>
    <row r="11" spans="1:12" x14ac:dyDescent="0.2">
      <c r="A11" s="139"/>
      <c r="E11" s="65" t="s">
        <v>29</v>
      </c>
      <c r="K11" s="153">
        <f>A!F11</f>
        <v>0</v>
      </c>
      <c r="L11" s="140"/>
    </row>
    <row r="12" spans="1:12" x14ac:dyDescent="0.2">
      <c r="A12" s="139"/>
      <c r="L12" s="140"/>
    </row>
    <row r="13" spans="1:12" x14ac:dyDescent="0.2">
      <c r="A13" s="139"/>
      <c r="B13" s="71">
        <v>5</v>
      </c>
      <c r="D13" s="170">
        <v>2</v>
      </c>
      <c r="E13" s="171" t="s">
        <v>30</v>
      </c>
      <c r="F13" s="44"/>
      <c r="L13" s="140"/>
    </row>
    <row r="14" spans="1:12" x14ac:dyDescent="0.2">
      <c r="A14" s="139"/>
      <c r="F14" s="65" t="s">
        <v>248</v>
      </c>
      <c r="L14" s="140"/>
    </row>
    <row r="15" spans="1:12" x14ac:dyDescent="0.2">
      <c r="A15" s="139"/>
      <c r="L15" s="140"/>
    </row>
    <row r="16" spans="1:12" x14ac:dyDescent="0.2">
      <c r="A16" s="139"/>
      <c r="B16" s="71">
        <v>6</v>
      </c>
      <c r="D16" s="170">
        <v>3</v>
      </c>
      <c r="E16" s="171" t="s">
        <v>31</v>
      </c>
      <c r="F16" s="44"/>
      <c r="L16" s="140"/>
    </row>
    <row r="17" spans="1:12" x14ac:dyDescent="0.2">
      <c r="A17" s="139"/>
      <c r="D17" s="62"/>
      <c r="E17" s="172"/>
      <c r="F17" s="44"/>
      <c r="L17" s="140"/>
    </row>
    <row r="18" spans="1:12" x14ac:dyDescent="0.2">
      <c r="A18" s="139"/>
      <c r="B18" s="71">
        <v>7</v>
      </c>
      <c r="D18" s="173" t="s">
        <v>27</v>
      </c>
      <c r="E18" s="174" t="s">
        <v>32</v>
      </c>
      <c r="K18" s="175">
        <f>A!F14</f>
        <v>13033139</v>
      </c>
      <c r="L18" s="140"/>
    </row>
    <row r="19" spans="1:12" x14ac:dyDescent="0.2">
      <c r="A19" s="139"/>
      <c r="E19" s="372" t="s">
        <v>249</v>
      </c>
      <c r="F19" s="372"/>
      <c r="H19" s="71" t="s">
        <v>18</v>
      </c>
      <c r="J19" s="71" t="s">
        <v>12</v>
      </c>
      <c r="L19" s="140"/>
    </row>
    <row r="20" spans="1:12" x14ac:dyDescent="0.2">
      <c r="A20" s="139"/>
      <c r="E20" s="372" t="s">
        <v>250</v>
      </c>
      <c r="F20" s="372"/>
      <c r="H20" s="71" t="s">
        <v>18</v>
      </c>
      <c r="I20" s="176"/>
      <c r="J20" s="71" t="s">
        <v>12</v>
      </c>
      <c r="K20" s="177"/>
      <c r="L20" s="140"/>
    </row>
    <row r="21" spans="1:12" x14ac:dyDescent="0.2">
      <c r="A21" s="139"/>
      <c r="E21" s="65" t="s">
        <v>251</v>
      </c>
      <c r="H21" s="71" t="s">
        <v>18</v>
      </c>
      <c r="I21" s="176"/>
      <c r="J21" s="71" t="s">
        <v>12</v>
      </c>
      <c r="K21" s="177"/>
      <c r="L21" s="140"/>
    </row>
    <row r="22" spans="1:12" x14ac:dyDescent="0.2">
      <c r="A22" s="139"/>
      <c r="E22" s="65" t="s">
        <v>252</v>
      </c>
      <c r="H22" s="71" t="s">
        <v>18</v>
      </c>
      <c r="I22" s="176"/>
      <c r="J22" s="71" t="s">
        <v>12</v>
      </c>
      <c r="K22" s="177"/>
      <c r="L22" s="140"/>
    </row>
    <row r="23" spans="1:12" x14ac:dyDescent="0.2">
      <c r="A23" s="139"/>
      <c r="E23" s="65" t="s">
        <v>253</v>
      </c>
      <c r="H23" s="71" t="s">
        <v>18</v>
      </c>
      <c r="I23" s="176"/>
      <c r="J23" s="71" t="s">
        <v>12</v>
      </c>
      <c r="K23" s="177"/>
      <c r="L23" s="140"/>
    </row>
    <row r="24" spans="1:12" x14ac:dyDescent="0.2">
      <c r="A24" s="139"/>
      <c r="E24" s="65" t="s">
        <v>254</v>
      </c>
      <c r="H24" s="71" t="s">
        <v>18</v>
      </c>
      <c r="I24" s="176"/>
      <c r="J24" s="71" t="s">
        <v>12</v>
      </c>
      <c r="K24" s="177"/>
      <c r="L24" s="140"/>
    </row>
    <row r="25" spans="1:12" x14ac:dyDescent="0.2">
      <c r="A25" s="139"/>
      <c r="E25" s="372" t="s">
        <v>255</v>
      </c>
      <c r="F25" s="372"/>
      <c r="H25" s="71" t="s">
        <v>18</v>
      </c>
      <c r="I25" s="176"/>
      <c r="J25" s="71" t="s">
        <v>12</v>
      </c>
      <c r="K25" s="177"/>
      <c r="L25" s="140"/>
    </row>
    <row r="26" spans="1:12" x14ac:dyDescent="0.2">
      <c r="A26" s="139"/>
      <c r="E26" s="65" t="s">
        <v>256</v>
      </c>
      <c r="H26" s="71" t="s">
        <v>18</v>
      </c>
      <c r="I26" s="176"/>
      <c r="J26" s="71" t="s">
        <v>12</v>
      </c>
      <c r="K26" s="177"/>
      <c r="L26" s="140"/>
    </row>
    <row r="27" spans="1:12" x14ac:dyDescent="0.2">
      <c r="A27" s="139"/>
      <c r="E27" s="65" t="s">
        <v>257</v>
      </c>
      <c r="H27" s="71" t="s">
        <v>18</v>
      </c>
      <c r="I27" s="176"/>
      <c r="J27" s="71" t="s">
        <v>12</v>
      </c>
      <c r="K27" s="177"/>
      <c r="L27" s="140"/>
    </row>
    <row r="28" spans="1:12" x14ac:dyDescent="0.2">
      <c r="A28" s="139"/>
      <c r="L28" s="140"/>
    </row>
    <row r="29" spans="1:12" x14ac:dyDescent="0.2">
      <c r="A29" s="139"/>
      <c r="B29" s="71">
        <v>8</v>
      </c>
      <c r="D29" s="173" t="s">
        <v>27</v>
      </c>
      <c r="E29" s="174" t="s">
        <v>33</v>
      </c>
      <c r="L29" s="140"/>
    </row>
    <row r="30" spans="1:12" x14ac:dyDescent="0.2">
      <c r="A30" s="139"/>
      <c r="L30" s="140"/>
    </row>
    <row r="31" spans="1:12" x14ac:dyDescent="0.2">
      <c r="A31" s="139"/>
      <c r="B31" s="71">
        <v>9</v>
      </c>
      <c r="D31" s="173" t="s">
        <v>27</v>
      </c>
      <c r="E31" s="174" t="s">
        <v>34</v>
      </c>
      <c r="G31" s="373"/>
      <c r="H31" s="373"/>
      <c r="K31" s="153">
        <f>A!F16</f>
        <v>1292219</v>
      </c>
      <c r="L31" s="140"/>
    </row>
    <row r="32" spans="1:12" x14ac:dyDescent="0.2">
      <c r="A32" s="139"/>
      <c r="D32" s="173"/>
      <c r="E32" s="174"/>
      <c r="G32" s="71"/>
      <c r="H32" s="71"/>
      <c r="L32" s="140"/>
    </row>
    <row r="33" spans="1:12" x14ac:dyDescent="0.2">
      <c r="A33" s="139"/>
      <c r="F33" s="65" t="s">
        <v>258</v>
      </c>
      <c r="J33" s="71" t="s">
        <v>12</v>
      </c>
      <c r="K33" s="153">
        <v>0</v>
      </c>
      <c r="L33" s="140"/>
    </row>
    <row r="34" spans="1:12" x14ac:dyDescent="0.2">
      <c r="A34" s="139"/>
      <c r="F34" s="65" t="s">
        <v>259</v>
      </c>
      <c r="J34" s="71" t="s">
        <v>12</v>
      </c>
      <c r="K34" s="177"/>
      <c r="L34" s="140"/>
    </row>
    <row r="35" spans="1:12" s="31" customFormat="1" x14ac:dyDescent="0.2">
      <c r="A35" s="32"/>
      <c r="B35" s="47"/>
      <c r="F35" s="31" t="s">
        <v>260</v>
      </c>
      <c r="J35" s="71" t="s">
        <v>12</v>
      </c>
      <c r="K35" s="177">
        <v>0</v>
      </c>
      <c r="L35" s="29"/>
    </row>
    <row r="36" spans="1:12" s="31" customFormat="1" x14ac:dyDescent="0.2">
      <c r="A36" s="32"/>
      <c r="B36" s="47"/>
      <c r="F36" s="31" t="s">
        <v>261</v>
      </c>
      <c r="J36" s="71" t="s">
        <v>12</v>
      </c>
      <c r="K36" s="177"/>
      <c r="L36" s="29"/>
    </row>
    <row r="37" spans="1:12" s="31" customFormat="1" ht="15" x14ac:dyDescent="0.2">
      <c r="A37" s="32"/>
      <c r="B37" s="47"/>
      <c r="F37" s="31" t="s">
        <v>262</v>
      </c>
      <c r="G37" s="178"/>
      <c r="H37" s="178"/>
      <c r="I37" s="178"/>
      <c r="J37" s="71" t="s">
        <v>12</v>
      </c>
      <c r="K37" s="177">
        <v>0</v>
      </c>
      <c r="L37" s="29"/>
    </row>
    <row r="38" spans="1:12" s="31" customFormat="1" ht="15" x14ac:dyDescent="0.2">
      <c r="A38" s="32"/>
      <c r="B38" s="47"/>
      <c r="G38" s="178"/>
      <c r="H38" s="178"/>
      <c r="I38" s="178"/>
      <c r="J38" s="71"/>
      <c r="K38" s="153"/>
      <c r="L38" s="29"/>
    </row>
    <row r="39" spans="1:12" s="31" customFormat="1" ht="15" x14ac:dyDescent="0.2">
      <c r="A39" s="32"/>
      <c r="B39" s="47">
        <v>10</v>
      </c>
      <c r="D39" s="173" t="s">
        <v>27</v>
      </c>
      <c r="E39" s="174" t="s">
        <v>35</v>
      </c>
      <c r="F39" s="178"/>
      <c r="G39" s="178"/>
      <c r="H39" s="178"/>
      <c r="I39" s="178"/>
      <c r="J39" s="178"/>
      <c r="K39" s="179">
        <f>A!F17</f>
        <v>890861</v>
      </c>
      <c r="L39" s="29"/>
    </row>
    <row r="40" spans="1:12" s="31" customFormat="1" ht="15" x14ac:dyDescent="0.2">
      <c r="A40" s="32"/>
      <c r="B40" s="47"/>
      <c r="D40" s="173"/>
      <c r="E40" s="174"/>
      <c r="F40" s="178"/>
      <c r="G40" s="178"/>
      <c r="H40" s="178"/>
      <c r="I40" s="178"/>
      <c r="J40" s="178"/>
      <c r="K40" s="180"/>
      <c r="L40" s="29"/>
    </row>
    <row r="41" spans="1:12" s="31" customFormat="1" x14ac:dyDescent="0.2">
      <c r="A41" s="32"/>
      <c r="B41" s="47"/>
      <c r="F41" s="31" t="s">
        <v>263</v>
      </c>
      <c r="J41" s="71" t="s">
        <v>12</v>
      </c>
      <c r="K41" s="181">
        <v>0</v>
      </c>
      <c r="L41" s="29"/>
    </row>
    <row r="42" spans="1:12" s="31" customFormat="1" x14ac:dyDescent="0.2">
      <c r="A42" s="32"/>
      <c r="B42" s="47"/>
      <c r="F42" s="31" t="s">
        <v>264</v>
      </c>
      <c r="J42" s="71" t="s">
        <v>12</v>
      </c>
      <c r="K42" s="177">
        <f>A!G17</f>
        <v>0</v>
      </c>
      <c r="L42" s="29"/>
    </row>
    <row r="43" spans="1:12" s="31" customFormat="1" x14ac:dyDescent="0.2">
      <c r="A43" s="32"/>
      <c r="B43" s="47"/>
      <c r="F43" s="182" t="s">
        <v>265</v>
      </c>
      <c r="J43" s="71" t="s">
        <v>12</v>
      </c>
      <c r="K43" s="177">
        <v>0</v>
      </c>
      <c r="L43" s="29"/>
    </row>
    <row r="44" spans="1:12" s="31" customFormat="1" x14ac:dyDescent="0.2">
      <c r="A44" s="32"/>
      <c r="B44" s="47"/>
      <c r="F44" s="31" t="s">
        <v>266</v>
      </c>
      <c r="J44" s="71" t="s">
        <v>12</v>
      </c>
      <c r="K44" s="183"/>
      <c r="L44" s="29"/>
    </row>
    <row r="45" spans="1:12" s="31" customFormat="1" x14ac:dyDescent="0.2">
      <c r="A45" s="32"/>
      <c r="B45" s="47"/>
      <c r="E45" s="96"/>
      <c r="F45" s="96"/>
      <c r="G45" s="96"/>
      <c r="H45" s="96"/>
      <c r="I45" s="96"/>
      <c r="J45" s="47"/>
      <c r="K45" s="184"/>
      <c r="L45" s="29"/>
    </row>
    <row r="46" spans="1:12" x14ac:dyDescent="0.2">
      <c r="A46" s="32"/>
      <c r="B46" s="47"/>
      <c r="C46" s="31"/>
      <c r="D46" s="31"/>
      <c r="E46" s="96"/>
      <c r="F46" s="96"/>
      <c r="G46" s="96"/>
      <c r="H46" s="96"/>
      <c r="I46" s="96"/>
      <c r="J46" s="47"/>
      <c r="K46" s="184"/>
      <c r="L46" s="29"/>
    </row>
    <row r="47" spans="1:12" x14ac:dyDescent="0.2">
      <c r="A47" s="32"/>
      <c r="B47" s="62">
        <v>11</v>
      </c>
      <c r="C47" s="185"/>
      <c r="D47" s="173" t="s">
        <v>27</v>
      </c>
      <c r="E47" s="174" t="s">
        <v>36</v>
      </c>
      <c r="F47" s="160"/>
      <c r="G47" s="161"/>
      <c r="J47" s="71" t="s">
        <v>12</v>
      </c>
      <c r="K47" s="153">
        <f>A!F18</f>
        <v>17628053</v>
      </c>
      <c r="L47" s="29"/>
    </row>
    <row r="48" spans="1:12" x14ac:dyDescent="0.2">
      <c r="A48" s="32"/>
      <c r="B48" s="162"/>
      <c r="C48" s="145"/>
      <c r="E48" s="174"/>
      <c r="F48" s="163"/>
      <c r="J48" s="71"/>
      <c r="L48" s="29"/>
    </row>
    <row r="49" spans="1:12" x14ac:dyDescent="0.2">
      <c r="A49" s="32"/>
      <c r="B49" s="71">
        <v>12</v>
      </c>
      <c r="D49" s="173" t="s">
        <v>27</v>
      </c>
      <c r="E49" s="174"/>
      <c r="J49" s="71" t="s">
        <v>267</v>
      </c>
      <c r="L49" s="29"/>
    </row>
    <row r="50" spans="1:12" x14ac:dyDescent="0.2">
      <c r="A50" s="32"/>
      <c r="E50" s="66"/>
      <c r="F50" s="66"/>
      <c r="G50" s="66"/>
      <c r="H50" s="66"/>
      <c r="J50" s="71"/>
      <c r="K50" s="186"/>
      <c r="L50" s="29"/>
    </row>
    <row r="51" spans="1:12" x14ac:dyDescent="0.2">
      <c r="A51" s="32"/>
      <c r="B51" s="71">
        <v>13</v>
      </c>
      <c r="D51" s="173" t="s">
        <v>27</v>
      </c>
      <c r="E51" s="66"/>
      <c r="F51" s="66"/>
      <c r="G51" s="66"/>
      <c r="H51" s="66"/>
      <c r="J51" s="71" t="s">
        <v>267</v>
      </c>
      <c r="K51" s="186"/>
      <c r="L51" s="29"/>
    </row>
    <row r="52" spans="1:12" x14ac:dyDescent="0.2">
      <c r="A52" s="32"/>
      <c r="J52" s="71"/>
      <c r="L52" s="29"/>
    </row>
    <row r="53" spans="1:12" x14ac:dyDescent="0.2">
      <c r="A53" s="32"/>
      <c r="B53" s="71">
        <v>14</v>
      </c>
      <c r="D53" s="159">
        <v>4</v>
      </c>
      <c r="E53" s="187" t="s">
        <v>37</v>
      </c>
      <c r="J53" s="71"/>
      <c r="K53" s="153">
        <f>A!F21</f>
        <v>25606393</v>
      </c>
      <c r="L53" s="29"/>
    </row>
    <row r="54" spans="1:12" x14ac:dyDescent="0.2">
      <c r="A54" s="32"/>
      <c r="D54" s="159"/>
      <c r="E54" s="187"/>
      <c r="J54" s="71"/>
      <c r="L54" s="29"/>
    </row>
    <row r="55" spans="1:12" x14ac:dyDescent="0.2">
      <c r="A55" s="32"/>
      <c r="J55" s="71"/>
      <c r="L55" s="29"/>
    </row>
    <row r="56" spans="1:12" x14ac:dyDescent="0.2">
      <c r="A56" s="32"/>
      <c r="B56" s="71">
        <v>15</v>
      </c>
      <c r="D56" s="145" t="s">
        <v>27</v>
      </c>
      <c r="E56" s="188" t="s">
        <v>38</v>
      </c>
      <c r="J56" s="71" t="s">
        <v>449</v>
      </c>
      <c r="K56" s="153">
        <f>+A!G22</f>
        <v>0</v>
      </c>
      <c r="L56" s="29"/>
    </row>
    <row r="57" spans="1:12" x14ac:dyDescent="0.2">
      <c r="A57" s="32"/>
      <c r="D57" s="145"/>
      <c r="E57" s="188"/>
      <c r="J57" s="71"/>
      <c r="K57" s="169"/>
      <c r="L57" s="29"/>
    </row>
    <row r="58" spans="1:12" x14ac:dyDescent="0.2">
      <c r="A58" s="32"/>
      <c r="B58" s="71">
        <v>16</v>
      </c>
      <c r="C58" s="66"/>
      <c r="D58" s="145" t="s">
        <v>27</v>
      </c>
      <c r="E58" s="188" t="s">
        <v>39</v>
      </c>
      <c r="F58" s="66"/>
      <c r="G58" s="66"/>
      <c r="H58" s="66"/>
      <c r="J58" s="71" t="s">
        <v>267</v>
      </c>
      <c r="K58" s="189"/>
      <c r="L58" s="29"/>
    </row>
    <row r="59" spans="1:12" x14ac:dyDescent="0.2">
      <c r="A59" s="32"/>
      <c r="D59" s="145"/>
      <c r="E59" s="188"/>
      <c r="F59" s="168"/>
      <c r="G59" s="168"/>
      <c r="H59" s="168"/>
      <c r="J59" s="71"/>
      <c r="K59" s="169"/>
      <c r="L59" s="29"/>
    </row>
    <row r="60" spans="1:12" x14ac:dyDescent="0.2">
      <c r="A60" s="32"/>
      <c r="B60" s="69">
        <v>17</v>
      </c>
      <c r="D60" s="163" t="s">
        <v>27</v>
      </c>
      <c r="E60" s="174" t="s">
        <v>40</v>
      </c>
      <c r="F60" s="168"/>
      <c r="G60" s="168"/>
      <c r="H60" s="168"/>
      <c r="J60" s="71" t="s">
        <v>267</v>
      </c>
      <c r="K60" s="169"/>
      <c r="L60" s="29"/>
    </row>
    <row r="61" spans="1:12" x14ac:dyDescent="0.2">
      <c r="A61" s="32"/>
      <c r="D61" s="145"/>
      <c r="E61" s="188"/>
      <c r="F61" s="66"/>
      <c r="G61" s="66"/>
      <c r="H61" s="66"/>
      <c r="J61" s="71"/>
      <c r="K61" s="186"/>
      <c r="L61" s="29"/>
    </row>
    <row r="62" spans="1:12" x14ac:dyDescent="0.2">
      <c r="A62" s="32"/>
      <c r="B62" s="71">
        <v>18</v>
      </c>
      <c r="D62" s="145" t="s">
        <v>27</v>
      </c>
      <c r="E62" s="188" t="s">
        <v>41</v>
      </c>
      <c r="F62" s="66"/>
      <c r="G62" s="66"/>
      <c r="H62" s="66"/>
      <c r="J62" s="71" t="s">
        <v>267</v>
      </c>
      <c r="K62" s="186"/>
      <c r="L62" s="29"/>
    </row>
    <row r="63" spans="1:12" x14ac:dyDescent="0.2">
      <c r="A63" s="32"/>
      <c r="D63" s="145"/>
      <c r="E63" s="188"/>
      <c r="J63" s="71"/>
      <c r="L63" s="29"/>
    </row>
    <row r="64" spans="1:12" x14ac:dyDescent="0.2">
      <c r="A64" s="32"/>
      <c r="B64" s="71">
        <v>19</v>
      </c>
      <c r="D64" s="145" t="s">
        <v>27</v>
      </c>
      <c r="E64" s="190" t="s">
        <v>42</v>
      </c>
      <c r="J64" s="71" t="s">
        <v>12</v>
      </c>
      <c r="K64" s="153">
        <f>A!F26</f>
        <v>25606393</v>
      </c>
      <c r="L64" s="29"/>
    </row>
    <row r="65" spans="1:12" x14ac:dyDescent="0.2">
      <c r="A65" s="32"/>
      <c r="D65" s="145"/>
      <c r="E65" s="188"/>
      <c r="J65" s="71"/>
      <c r="L65" s="29"/>
    </row>
    <row r="66" spans="1:12" x14ac:dyDescent="0.2">
      <c r="A66" s="32"/>
      <c r="B66" s="71">
        <v>20</v>
      </c>
      <c r="D66" s="163" t="s">
        <v>27</v>
      </c>
      <c r="E66" s="174" t="s">
        <v>43</v>
      </c>
      <c r="J66" s="71" t="s">
        <v>267</v>
      </c>
      <c r="L66" s="29"/>
    </row>
    <row r="67" spans="1:12" x14ac:dyDescent="0.2">
      <c r="A67" s="32"/>
      <c r="D67" s="145"/>
      <c r="E67" s="188"/>
      <c r="F67" s="66"/>
      <c r="G67" s="66"/>
      <c r="H67" s="66"/>
      <c r="J67" s="71"/>
      <c r="K67" s="189"/>
      <c r="L67" s="29"/>
    </row>
    <row r="68" spans="1:12" x14ac:dyDescent="0.2">
      <c r="A68" s="32"/>
      <c r="B68" s="71">
        <v>21</v>
      </c>
      <c r="D68" s="163" t="s">
        <v>27</v>
      </c>
      <c r="E68" s="174"/>
      <c r="J68" s="71" t="s">
        <v>267</v>
      </c>
      <c r="L68" s="29"/>
    </row>
    <row r="69" spans="1:12" x14ac:dyDescent="0.2">
      <c r="A69" s="32"/>
      <c r="D69" s="62"/>
      <c r="E69" s="172"/>
      <c r="F69" s="44"/>
      <c r="J69" s="71"/>
      <c r="L69" s="29"/>
    </row>
    <row r="70" spans="1:12" x14ac:dyDescent="0.2">
      <c r="A70" s="32"/>
      <c r="B70" s="71">
        <v>22</v>
      </c>
      <c r="D70" s="159">
        <v>5</v>
      </c>
      <c r="E70" s="187" t="s">
        <v>44</v>
      </c>
      <c r="F70" s="163"/>
      <c r="J70" s="71" t="s">
        <v>267</v>
      </c>
      <c r="L70" s="29"/>
    </row>
    <row r="71" spans="1:12" x14ac:dyDescent="0.2">
      <c r="A71" s="32"/>
      <c r="J71" s="71"/>
      <c r="L71" s="29"/>
    </row>
    <row r="72" spans="1:12" x14ac:dyDescent="0.2">
      <c r="A72" s="32"/>
      <c r="B72" s="71">
        <v>23</v>
      </c>
      <c r="D72" s="159">
        <v>6</v>
      </c>
      <c r="E72" s="187" t="s">
        <v>45</v>
      </c>
      <c r="F72" s="163"/>
      <c r="J72" s="71" t="s">
        <v>267</v>
      </c>
      <c r="L72" s="29"/>
    </row>
    <row r="73" spans="1:12" x14ac:dyDescent="0.2">
      <c r="A73" s="32"/>
      <c r="J73" s="71"/>
      <c r="L73" s="29"/>
    </row>
    <row r="74" spans="1:12" x14ac:dyDescent="0.2">
      <c r="A74" s="32"/>
      <c r="B74" s="71">
        <v>24</v>
      </c>
      <c r="D74" s="159">
        <v>7</v>
      </c>
      <c r="E74" s="187" t="s">
        <v>46</v>
      </c>
      <c r="F74" s="163"/>
      <c r="J74" s="71" t="s">
        <v>267</v>
      </c>
      <c r="L74" s="29"/>
    </row>
    <row r="75" spans="1:12" x14ac:dyDescent="0.2">
      <c r="A75" s="32"/>
      <c r="H75" s="71"/>
      <c r="J75" s="71"/>
      <c r="L75" s="29"/>
    </row>
    <row r="76" spans="1:12" x14ac:dyDescent="0.2">
      <c r="A76" s="32"/>
      <c r="B76" s="71">
        <v>25</v>
      </c>
      <c r="D76" s="173" t="s">
        <v>27</v>
      </c>
      <c r="E76" s="163" t="s">
        <v>47</v>
      </c>
      <c r="H76" s="71"/>
      <c r="J76" s="71" t="s">
        <v>449</v>
      </c>
      <c r="L76" s="29"/>
    </row>
    <row r="77" spans="1:12" x14ac:dyDescent="0.2">
      <c r="A77" s="32"/>
      <c r="H77" s="71"/>
      <c r="J77" s="71"/>
      <c r="L77" s="29"/>
    </row>
    <row r="78" spans="1:12" x14ac:dyDescent="0.2">
      <c r="A78" s="32"/>
      <c r="B78" s="71">
        <v>26</v>
      </c>
      <c r="D78" s="173" t="s">
        <v>27</v>
      </c>
      <c r="H78" s="71"/>
      <c r="J78" s="71" t="s">
        <v>267</v>
      </c>
      <c r="L78" s="29"/>
    </row>
    <row r="79" spans="1:12" x14ac:dyDescent="0.2">
      <c r="A79" s="32"/>
      <c r="E79" s="163"/>
      <c r="H79" s="71"/>
      <c r="J79" s="71"/>
      <c r="L79" s="29"/>
    </row>
    <row r="80" spans="1:12" x14ac:dyDescent="0.2">
      <c r="A80" s="32"/>
      <c r="B80" s="71">
        <v>27</v>
      </c>
      <c r="D80" s="96" t="s">
        <v>48</v>
      </c>
      <c r="E80" s="96" t="s">
        <v>268</v>
      </c>
      <c r="H80" s="71"/>
      <c r="J80" s="71" t="s">
        <v>267</v>
      </c>
      <c r="L80" s="29"/>
    </row>
    <row r="81" spans="1:12" x14ac:dyDescent="0.2">
      <c r="A81" s="32"/>
      <c r="H81" s="71"/>
      <c r="J81" s="71"/>
      <c r="L81" s="29"/>
    </row>
    <row r="82" spans="1:12" x14ac:dyDescent="0.2">
      <c r="A82" s="32"/>
      <c r="B82" s="71">
        <v>28</v>
      </c>
      <c r="D82" s="96">
        <v>1</v>
      </c>
      <c r="E82" s="96" t="s">
        <v>50</v>
      </c>
      <c r="H82" s="71"/>
      <c r="J82" s="71" t="s">
        <v>267</v>
      </c>
      <c r="L82" s="29"/>
    </row>
    <row r="83" spans="1:12" x14ac:dyDescent="0.2">
      <c r="A83" s="32"/>
      <c r="D83" s="96"/>
      <c r="E83" s="96"/>
      <c r="H83" s="71"/>
      <c r="J83" s="71"/>
      <c r="L83" s="29"/>
    </row>
    <row r="84" spans="1:12" x14ac:dyDescent="0.2">
      <c r="A84" s="32"/>
      <c r="D84" s="96"/>
      <c r="E84" s="96"/>
      <c r="H84" s="71"/>
      <c r="J84" s="71"/>
      <c r="L84" s="29"/>
    </row>
    <row r="85" spans="1:12" x14ac:dyDescent="0.2">
      <c r="A85" s="32"/>
      <c r="B85" s="71">
        <v>29</v>
      </c>
      <c r="D85" s="96">
        <v>2</v>
      </c>
      <c r="E85" s="96" t="s">
        <v>51</v>
      </c>
      <c r="J85" s="71" t="s">
        <v>12</v>
      </c>
      <c r="K85" s="153">
        <f>A!F36</f>
        <v>6598447</v>
      </c>
      <c r="L85" s="29"/>
    </row>
    <row r="86" spans="1:12" x14ac:dyDescent="0.2">
      <c r="A86" s="32"/>
      <c r="L86" s="29"/>
    </row>
    <row r="87" spans="1:12" x14ac:dyDescent="0.2">
      <c r="A87" s="32"/>
      <c r="D87" s="31"/>
      <c r="E87" s="96"/>
      <c r="F87" s="96"/>
      <c r="G87" s="96"/>
      <c r="H87" s="96"/>
      <c r="I87" s="96"/>
      <c r="J87" s="47"/>
      <c r="K87" s="184"/>
      <c r="L87" s="29"/>
    </row>
    <row r="88" spans="1:12" x14ac:dyDescent="0.2">
      <c r="A88" s="32"/>
      <c r="D88" s="31"/>
      <c r="E88" s="96"/>
      <c r="F88" s="96"/>
      <c r="G88" s="96"/>
      <c r="H88" s="96"/>
      <c r="I88" s="96"/>
      <c r="J88" s="47"/>
      <c r="K88" s="184"/>
      <c r="L88" s="29"/>
    </row>
    <row r="89" spans="1:12" x14ac:dyDescent="0.2">
      <c r="A89" s="32"/>
      <c r="D89" s="96">
        <v>3</v>
      </c>
      <c r="E89" s="96" t="s">
        <v>56</v>
      </c>
      <c r="J89" s="65" t="s">
        <v>267</v>
      </c>
      <c r="K89" s="184"/>
      <c r="L89" s="29"/>
    </row>
    <row r="90" spans="1:12" x14ac:dyDescent="0.2">
      <c r="A90" s="32"/>
      <c r="B90" s="71">
        <v>30</v>
      </c>
      <c r="D90" s="96"/>
      <c r="E90" s="96"/>
      <c r="K90" s="184"/>
      <c r="L90" s="29"/>
    </row>
    <row r="91" spans="1:12" x14ac:dyDescent="0.2">
      <c r="A91" s="32"/>
      <c r="B91" s="71">
        <v>31</v>
      </c>
      <c r="D91" s="96">
        <v>4</v>
      </c>
      <c r="E91" s="96" t="s">
        <v>57</v>
      </c>
      <c r="F91" s="31"/>
      <c r="G91" s="31"/>
      <c r="H91" s="31"/>
      <c r="J91" s="31" t="s">
        <v>267</v>
      </c>
      <c r="K91" s="184"/>
      <c r="L91" s="29"/>
    </row>
    <row r="92" spans="1:12" x14ac:dyDescent="0.2">
      <c r="A92" s="32"/>
      <c r="B92" s="71">
        <v>32</v>
      </c>
      <c r="D92" s="96"/>
      <c r="E92" s="96"/>
      <c r="F92" s="31"/>
      <c r="G92" s="31"/>
      <c r="H92" s="31"/>
      <c r="J92" s="31"/>
      <c r="K92" s="184"/>
      <c r="L92" s="29"/>
    </row>
    <row r="93" spans="1:12" ht="15" x14ac:dyDescent="0.2">
      <c r="A93" s="32"/>
      <c r="B93" s="71">
        <v>33</v>
      </c>
      <c r="D93" s="96">
        <v>5</v>
      </c>
      <c r="E93" s="96" t="s">
        <v>58</v>
      </c>
      <c r="F93" s="31"/>
      <c r="G93" s="178"/>
      <c r="H93" s="178"/>
      <c r="J93" s="31" t="s">
        <v>267</v>
      </c>
      <c r="K93" s="184"/>
      <c r="L93" s="29"/>
    </row>
    <row r="94" spans="1:12" ht="15" x14ac:dyDescent="0.2">
      <c r="A94" s="32"/>
      <c r="D94" s="96"/>
      <c r="E94" s="96"/>
      <c r="F94" s="31"/>
      <c r="G94" s="178"/>
      <c r="H94" s="178"/>
      <c r="J94" s="31"/>
      <c r="K94" s="184"/>
      <c r="L94" s="29"/>
    </row>
    <row r="95" spans="1:12" ht="15" x14ac:dyDescent="0.2">
      <c r="A95" s="32"/>
      <c r="B95" s="47"/>
      <c r="C95" s="31"/>
      <c r="D95" s="96">
        <v>6</v>
      </c>
      <c r="E95" s="96" t="s">
        <v>59</v>
      </c>
      <c r="F95" s="178"/>
      <c r="G95" s="178"/>
      <c r="H95" s="178"/>
      <c r="J95" s="31" t="s">
        <v>267</v>
      </c>
      <c r="K95" s="184"/>
      <c r="L95" s="29"/>
    </row>
    <row r="96" spans="1:12" ht="15" x14ac:dyDescent="0.2">
      <c r="A96" s="32"/>
      <c r="B96" s="47"/>
      <c r="C96" s="31"/>
      <c r="D96" s="96"/>
      <c r="E96" s="96"/>
      <c r="F96" s="178"/>
      <c r="G96" s="178"/>
      <c r="H96" s="178"/>
      <c r="I96" s="31"/>
      <c r="J96" s="47"/>
      <c r="K96" s="184"/>
      <c r="L96" s="29"/>
    </row>
    <row r="97" spans="1:12" x14ac:dyDescent="0.2">
      <c r="A97" s="32"/>
      <c r="B97" s="71">
        <v>34</v>
      </c>
      <c r="D97" s="194" t="s">
        <v>24</v>
      </c>
      <c r="E97" s="160" t="s">
        <v>271</v>
      </c>
      <c r="F97" s="160"/>
      <c r="G97" s="145"/>
      <c r="H97" s="145"/>
      <c r="I97" s="31"/>
      <c r="J97" s="47"/>
      <c r="K97" s="184"/>
      <c r="L97" s="29"/>
    </row>
    <row r="98" spans="1:12" x14ac:dyDescent="0.2">
      <c r="A98" s="32"/>
      <c r="D98" s="194"/>
      <c r="E98" s="160"/>
      <c r="F98" s="160"/>
      <c r="G98" s="145"/>
      <c r="H98" s="145"/>
      <c r="I98" s="31"/>
      <c r="J98" s="47"/>
      <c r="K98" s="184"/>
      <c r="L98" s="29"/>
    </row>
    <row r="99" spans="1:12" x14ac:dyDescent="0.2">
      <c r="A99" s="32"/>
      <c r="B99" s="71">
        <v>35</v>
      </c>
      <c r="C99" s="31"/>
      <c r="D99" s="159">
        <v>1</v>
      </c>
      <c r="E99" s="187" t="s">
        <v>63</v>
      </c>
      <c r="F99" s="163"/>
      <c r="G99" s="195"/>
      <c r="H99" s="195"/>
      <c r="J99" s="31" t="s">
        <v>267</v>
      </c>
      <c r="K99" s="184"/>
      <c r="L99" s="29"/>
    </row>
    <row r="100" spans="1:12" x14ac:dyDescent="0.2">
      <c r="A100" s="32"/>
      <c r="C100" s="31"/>
      <c r="D100" s="159"/>
      <c r="E100" s="187"/>
      <c r="F100" s="163"/>
      <c r="G100" s="195"/>
      <c r="H100" s="195"/>
      <c r="J100" s="31"/>
      <c r="K100" s="184"/>
      <c r="L100" s="29"/>
    </row>
    <row r="101" spans="1:12" x14ac:dyDescent="0.2">
      <c r="A101" s="32"/>
      <c r="B101" s="71">
        <v>36</v>
      </c>
      <c r="C101" s="31"/>
      <c r="D101" s="159">
        <v>2</v>
      </c>
      <c r="E101" s="187" t="s">
        <v>64</v>
      </c>
      <c r="F101" s="163"/>
      <c r="G101" s="145"/>
      <c r="H101" s="145"/>
      <c r="J101" s="31" t="s">
        <v>267</v>
      </c>
      <c r="L101" s="29"/>
    </row>
    <row r="102" spans="1:12" x14ac:dyDescent="0.2">
      <c r="A102" s="32"/>
      <c r="C102" s="31"/>
      <c r="D102" s="159"/>
      <c r="E102" s="187"/>
      <c r="F102" s="163"/>
      <c r="G102" s="145"/>
      <c r="H102" s="145"/>
      <c r="J102" s="31"/>
      <c r="L102" s="29"/>
    </row>
    <row r="103" spans="1:12" x14ac:dyDescent="0.2">
      <c r="A103" s="32"/>
      <c r="B103" s="71">
        <v>37</v>
      </c>
      <c r="C103" s="31"/>
      <c r="D103" s="173" t="s">
        <v>27</v>
      </c>
      <c r="E103" s="174" t="s">
        <v>65</v>
      </c>
      <c r="F103" s="145"/>
      <c r="G103" s="145"/>
      <c r="H103" s="145"/>
      <c r="J103" s="31" t="s">
        <v>267</v>
      </c>
      <c r="L103" s="29"/>
    </row>
    <row r="104" spans="1:12" x14ac:dyDescent="0.2">
      <c r="A104" s="32"/>
      <c r="C104" s="31"/>
      <c r="D104" s="173"/>
      <c r="E104" s="174"/>
      <c r="F104" s="145"/>
      <c r="G104" s="145"/>
      <c r="H104" s="145"/>
      <c r="J104" s="31"/>
      <c r="L104" s="29"/>
    </row>
    <row r="105" spans="1:12" x14ac:dyDescent="0.2">
      <c r="A105" s="32"/>
      <c r="B105" s="47"/>
      <c r="C105" s="145"/>
      <c r="D105" s="173" t="s">
        <v>27</v>
      </c>
      <c r="E105" s="174" t="s">
        <v>66</v>
      </c>
      <c r="F105" s="145"/>
      <c r="G105" s="145"/>
      <c r="H105" s="145"/>
      <c r="J105" s="31" t="s">
        <v>267</v>
      </c>
      <c r="L105" s="29"/>
    </row>
    <row r="106" spans="1:12" x14ac:dyDescent="0.2">
      <c r="A106" s="32"/>
      <c r="B106" s="47"/>
      <c r="C106" s="145"/>
      <c r="D106" s="173"/>
      <c r="E106" s="174"/>
      <c r="F106" s="145"/>
      <c r="G106" s="145"/>
      <c r="H106" s="145"/>
      <c r="J106" s="31"/>
      <c r="L106" s="29"/>
    </row>
    <row r="107" spans="1:12" x14ac:dyDescent="0.2">
      <c r="A107" s="32"/>
      <c r="B107" s="47">
        <v>40</v>
      </c>
      <c r="C107" s="145"/>
      <c r="D107" s="159">
        <v>3</v>
      </c>
      <c r="E107" s="187" t="s">
        <v>67</v>
      </c>
      <c r="F107" s="163"/>
      <c r="G107" s="145"/>
      <c r="H107" s="145"/>
      <c r="J107" s="31" t="s">
        <v>267</v>
      </c>
      <c r="L107" s="29"/>
    </row>
    <row r="108" spans="1:12" x14ac:dyDescent="0.2">
      <c r="A108" s="32"/>
      <c r="B108" s="47"/>
      <c r="C108" s="145"/>
      <c r="D108" s="159"/>
      <c r="E108" s="187"/>
      <c r="F108" s="163"/>
      <c r="G108" s="145"/>
      <c r="H108" s="145"/>
      <c r="J108" s="31"/>
      <c r="L108" s="29"/>
    </row>
    <row r="109" spans="1:12" x14ac:dyDescent="0.2">
      <c r="A109" s="139"/>
      <c r="B109" s="47">
        <v>41</v>
      </c>
      <c r="C109" s="145"/>
      <c r="D109" s="173" t="s">
        <v>27</v>
      </c>
      <c r="E109" s="174" t="s">
        <v>68</v>
      </c>
      <c r="F109" s="145"/>
      <c r="G109" s="145"/>
      <c r="H109" s="145"/>
      <c r="J109" s="71" t="s">
        <v>12</v>
      </c>
      <c r="K109" s="153">
        <f>P!F14</f>
        <v>29693053</v>
      </c>
      <c r="L109" s="140"/>
    </row>
    <row r="110" spans="1:12" x14ac:dyDescent="0.2">
      <c r="A110" s="139"/>
      <c r="B110" s="47"/>
      <c r="C110" s="145"/>
      <c r="D110" s="173"/>
      <c r="E110" s="372" t="s">
        <v>249</v>
      </c>
      <c r="F110" s="372"/>
      <c r="H110" s="71" t="s">
        <v>18</v>
      </c>
      <c r="L110" s="140"/>
    </row>
    <row r="111" spans="1:12" x14ac:dyDescent="0.2">
      <c r="A111" s="139"/>
      <c r="B111" s="47">
        <v>42</v>
      </c>
      <c r="C111" s="145"/>
      <c r="D111" s="173"/>
      <c r="E111" s="372" t="s">
        <v>250</v>
      </c>
      <c r="F111" s="372"/>
      <c r="H111" s="71" t="s">
        <v>18</v>
      </c>
      <c r="I111" s="176"/>
      <c r="J111" s="71" t="s">
        <v>12</v>
      </c>
      <c r="K111" s="177"/>
      <c r="L111" s="140"/>
    </row>
    <row r="112" spans="1:12" x14ac:dyDescent="0.2">
      <c r="A112" s="139"/>
      <c r="B112" s="47"/>
      <c r="C112" s="145"/>
      <c r="D112" s="173"/>
      <c r="E112" s="65" t="s">
        <v>251</v>
      </c>
      <c r="H112" s="71" t="s">
        <v>18</v>
      </c>
      <c r="I112" s="176"/>
      <c r="J112" s="71" t="s">
        <v>12</v>
      </c>
      <c r="K112" s="177"/>
      <c r="L112" s="140"/>
    </row>
    <row r="113" spans="1:12" x14ac:dyDescent="0.2">
      <c r="A113" s="139"/>
      <c r="B113" s="47">
        <v>43</v>
      </c>
      <c r="C113" s="145"/>
      <c r="D113" s="173"/>
      <c r="E113" s="65" t="s">
        <v>252</v>
      </c>
      <c r="H113" s="71" t="s">
        <v>18</v>
      </c>
      <c r="I113" s="176"/>
      <c r="J113" s="71" t="s">
        <v>12</v>
      </c>
      <c r="K113" s="177"/>
      <c r="L113" s="140"/>
    </row>
    <row r="114" spans="1:12" x14ac:dyDescent="0.2">
      <c r="A114" s="139"/>
      <c r="B114" s="47"/>
      <c r="C114" s="145"/>
      <c r="D114" s="173"/>
      <c r="E114" s="65" t="s">
        <v>253</v>
      </c>
      <c r="H114" s="71" t="s">
        <v>18</v>
      </c>
      <c r="I114" s="176"/>
      <c r="J114" s="71" t="s">
        <v>12</v>
      </c>
      <c r="K114" s="177"/>
      <c r="L114" s="140"/>
    </row>
    <row r="115" spans="1:12" x14ac:dyDescent="0.2">
      <c r="A115" s="139"/>
      <c r="B115" s="47">
        <v>44</v>
      </c>
      <c r="C115" s="145"/>
      <c r="D115" s="173"/>
      <c r="E115" s="65" t="s">
        <v>254</v>
      </c>
      <c r="H115" s="71" t="s">
        <v>18</v>
      </c>
      <c r="I115" s="176"/>
      <c r="J115" s="71" t="s">
        <v>12</v>
      </c>
      <c r="K115" s="177"/>
      <c r="L115" s="140"/>
    </row>
    <row r="116" spans="1:12" x14ac:dyDescent="0.2">
      <c r="A116" s="139"/>
      <c r="B116" s="47"/>
      <c r="C116" s="145"/>
      <c r="D116" s="173"/>
      <c r="E116" s="372" t="s">
        <v>255</v>
      </c>
      <c r="F116" s="372"/>
      <c r="H116" s="71" t="s">
        <v>18</v>
      </c>
      <c r="I116" s="176"/>
      <c r="J116" s="71" t="s">
        <v>12</v>
      </c>
      <c r="K116" s="177"/>
      <c r="L116" s="140"/>
    </row>
    <row r="117" spans="1:12" x14ac:dyDescent="0.2">
      <c r="A117" s="139"/>
      <c r="B117" s="47">
        <v>45</v>
      </c>
      <c r="C117" s="145"/>
      <c r="D117" s="173"/>
      <c r="E117" s="65" t="s">
        <v>272</v>
      </c>
      <c r="H117" s="71" t="s">
        <v>18</v>
      </c>
      <c r="I117" s="176"/>
      <c r="J117" s="71" t="s">
        <v>12</v>
      </c>
      <c r="K117" s="177"/>
      <c r="L117" s="140"/>
    </row>
    <row r="118" spans="1:12" x14ac:dyDescent="0.2">
      <c r="A118" s="139"/>
      <c r="B118" s="47"/>
      <c r="C118" s="145"/>
      <c r="D118" s="173"/>
      <c r="E118" s="65" t="s">
        <v>257</v>
      </c>
      <c r="H118" s="71" t="s">
        <v>18</v>
      </c>
      <c r="I118" s="176"/>
      <c r="J118" s="71" t="s">
        <v>12</v>
      </c>
      <c r="K118" s="177"/>
      <c r="L118" s="140"/>
    </row>
    <row r="119" spans="1:12" x14ac:dyDescent="0.2">
      <c r="A119" s="139"/>
      <c r="B119" s="47"/>
      <c r="C119" s="145"/>
      <c r="D119" s="173"/>
      <c r="E119" s="174"/>
      <c r="F119" s="145"/>
      <c r="G119" s="145"/>
      <c r="H119" s="145"/>
      <c r="J119" s="31"/>
      <c r="L119" s="140"/>
    </row>
    <row r="120" spans="1:12" x14ac:dyDescent="0.2">
      <c r="A120" s="139"/>
      <c r="B120" s="47"/>
      <c r="C120" s="145"/>
      <c r="D120" s="173" t="s">
        <v>27</v>
      </c>
      <c r="E120" s="174" t="s">
        <v>69</v>
      </c>
      <c r="F120" s="145"/>
      <c r="G120" s="145"/>
      <c r="H120" s="145"/>
      <c r="J120" s="47" t="s">
        <v>12</v>
      </c>
      <c r="K120" s="153">
        <f>P!F15</f>
        <v>1232374</v>
      </c>
      <c r="L120" s="140"/>
    </row>
    <row r="121" spans="1:12" x14ac:dyDescent="0.2">
      <c r="A121" s="139"/>
      <c r="B121" s="47"/>
      <c r="C121" s="145"/>
      <c r="D121" s="173"/>
      <c r="E121" s="174"/>
      <c r="F121" s="145"/>
      <c r="G121" s="145"/>
      <c r="H121" s="145"/>
      <c r="J121" s="47"/>
      <c r="L121" s="140"/>
    </row>
    <row r="122" spans="1:12" x14ac:dyDescent="0.2">
      <c r="A122" s="139"/>
      <c r="B122" s="47"/>
      <c r="C122" s="145"/>
      <c r="D122" s="173" t="s">
        <v>27</v>
      </c>
      <c r="E122" s="174" t="s">
        <v>70</v>
      </c>
      <c r="F122" s="145"/>
      <c r="G122" s="145"/>
      <c r="H122" s="145"/>
      <c r="J122" s="47" t="s">
        <v>12</v>
      </c>
      <c r="K122" s="153">
        <f>+P!F16</f>
        <v>132650</v>
      </c>
      <c r="L122" s="140"/>
    </row>
    <row r="123" spans="1:12" x14ac:dyDescent="0.2">
      <c r="A123" s="139"/>
      <c r="B123" s="47"/>
      <c r="C123" s="145"/>
      <c r="D123" s="173"/>
      <c r="E123" s="174"/>
      <c r="F123" s="145"/>
      <c r="G123" s="145"/>
      <c r="H123" s="145"/>
      <c r="J123" s="47"/>
      <c r="L123" s="140"/>
    </row>
    <row r="124" spans="1:12" x14ac:dyDescent="0.2">
      <c r="A124" s="139"/>
      <c r="B124" s="47"/>
      <c r="C124" s="145"/>
      <c r="D124" s="173" t="s">
        <v>27</v>
      </c>
      <c r="E124" s="174" t="s">
        <v>71</v>
      </c>
      <c r="F124" s="145"/>
      <c r="G124" s="145"/>
      <c r="H124" s="145"/>
      <c r="J124" s="47" t="s">
        <v>12</v>
      </c>
      <c r="K124" s="153">
        <f>P!F17</f>
        <v>17932</v>
      </c>
      <c r="L124" s="140"/>
    </row>
    <row r="125" spans="1:12" x14ac:dyDescent="0.2">
      <c r="A125" s="139"/>
      <c r="B125" s="47"/>
      <c r="C125" s="145"/>
      <c r="D125" s="173"/>
      <c r="E125" s="174"/>
      <c r="F125" s="145"/>
      <c r="G125" s="145"/>
      <c r="H125" s="145"/>
      <c r="J125" s="47"/>
      <c r="L125" s="140"/>
    </row>
    <row r="126" spans="1:12" x14ac:dyDescent="0.2">
      <c r="A126" s="139"/>
      <c r="B126" s="47"/>
      <c r="C126" s="145"/>
      <c r="D126" s="173" t="s">
        <v>27</v>
      </c>
      <c r="E126" s="174" t="s">
        <v>72</v>
      </c>
      <c r="F126" s="145"/>
      <c r="G126" s="145"/>
      <c r="H126" s="145"/>
      <c r="J126" s="47" t="s">
        <v>12</v>
      </c>
      <c r="K126" s="153">
        <f>P!F18</f>
        <v>0</v>
      </c>
      <c r="L126" s="140"/>
    </row>
    <row r="127" spans="1:12" x14ac:dyDescent="0.2">
      <c r="A127" s="139"/>
      <c r="B127" s="47"/>
      <c r="C127" s="145"/>
      <c r="D127" s="173"/>
      <c r="E127" s="174"/>
      <c r="F127" s="145"/>
      <c r="G127" s="145"/>
      <c r="H127" s="145"/>
      <c r="J127" s="47"/>
      <c r="L127" s="140"/>
    </row>
    <row r="128" spans="1:12" x14ac:dyDescent="0.2">
      <c r="A128" s="139"/>
      <c r="B128" s="47">
        <v>46</v>
      </c>
      <c r="C128" s="145"/>
      <c r="D128" s="173" t="s">
        <v>27</v>
      </c>
      <c r="E128" s="174" t="s">
        <v>73</v>
      </c>
      <c r="F128" s="145"/>
      <c r="G128" s="145"/>
      <c r="H128" s="145"/>
      <c r="J128" s="47" t="s">
        <v>12</v>
      </c>
      <c r="K128" s="153">
        <f>P!F19</f>
        <v>0</v>
      </c>
      <c r="L128" s="140"/>
    </row>
    <row r="129" spans="1:12" x14ac:dyDescent="0.2">
      <c r="A129" s="139"/>
      <c r="B129" s="47"/>
      <c r="C129" s="145"/>
      <c r="D129" s="173"/>
      <c r="E129" s="174"/>
      <c r="F129" s="145"/>
      <c r="G129" s="145"/>
      <c r="H129" s="145"/>
      <c r="J129" s="47"/>
      <c r="L129" s="140"/>
    </row>
    <row r="130" spans="1:12" x14ac:dyDescent="0.2">
      <c r="A130" s="139"/>
      <c r="B130" s="47">
        <v>47</v>
      </c>
      <c r="C130" s="145"/>
      <c r="D130" s="173" t="s">
        <v>27</v>
      </c>
      <c r="E130" s="174" t="s">
        <v>74</v>
      </c>
      <c r="F130" s="145"/>
      <c r="G130" s="145"/>
      <c r="H130" s="145"/>
      <c r="J130" s="71" t="s">
        <v>12</v>
      </c>
      <c r="K130" s="153">
        <f>P!F20</f>
        <v>7320</v>
      </c>
      <c r="L130" s="140"/>
    </row>
    <row r="131" spans="1:12" x14ac:dyDescent="0.2">
      <c r="A131" s="139"/>
      <c r="B131" s="47"/>
      <c r="C131" s="145"/>
      <c r="D131" s="173"/>
      <c r="E131" s="174"/>
      <c r="F131" s="145"/>
      <c r="G131" s="145"/>
      <c r="H131" s="145"/>
      <c r="J131" s="47"/>
      <c r="L131" s="140"/>
    </row>
    <row r="132" spans="1:12" x14ac:dyDescent="0.2">
      <c r="A132" s="139"/>
      <c r="B132" s="47">
        <v>48</v>
      </c>
      <c r="C132" s="145"/>
      <c r="D132" s="173" t="s">
        <v>27</v>
      </c>
      <c r="E132" s="174" t="s">
        <v>36</v>
      </c>
      <c r="F132" s="145"/>
      <c r="G132" s="145"/>
      <c r="H132" s="145"/>
      <c r="J132" s="47" t="s">
        <v>12</v>
      </c>
      <c r="K132" s="153">
        <f>+P!G21</f>
        <v>0</v>
      </c>
      <c r="L132" s="140"/>
    </row>
    <row r="133" spans="1:12" x14ac:dyDescent="0.2">
      <c r="A133" s="139"/>
      <c r="B133" s="47"/>
      <c r="C133" s="145"/>
      <c r="D133" s="173"/>
      <c r="E133" s="174"/>
      <c r="F133" s="145"/>
      <c r="G133" s="145"/>
      <c r="H133" s="145"/>
      <c r="J133" s="47"/>
      <c r="L133" s="140"/>
    </row>
    <row r="134" spans="1:12" x14ac:dyDescent="0.2">
      <c r="A134" s="139"/>
      <c r="B134" s="47">
        <v>49</v>
      </c>
      <c r="C134" s="145"/>
      <c r="D134" s="173" t="s">
        <v>27</v>
      </c>
      <c r="E134" s="174" t="s">
        <v>75</v>
      </c>
      <c r="F134" s="145"/>
      <c r="G134" s="145"/>
      <c r="H134" s="145"/>
      <c r="J134" s="47" t="s">
        <v>267</v>
      </c>
      <c r="L134" s="140"/>
    </row>
    <row r="135" spans="1:12" x14ac:dyDescent="0.2">
      <c r="A135" s="139"/>
      <c r="B135" s="47"/>
      <c r="C135" s="145"/>
      <c r="D135" s="173"/>
      <c r="E135" s="174"/>
      <c r="F135" s="145"/>
      <c r="G135" s="145"/>
      <c r="H135" s="145"/>
      <c r="J135" s="47"/>
      <c r="L135" s="140"/>
    </row>
    <row r="136" spans="1:12" x14ac:dyDescent="0.2">
      <c r="A136" s="139"/>
      <c r="B136" s="47">
        <v>50</v>
      </c>
      <c r="C136" s="145"/>
      <c r="D136" s="173" t="s">
        <v>27</v>
      </c>
      <c r="E136" s="174" t="s">
        <v>76</v>
      </c>
      <c r="F136" s="145"/>
      <c r="G136" s="145"/>
      <c r="H136" s="145"/>
      <c r="J136" s="47" t="s">
        <v>12</v>
      </c>
      <c r="K136" s="153">
        <f>P!F23</f>
        <v>9138424</v>
      </c>
      <c r="L136" s="140"/>
    </row>
    <row r="137" spans="1:12" x14ac:dyDescent="0.2">
      <c r="A137" s="139"/>
      <c r="B137" s="47"/>
      <c r="C137" s="145"/>
      <c r="D137" s="173"/>
      <c r="E137" s="174" t="s">
        <v>539</v>
      </c>
      <c r="F137" s="145"/>
      <c r="G137" s="145"/>
      <c r="H137" s="145"/>
      <c r="J137" s="47"/>
      <c r="L137" s="140"/>
    </row>
    <row r="138" spans="1:12" x14ac:dyDescent="0.2">
      <c r="A138" s="139"/>
      <c r="B138" s="47">
        <v>51</v>
      </c>
      <c r="C138" s="145"/>
      <c r="D138" s="159">
        <v>4</v>
      </c>
      <c r="E138" s="187" t="s">
        <v>77</v>
      </c>
      <c r="F138" s="163"/>
      <c r="G138" s="145"/>
      <c r="H138" s="145"/>
      <c r="J138" s="47" t="s">
        <v>267</v>
      </c>
      <c r="L138" s="140"/>
    </row>
    <row r="139" spans="1:12" x14ac:dyDescent="0.2">
      <c r="A139" s="139"/>
      <c r="B139" s="47"/>
      <c r="C139" s="145"/>
      <c r="D139" s="159"/>
      <c r="E139" s="187"/>
      <c r="F139" s="163"/>
      <c r="G139" s="145"/>
      <c r="H139" s="145"/>
      <c r="I139" s="47"/>
      <c r="J139" s="47"/>
      <c r="L139" s="140"/>
    </row>
    <row r="140" spans="1:12" x14ac:dyDescent="0.2">
      <c r="A140" s="139"/>
      <c r="B140" s="47">
        <v>52</v>
      </c>
      <c r="C140" s="145"/>
      <c r="D140" s="159">
        <v>5</v>
      </c>
      <c r="E140" s="187" t="s">
        <v>78</v>
      </c>
      <c r="F140" s="163"/>
      <c r="G140" s="145"/>
      <c r="H140" s="145"/>
      <c r="I140" s="47"/>
      <c r="J140" s="47" t="s">
        <v>267</v>
      </c>
      <c r="L140" s="140"/>
    </row>
    <row r="141" spans="1:12" x14ac:dyDescent="0.2">
      <c r="A141" s="139"/>
      <c r="B141" s="47"/>
      <c r="C141" s="145"/>
      <c r="D141" s="159"/>
      <c r="E141" s="187"/>
      <c r="F141" s="163"/>
      <c r="G141" s="145"/>
      <c r="H141" s="145"/>
      <c r="I141" s="47"/>
      <c r="J141" s="47"/>
      <c r="L141" s="140"/>
    </row>
    <row r="142" spans="1:12" x14ac:dyDescent="0.2">
      <c r="A142" s="139"/>
      <c r="B142" s="47">
        <v>53</v>
      </c>
      <c r="C142" s="145"/>
      <c r="D142" s="195" t="s">
        <v>48</v>
      </c>
      <c r="E142" s="160" t="s">
        <v>273</v>
      </c>
      <c r="F142" s="160"/>
      <c r="G142" s="145"/>
      <c r="H142" s="145"/>
      <c r="I142" s="47"/>
      <c r="J142" s="47" t="s">
        <v>267</v>
      </c>
      <c r="L142" s="140"/>
    </row>
    <row r="143" spans="1:12" x14ac:dyDescent="0.2">
      <c r="A143" s="139"/>
      <c r="B143" s="47"/>
      <c r="C143" s="145"/>
      <c r="D143" s="195"/>
      <c r="E143" s="160"/>
      <c r="F143" s="160"/>
      <c r="G143" s="145"/>
      <c r="H143" s="145"/>
      <c r="I143" s="47"/>
      <c r="J143" s="47"/>
      <c r="L143" s="140"/>
    </row>
    <row r="144" spans="1:12" x14ac:dyDescent="0.2">
      <c r="A144" s="139"/>
      <c r="B144" s="47">
        <v>54</v>
      </c>
      <c r="C144" s="145"/>
      <c r="D144" s="159">
        <v>1</v>
      </c>
      <c r="E144" s="187" t="s">
        <v>80</v>
      </c>
      <c r="F144" s="160"/>
      <c r="G144" s="145"/>
      <c r="H144" s="145"/>
      <c r="I144" s="47"/>
      <c r="J144" s="47" t="s">
        <v>267</v>
      </c>
      <c r="L144" s="140"/>
    </row>
    <row r="145" spans="1:12" x14ac:dyDescent="0.2">
      <c r="A145" s="139"/>
      <c r="B145" s="47"/>
      <c r="C145" s="145"/>
      <c r="D145" s="159"/>
      <c r="E145" s="187"/>
      <c r="F145" s="160"/>
      <c r="G145" s="145"/>
      <c r="H145" s="145"/>
      <c r="I145" s="47"/>
      <c r="J145" s="47"/>
      <c r="L145" s="140"/>
    </row>
    <row r="146" spans="1:12" x14ac:dyDescent="0.2">
      <c r="A146" s="139"/>
      <c r="B146" s="47">
        <v>55</v>
      </c>
      <c r="C146" s="145"/>
      <c r="D146" s="173" t="s">
        <v>27</v>
      </c>
      <c r="E146" s="174" t="s">
        <v>81</v>
      </c>
      <c r="F146" s="145"/>
      <c r="G146" s="145"/>
      <c r="H146" s="145"/>
      <c r="I146" s="47"/>
      <c r="J146" s="47" t="s">
        <v>12</v>
      </c>
      <c r="K146" s="153">
        <f>P!F28</f>
        <v>4738810</v>
      </c>
      <c r="L146" s="140"/>
    </row>
    <row r="147" spans="1:12" x14ac:dyDescent="0.2">
      <c r="A147" s="139"/>
      <c r="B147" s="47"/>
      <c r="C147" s="145"/>
      <c r="D147" s="173"/>
      <c r="E147" s="174"/>
      <c r="F147" s="145"/>
      <c r="G147" s="145"/>
      <c r="H147" s="145"/>
      <c r="I147" s="47"/>
      <c r="J147" s="47"/>
      <c r="L147" s="140"/>
    </row>
    <row r="148" spans="1:12" x14ac:dyDescent="0.2">
      <c r="A148" s="139"/>
      <c r="B148" s="47">
        <v>56</v>
      </c>
      <c r="C148" s="145"/>
      <c r="D148" s="173" t="s">
        <v>27</v>
      </c>
      <c r="E148" s="174" t="s">
        <v>82</v>
      </c>
      <c r="F148" s="145"/>
      <c r="G148" s="145"/>
      <c r="H148" s="145"/>
      <c r="I148" s="47"/>
      <c r="J148" s="47" t="s">
        <v>267</v>
      </c>
      <c r="L148" s="140"/>
    </row>
    <row r="149" spans="1:12" x14ac:dyDescent="0.2">
      <c r="A149" s="139"/>
      <c r="B149" s="47"/>
      <c r="C149" s="145"/>
      <c r="D149" s="173"/>
      <c r="E149" s="174"/>
      <c r="F149" s="145"/>
      <c r="G149" s="145"/>
      <c r="H149" s="145"/>
      <c r="I149" s="47"/>
      <c r="J149" s="47"/>
      <c r="L149" s="140"/>
    </row>
    <row r="150" spans="1:12" x14ac:dyDescent="0.2">
      <c r="A150" s="139"/>
      <c r="B150" s="47"/>
      <c r="C150" s="145"/>
      <c r="D150" s="159">
        <v>2</v>
      </c>
      <c r="E150" s="187" t="s">
        <v>83</v>
      </c>
      <c r="F150" s="163"/>
      <c r="G150" s="145"/>
      <c r="H150" s="145"/>
      <c r="I150" s="47"/>
      <c r="J150" s="47" t="s">
        <v>267</v>
      </c>
      <c r="L150" s="140"/>
    </row>
    <row r="151" spans="1:12" x14ac:dyDescent="0.2">
      <c r="A151" s="139"/>
      <c r="B151" s="47"/>
      <c r="C151" s="145"/>
      <c r="D151" s="159"/>
      <c r="E151" s="187"/>
      <c r="F151" s="163"/>
      <c r="G151" s="145"/>
      <c r="H151" s="145"/>
      <c r="J151" s="47"/>
      <c r="L151" s="140"/>
    </row>
    <row r="152" spans="1:12" x14ac:dyDescent="0.2">
      <c r="A152" s="139"/>
      <c r="B152" s="47">
        <v>58</v>
      </c>
      <c r="C152" s="145"/>
      <c r="D152" s="159">
        <v>3</v>
      </c>
      <c r="E152" s="187" t="s">
        <v>77</v>
      </c>
      <c r="F152" s="163"/>
      <c r="G152" s="145"/>
      <c r="H152" s="145"/>
      <c r="J152" s="47" t="s">
        <v>267</v>
      </c>
      <c r="L152" s="140"/>
    </row>
    <row r="153" spans="1:12" x14ac:dyDescent="0.2">
      <c r="A153" s="139"/>
      <c r="B153" s="47"/>
      <c r="C153" s="145"/>
      <c r="D153" s="159"/>
      <c r="E153" s="187"/>
      <c r="F153" s="163"/>
      <c r="G153" s="145"/>
      <c r="H153" s="145"/>
      <c r="J153" s="47"/>
      <c r="L153" s="140"/>
    </row>
    <row r="154" spans="1:12" x14ac:dyDescent="0.2">
      <c r="A154" s="139"/>
      <c r="B154" s="47">
        <v>59</v>
      </c>
      <c r="C154" s="145"/>
      <c r="D154" s="159">
        <v>4</v>
      </c>
      <c r="E154" s="187" t="s">
        <v>84</v>
      </c>
      <c r="F154" s="163"/>
      <c r="G154" s="145"/>
      <c r="H154" s="145"/>
      <c r="J154" s="47" t="s">
        <v>447</v>
      </c>
      <c r="K154" s="153">
        <f>P!G32</f>
        <v>0</v>
      </c>
      <c r="L154" s="140"/>
    </row>
    <row r="155" spans="1:12" x14ac:dyDescent="0.2">
      <c r="A155" s="139"/>
      <c r="B155" s="47"/>
      <c r="C155" s="145"/>
      <c r="D155" s="159"/>
      <c r="E155" s="187"/>
      <c r="F155" s="163"/>
      <c r="G155" s="145"/>
      <c r="H155" s="145"/>
      <c r="J155" s="47"/>
      <c r="L155" s="140"/>
    </row>
    <row r="156" spans="1:12" x14ac:dyDescent="0.2">
      <c r="A156" s="139"/>
      <c r="B156" s="47">
        <v>60</v>
      </c>
      <c r="C156" s="145"/>
      <c r="D156" s="195" t="s">
        <v>86</v>
      </c>
      <c r="E156" s="160" t="s">
        <v>274</v>
      </c>
      <c r="F156" s="160"/>
      <c r="G156" s="145"/>
      <c r="H156" s="145"/>
      <c r="J156" s="47" t="s">
        <v>267</v>
      </c>
      <c r="L156" s="140"/>
    </row>
    <row r="157" spans="1:12" x14ac:dyDescent="0.2">
      <c r="A157" s="139"/>
      <c r="B157" s="47"/>
      <c r="C157" s="145"/>
      <c r="D157" s="195"/>
      <c r="E157" s="160"/>
      <c r="F157" s="160"/>
      <c r="G157" s="145"/>
      <c r="H157" s="145"/>
      <c r="J157" s="47"/>
      <c r="L157" s="140"/>
    </row>
    <row r="158" spans="1:12" x14ac:dyDescent="0.2">
      <c r="A158" s="139"/>
      <c r="B158" s="47">
        <v>61</v>
      </c>
      <c r="C158" s="145"/>
      <c r="D158" s="159">
        <v>1</v>
      </c>
      <c r="E158" s="187" t="s">
        <v>88</v>
      </c>
      <c r="F158" s="163"/>
      <c r="G158" s="145"/>
      <c r="H158" s="145"/>
      <c r="J158" s="47" t="s">
        <v>267</v>
      </c>
      <c r="L158" s="140"/>
    </row>
    <row r="159" spans="1:12" x14ac:dyDescent="0.2">
      <c r="A159" s="139"/>
      <c r="B159" s="47"/>
      <c r="C159" s="145"/>
      <c r="D159" s="159"/>
      <c r="E159" s="187"/>
      <c r="F159" s="163"/>
      <c r="G159" s="145"/>
      <c r="H159" s="145"/>
      <c r="J159" s="47"/>
      <c r="L159" s="140"/>
    </row>
    <row r="160" spans="1:12" x14ac:dyDescent="0.2">
      <c r="A160" s="139"/>
      <c r="B160" s="47">
        <v>62</v>
      </c>
      <c r="C160" s="145"/>
      <c r="D160" s="159">
        <v>2</v>
      </c>
      <c r="E160" s="187" t="s">
        <v>89</v>
      </c>
      <c r="F160" s="163"/>
      <c r="G160" s="145"/>
      <c r="H160" s="145"/>
      <c r="J160" s="47" t="s">
        <v>267</v>
      </c>
      <c r="L160" s="140"/>
    </row>
    <row r="161" spans="1:12" x14ac:dyDescent="0.2">
      <c r="A161" s="139"/>
      <c r="B161" s="47"/>
      <c r="C161" s="145"/>
      <c r="D161" s="159"/>
      <c r="E161" s="187"/>
      <c r="F161" s="163"/>
      <c r="G161" s="145"/>
      <c r="H161" s="145"/>
      <c r="J161" s="47"/>
      <c r="L161" s="140"/>
    </row>
    <row r="162" spans="1:12" x14ac:dyDescent="0.2">
      <c r="A162" s="139"/>
      <c r="B162" s="47">
        <v>63</v>
      </c>
      <c r="C162" s="145"/>
      <c r="D162" s="159">
        <v>3</v>
      </c>
      <c r="E162" s="187" t="s">
        <v>90</v>
      </c>
      <c r="F162" s="163"/>
      <c r="G162" s="145"/>
      <c r="H162" s="145"/>
      <c r="J162" s="47" t="s">
        <v>12</v>
      </c>
      <c r="K162" s="153">
        <f>+P!G37</f>
        <v>0</v>
      </c>
      <c r="L162" s="140"/>
    </row>
    <row r="163" spans="1:12" x14ac:dyDescent="0.2">
      <c r="A163" s="139"/>
      <c r="B163" s="47"/>
      <c r="C163" s="145"/>
      <c r="D163" s="159"/>
      <c r="E163" s="187"/>
      <c r="F163" s="163"/>
      <c r="G163" s="145"/>
      <c r="H163" s="145"/>
      <c r="J163" s="47"/>
      <c r="L163" s="140"/>
    </row>
    <row r="164" spans="1:12" x14ac:dyDescent="0.2">
      <c r="A164" s="139"/>
      <c r="B164" s="47"/>
      <c r="C164" s="145"/>
      <c r="D164" s="159">
        <v>4</v>
      </c>
      <c r="E164" s="187" t="s">
        <v>91</v>
      </c>
      <c r="F164" s="163"/>
      <c r="G164" s="145"/>
      <c r="H164" s="145"/>
      <c r="J164" s="47" t="s">
        <v>267</v>
      </c>
      <c r="L164" s="140"/>
    </row>
    <row r="165" spans="1:12" x14ac:dyDescent="0.2">
      <c r="A165" s="139"/>
      <c r="B165" s="47"/>
      <c r="C165" s="145"/>
      <c r="D165" s="159"/>
      <c r="E165" s="187"/>
      <c r="F165" s="163"/>
      <c r="G165" s="145"/>
      <c r="H165" s="145"/>
      <c r="J165" s="47"/>
      <c r="L165" s="140"/>
    </row>
    <row r="166" spans="1:12" x14ac:dyDescent="0.2">
      <c r="A166" s="139"/>
      <c r="B166" s="47">
        <v>66</v>
      </c>
      <c r="C166" s="145"/>
      <c r="D166" s="159">
        <v>5</v>
      </c>
      <c r="E166" s="187" t="s">
        <v>92</v>
      </c>
      <c r="F166" s="163"/>
      <c r="G166" s="145"/>
      <c r="H166" s="145"/>
      <c r="J166" s="47" t="s">
        <v>267</v>
      </c>
      <c r="L166" s="140"/>
    </row>
    <row r="167" spans="1:12" x14ac:dyDescent="0.2">
      <c r="A167" s="139"/>
      <c r="B167" s="47"/>
      <c r="C167" s="145"/>
      <c r="D167" s="159"/>
      <c r="E167" s="187"/>
      <c r="F167" s="163"/>
      <c r="G167" s="145"/>
      <c r="H167" s="145"/>
      <c r="J167" s="47"/>
      <c r="L167" s="140"/>
    </row>
    <row r="168" spans="1:12" x14ac:dyDescent="0.2">
      <c r="A168" s="139"/>
      <c r="B168" s="47">
        <v>67</v>
      </c>
      <c r="C168" s="145"/>
      <c r="D168" s="159">
        <v>6</v>
      </c>
      <c r="E168" s="187" t="s">
        <v>93</v>
      </c>
      <c r="F168" s="163"/>
      <c r="G168" s="145"/>
      <c r="H168" s="145"/>
      <c r="J168" s="47" t="s">
        <v>12</v>
      </c>
      <c r="K168" s="153">
        <f>+P!G40</f>
        <v>0</v>
      </c>
      <c r="L168" s="140"/>
    </row>
    <row r="169" spans="1:12" x14ac:dyDescent="0.2">
      <c r="A169" s="139"/>
      <c r="B169" s="47"/>
      <c r="C169" s="145"/>
      <c r="D169" s="159"/>
      <c r="E169" s="187"/>
      <c r="F169" s="163"/>
      <c r="G169" s="145"/>
      <c r="H169" s="145"/>
      <c r="J169" s="47"/>
      <c r="L169" s="140"/>
    </row>
    <row r="170" spans="1:12" x14ac:dyDescent="0.2">
      <c r="A170" s="139"/>
      <c r="B170" s="47">
        <v>68</v>
      </c>
      <c r="C170" s="145"/>
      <c r="D170" s="159">
        <v>7</v>
      </c>
      <c r="E170" s="187" t="s">
        <v>94</v>
      </c>
      <c r="F170" s="163"/>
      <c r="G170" s="145"/>
      <c r="H170" s="145"/>
      <c r="J170" s="47" t="s">
        <v>12</v>
      </c>
      <c r="K170" s="153">
        <f>+P!G41</f>
        <v>0</v>
      </c>
      <c r="L170" s="140"/>
    </row>
    <row r="171" spans="1:12" x14ac:dyDescent="0.2">
      <c r="A171" s="139"/>
      <c r="B171" s="47"/>
      <c r="C171" s="145"/>
      <c r="D171" s="159"/>
      <c r="E171" s="187"/>
      <c r="F171" s="163"/>
      <c r="G171" s="145"/>
      <c r="H171" s="145"/>
      <c r="J171" s="47"/>
      <c r="L171" s="140"/>
    </row>
    <row r="172" spans="1:12" x14ac:dyDescent="0.2">
      <c r="A172" s="139"/>
      <c r="B172" s="47">
        <v>69</v>
      </c>
      <c r="C172" s="145"/>
      <c r="D172" s="159">
        <v>8</v>
      </c>
      <c r="E172" s="187" t="s">
        <v>95</v>
      </c>
      <c r="F172" s="163"/>
      <c r="G172" s="145"/>
      <c r="H172" s="145"/>
      <c r="J172" s="162" t="s">
        <v>12</v>
      </c>
      <c r="L172" s="140"/>
    </row>
    <row r="173" spans="1:12" x14ac:dyDescent="0.2">
      <c r="A173" s="139"/>
      <c r="B173" s="47"/>
      <c r="C173" s="145"/>
      <c r="D173" s="159"/>
      <c r="E173" s="187"/>
      <c r="F173" s="163"/>
      <c r="G173" s="145"/>
      <c r="H173" s="145"/>
      <c r="J173" s="47"/>
      <c r="L173" s="140"/>
    </row>
    <row r="174" spans="1:12" x14ac:dyDescent="0.2">
      <c r="A174" s="139"/>
      <c r="B174" s="47">
        <v>70</v>
      </c>
      <c r="C174" s="145"/>
      <c r="D174" s="159">
        <v>9</v>
      </c>
      <c r="E174" s="187" t="s">
        <v>96</v>
      </c>
      <c r="F174" s="163"/>
      <c r="G174" s="145"/>
      <c r="H174" s="145"/>
      <c r="J174" s="71" t="s">
        <v>12</v>
      </c>
      <c r="K174" s="153">
        <f>+P!F43</f>
        <v>17635270</v>
      </c>
      <c r="L174" s="140"/>
    </row>
    <row r="175" spans="1:12" x14ac:dyDescent="0.2">
      <c r="A175" s="139"/>
      <c r="B175" s="47"/>
      <c r="C175" s="145"/>
      <c r="D175" s="159"/>
      <c r="E175" s="187"/>
      <c r="F175" s="163"/>
      <c r="G175" s="145"/>
      <c r="H175" s="145"/>
      <c r="J175" s="31"/>
      <c r="L175" s="140"/>
    </row>
    <row r="176" spans="1:12" x14ac:dyDescent="0.2">
      <c r="A176" s="139"/>
      <c r="B176" s="47">
        <v>71</v>
      </c>
      <c r="C176" s="145"/>
      <c r="D176" s="159">
        <v>10</v>
      </c>
      <c r="E176" s="187" t="s">
        <v>97</v>
      </c>
      <c r="F176" s="163"/>
      <c r="G176" s="145"/>
      <c r="H176" s="145"/>
      <c r="J176" s="31"/>
      <c r="K176" s="153">
        <f>'R'!E31</f>
        <v>3339840.75</v>
      </c>
      <c r="L176" s="140"/>
    </row>
    <row r="177" spans="1:14" x14ac:dyDescent="0.2">
      <c r="A177" s="139"/>
      <c r="B177" s="47"/>
      <c r="C177" s="145"/>
      <c r="D177" s="159"/>
      <c r="E177" s="187"/>
      <c r="F177" s="163"/>
      <c r="G177" s="145"/>
      <c r="H177" s="145"/>
      <c r="J177" s="31"/>
      <c r="L177" s="140"/>
      <c r="N177" s="305"/>
    </row>
    <row r="178" spans="1:14" x14ac:dyDescent="0.2">
      <c r="A178" s="139"/>
      <c r="B178" s="47">
        <v>72</v>
      </c>
      <c r="C178" s="145"/>
      <c r="L178" s="140"/>
      <c r="N178" s="305"/>
    </row>
    <row r="179" spans="1:14" x14ac:dyDescent="0.2">
      <c r="A179" s="139"/>
      <c r="B179" s="47"/>
      <c r="C179" s="145"/>
      <c r="E179" s="196" t="s">
        <v>275</v>
      </c>
      <c r="F179" s="65" t="s">
        <v>276</v>
      </c>
      <c r="J179" s="71" t="s">
        <v>12</v>
      </c>
      <c r="K179" s="153">
        <f>'R'!E29</f>
        <v>3942693</v>
      </c>
      <c r="L179" s="140"/>
    </row>
    <row r="180" spans="1:14" x14ac:dyDescent="0.2">
      <c r="A180" s="139"/>
      <c r="B180" s="47">
        <v>73</v>
      </c>
      <c r="C180" s="145"/>
      <c r="E180" s="196" t="s">
        <v>275</v>
      </c>
      <c r="F180" s="65" t="s">
        <v>277</v>
      </c>
      <c r="J180" s="71" t="s">
        <v>12</v>
      </c>
      <c r="K180" s="153">
        <v>76322</v>
      </c>
      <c r="L180" s="140"/>
    </row>
    <row r="181" spans="1:14" x14ac:dyDescent="0.2">
      <c r="A181" s="139"/>
      <c r="B181" s="47"/>
      <c r="C181" s="145"/>
      <c r="E181" s="196" t="s">
        <v>275</v>
      </c>
      <c r="F181" s="65" t="s">
        <v>126</v>
      </c>
      <c r="J181" s="71" t="s">
        <v>12</v>
      </c>
      <c r="K181" s="177">
        <f>SUM(K179:K180)</f>
        <v>4019015</v>
      </c>
      <c r="L181" s="140"/>
    </row>
    <row r="182" spans="1:14" x14ac:dyDescent="0.2">
      <c r="A182" s="139"/>
      <c r="B182" s="47">
        <v>74</v>
      </c>
      <c r="C182" s="145"/>
      <c r="E182" s="196" t="s">
        <v>275</v>
      </c>
      <c r="F182" s="65" t="s">
        <v>278</v>
      </c>
      <c r="J182" s="71" t="s">
        <v>12</v>
      </c>
      <c r="K182" s="177">
        <f>+K181*0.15</f>
        <v>602852.25</v>
      </c>
      <c r="L182" s="140"/>
    </row>
    <row r="183" spans="1:14" x14ac:dyDescent="0.2">
      <c r="A183" s="139"/>
      <c r="B183" s="47"/>
      <c r="C183" s="145"/>
      <c r="L183" s="140"/>
    </row>
    <row r="184" spans="1:14" x14ac:dyDescent="0.2">
      <c r="A184" s="139"/>
      <c r="B184" s="47">
        <v>75</v>
      </c>
      <c r="C184" s="145"/>
      <c r="L184" s="140"/>
    </row>
    <row r="185" spans="1:14" ht="15.75" x14ac:dyDescent="0.2">
      <c r="A185" s="139"/>
      <c r="B185" s="47"/>
      <c r="C185" s="145"/>
      <c r="D185" s="270"/>
      <c r="E185" s="142" t="s">
        <v>279</v>
      </c>
      <c r="L185" s="140"/>
    </row>
    <row r="186" spans="1:14" x14ac:dyDescent="0.2">
      <c r="A186" s="139"/>
      <c r="L186" s="140"/>
    </row>
    <row r="187" spans="1:14" x14ac:dyDescent="0.2">
      <c r="A187" s="139"/>
      <c r="D187" s="145" t="s">
        <v>280</v>
      </c>
      <c r="E187" s="145"/>
      <c r="L187" s="140"/>
    </row>
    <row r="188" spans="1:14" x14ac:dyDescent="0.2">
      <c r="A188" s="139"/>
      <c r="D188" s="145" t="s">
        <v>281</v>
      </c>
      <c r="E188" s="145"/>
      <c r="L188" s="140"/>
    </row>
    <row r="189" spans="1:14" x14ac:dyDescent="0.2">
      <c r="A189" s="139"/>
      <c r="D189" s="145" t="s">
        <v>282</v>
      </c>
      <c r="L189" s="140"/>
    </row>
    <row r="190" spans="1:14" x14ac:dyDescent="0.2">
      <c r="A190" s="139"/>
      <c r="D190" s="145" t="s">
        <v>283</v>
      </c>
      <c r="E190" s="145"/>
      <c r="L190" s="140"/>
    </row>
    <row r="191" spans="1:14" x14ac:dyDescent="0.2">
      <c r="A191" s="139"/>
      <c r="D191" s="65" t="s">
        <v>603</v>
      </c>
      <c r="L191" s="140"/>
    </row>
    <row r="192" spans="1:14" x14ac:dyDescent="0.2">
      <c r="A192" s="139"/>
      <c r="D192" s="65" t="s">
        <v>604</v>
      </c>
      <c r="G192" s="96"/>
      <c r="H192" s="96"/>
      <c r="L192" s="140"/>
    </row>
    <row r="193" spans="1:12" ht="15.75" x14ac:dyDescent="0.2">
      <c r="A193" s="139"/>
      <c r="C193" s="270"/>
      <c r="D193" s="96"/>
      <c r="E193" s="96"/>
      <c r="F193" s="96"/>
      <c r="G193" s="96"/>
      <c r="H193" s="96"/>
      <c r="L193" s="140"/>
    </row>
    <row r="194" spans="1:12" x14ac:dyDescent="0.2">
      <c r="A194" s="139"/>
      <c r="L194" s="140"/>
    </row>
    <row r="195" spans="1:12" x14ac:dyDescent="0.2">
      <c r="A195" s="139"/>
      <c r="L195" s="140"/>
    </row>
    <row r="196" spans="1:12" x14ac:dyDescent="0.2">
      <c r="A196" s="139"/>
      <c r="L196" s="140"/>
    </row>
    <row r="197" spans="1:12" ht="15.75" x14ac:dyDescent="0.25">
      <c r="A197" s="139"/>
      <c r="C197" s="96" t="s">
        <v>499</v>
      </c>
      <c r="D197" s="178"/>
      <c r="H197" s="370" t="s">
        <v>598</v>
      </c>
      <c r="I197" s="370"/>
      <c r="J197" s="370"/>
      <c r="K197" s="370"/>
      <c r="L197" s="140"/>
    </row>
    <row r="198" spans="1:12" ht="15" x14ac:dyDescent="0.2">
      <c r="A198" s="139"/>
      <c r="C198" s="96"/>
      <c r="H198" s="197"/>
      <c r="I198" s="197"/>
      <c r="J198" s="197"/>
      <c r="K198" s="198"/>
      <c r="L198" s="140"/>
    </row>
    <row r="199" spans="1:12" ht="15" x14ac:dyDescent="0.2">
      <c r="A199" s="139"/>
      <c r="C199" s="178" t="s">
        <v>500</v>
      </c>
      <c r="D199" s="178"/>
      <c r="E199" s="178"/>
      <c r="H199" s="369" t="s">
        <v>478</v>
      </c>
      <c r="I199" s="369"/>
      <c r="J199" s="369"/>
      <c r="K199" s="369"/>
      <c r="L199" s="140"/>
    </row>
    <row r="200" spans="1:12" ht="15" x14ac:dyDescent="0.2">
      <c r="A200" s="139"/>
      <c r="H200" s="199"/>
      <c r="I200" s="199"/>
      <c r="J200" s="199"/>
      <c r="K200" s="199"/>
      <c r="L200" s="140"/>
    </row>
    <row r="201" spans="1:12" ht="15" x14ac:dyDescent="0.2">
      <c r="A201" s="139"/>
      <c r="H201" s="199"/>
      <c r="I201" s="199"/>
      <c r="J201" s="199"/>
      <c r="K201" s="199"/>
      <c r="L201" s="140"/>
    </row>
    <row r="202" spans="1:12" ht="15" x14ac:dyDescent="0.2">
      <c r="A202" s="139"/>
      <c r="H202" s="199"/>
      <c r="I202" s="199"/>
      <c r="J202" s="199"/>
      <c r="K202" s="199"/>
      <c r="L202" s="140"/>
    </row>
    <row r="203" spans="1:12" ht="15" x14ac:dyDescent="0.2">
      <c r="A203" s="139"/>
      <c r="H203" s="199"/>
      <c r="I203" s="199"/>
      <c r="J203" s="199"/>
      <c r="K203" s="199"/>
      <c r="L203" s="140"/>
    </row>
    <row r="204" spans="1:12" ht="15" x14ac:dyDescent="0.2">
      <c r="A204" s="139"/>
      <c r="H204" s="199"/>
      <c r="I204" s="199"/>
      <c r="J204" s="199"/>
      <c r="K204" s="199"/>
      <c r="L204" s="140"/>
    </row>
    <row r="205" spans="1:12" ht="15" x14ac:dyDescent="0.2">
      <c r="A205" s="139"/>
      <c r="H205" s="199"/>
      <c r="I205" s="199"/>
      <c r="J205" s="199"/>
      <c r="K205" s="199"/>
      <c r="L205" s="140"/>
    </row>
    <row r="206" spans="1:12" ht="13.5" thickBot="1" x14ac:dyDescent="0.25">
      <c r="A206" s="139"/>
      <c r="D206" s="200"/>
      <c r="E206" s="200"/>
      <c r="F206" s="200"/>
      <c r="G206" s="200"/>
      <c r="H206" s="200"/>
      <c r="I206" s="200"/>
      <c r="J206" s="200"/>
      <c r="K206" s="201"/>
      <c r="L206" s="140"/>
    </row>
    <row r="207" spans="1:12" ht="13.5" thickTop="1" x14ac:dyDescent="0.2"/>
  </sheetData>
  <mergeCells count="11">
    <mergeCell ref="H199:K199"/>
    <mergeCell ref="H197:K197"/>
    <mergeCell ref="A4:L4"/>
    <mergeCell ref="C6:D6"/>
    <mergeCell ref="E110:F110"/>
    <mergeCell ref="E111:F111"/>
    <mergeCell ref="E116:F116"/>
    <mergeCell ref="E19:F19"/>
    <mergeCell ref="E20:F20"/>
    <mergeCell ref="E25:F25"/>
    <mergeCell ref="G31:H31"/>
  </mergeCells>
  <phoneticPr fontId="7" type="noConversion"/>
  <pageMargins left="1.1417322834645669" right="0.35433070866141736" top="0.98425196850393704" bottom="0.98425196850393704" header="0.51181102362204722" footer="0.51181102362204722"/>
  <pageSetup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6"/>
  <sheetViews>
    <sheetView workbookViewId="0">
      <selection activeCell="G37" sqref="G37"/>
    </sheetView>
  </sheetViews>
  <sheetFormatPr defaultRowHeight="12.75" x14ac:dyDescent="0.2"/>
  <cols>
    <col min="1" max="1" width="9.140625" style="31"/>
    <col min="2" max="2" width="5.85546875" style="31" customWidth="1"/>
    <col min="3" max="3" width="15.28515625" style="31" bestFit="1" customWidth="1"/>
    <col min="4" max="4" width="7.5703125" style="31" customWidth="1"/>
    <col min="5" max="6" width="10.28515625" style="31" customWidth="1"/>
    <col min="7" max="7" width="8.7109375" style="31" bestFit="1" customWidth="1"/>
    <col min="8" max="8" width="9" style="31" customWidth="1"/>
    <col min="9" max="16384" width="9.140625" style="31"/>
  </cols>
  <sheetData>
    <row r="1" spans="2:9" x14ac:dyDescent="0.2">
      <c r="B1" s="374" t="s">
        <v>462</v>
      </c>
      <c r="C1" s="374"/>
      <c r="D1" s="374"/>
    </row>
    <row r="2" spans="2:9" x14ac:dyDescent="0.2">
      <c r="B2" s="375" t="s">
        <v>521</v>
      </c>
      <c r="C2" s="375"/>
      <c r="D2" s="375"/>
      <c r="E2" s="375"/>
      <c r="F2" s="375"/>
      <c r="G2" s="375"/>
      <c r="H2" s="202"/>
      <c r="I2" s="202"/>
    </row>
    <row r="3" spans="2:9" ht="9" customHeight="1" x14ac:dyDescent="0.2">
      <c r="C3" s="35"/>
      <c r="D3" s="35"/>
      <c r="E3" s="35"/>
      <c r="F3" s="35"/>
      <c r="G3" s="35"/>
      <c r="H3" s="35"/>
      <c r="I3" s="35"/>
    </row>
    <row r="4" spans="2:9" ht="10.5" customHeight="1" x14ac:dyDescent="0.2">
      <c r="B4" s="203"/>
      <c r="C4" s="204"/>
      <c r="D4" s="204"/>
      <c r="E4" s="205" t="s">
        <v>286</v>
      </c>
      <c r="F4" s="204"/>
      <c r="G4" s="204"/>
      <c r="H4" s="205" t="s">
        <v>286</v>
      </c>
      <c r="I4" s="35"/>
    </row>
    <row r="5" spans="2:9" ht="11.25" customHeight="1" x14ac:dyDescent="0.2">
      <c r="B5" s="206" t="s">
        <v>18</v>
      </c>
      <c r="C5" s="207" t="s">
        <v>157</v>
      </c>
      <c r="D5" s="206" t="s">
        <v>287</v>
      </c>
      <c r="E5" s="208"/>
      <c r="F5" s="206" t="s">
        <v>288</v>
      </c>
      <c r="G5" s="206" t="s">
        <v>289</v>
      </c>
      <c r="H5" s="208"/>
    </row>
    <row r="6" spans="2:9" ht="10.5" customHeight="1" x14ac:dyDescent="0.2">
      <c r="B6" s="209"/>
      <c r="C6" s="209"/>
      <c r="D6" s="209"/>
      <c r="E6" s="210" t="s">
        <v>522</v>
      </c>
      <c r="F6" s="209"/>
      <c r="G6" s="209"/>
      <c r="H6" s="210" t="s">
        <v>523</v>
      </c>
    </row>
    <row r="7" spans="2:9" x14ac:dyDescent="0.2">
      <c r="B7" s="211">
        <v>1</v>
      </c>
      <c r="C7" s="212" t="s">
        <v>52</v>
      </c>
      <c r="D7" s="167"/>
      <c r="E7" s="167"/>
      <c r="F7" s="167"/>
      <c r="G7" s="167"/>
      <c r="H7" s="213">
        <v>0</v>
      </c>
    </row>
    <row r="8" spans="2:9" x14ac:dyDescent="0.2">
      <c r="B8" s="211">
        <v>2</v>
      </c>
      <c r="C8" s="212" t="s">
        <v>290</v>
      </c>
      <c r="D8" s="167"/>
      <c r="E8" s="191"/>
      <c r="F8" s="167"/>
      <c r="G8" s="167"/>
      <c r="H8" s="213">
        <v>0</v>
      </c>
    </row>
    <row r="9" spans="2:9" x14ac:dyDescent="0.2">
      <c r="B9" s="211">
        <v>3</v>
      </c>
      <c r="C9" s="212" t="s">
        <v>270</v>
      </c>
      <c r="D9" s="167">
        <v>1</v>
      </c>
      <c r="E9" s="191">
        <v>2199859</v>
      </c>
      <c r="F9" s="191">
        <v>2148860</v>
      </c>
      <c r="G9" s="191"/>
      <c r="H9" s="191">
        <f>E9+F9-G9</f>
        <v>4348719</v>
      </c>
    </row>
    <row r="10" spans="2:9" x14ac:dyDescent="0.2">
      <c r="B10" s="211">
        <v>4</v>
      </c>
      <c r="C10" s="212" t="s">
        <v>291</v>
      </c>
      <c r="D10" s="167">
        <v>1</v>
      </c>
      <c r="E10" s="191">
        <v>2249728</v>
      </c>
      <c r="F10" s="191"/>
      <c r="G10" s="167"/>
      <c r="H10" s="191">
        <f>E10+F10-G10</f>
        <v>2249728</v>
      </c>
    </row>
    <row r="11" spans="2:9" x14ac:dyDescent="0.2">
      <c r="B11" s="166"/>
      <c r="C11" s="214" t="s">
        <v>165</v>
      </c>
      <c r="D11" s="215"/>
      <c r="E11" s="306">
        <f>SUM(E8:E10)</f>
        <v>4449587</v>
      </c>
      <c r="F11" s="306">
        <f>SUM(F8:F10)</f>
        <v>2148860</v>
      </c>
      <c r="G11" s="306">
        <f>SUM(G8:G10)</f>
        <v>0</v>
      </c>
      <c r="H11" s="306">
        <f>SUM(H7:H10)</f>
        <v>6598447</v>
      </c>
    </row>
    <row r="12" spans="2:9" ht="10.5" customHeight="1" x14ac:dyDescent="0.2">
      <c r="B12" s="16"/>
      <c r="C12" s="216"/>
      <c r="D12" s="217"/>
      <c r="E12" s="217"/>
      <c r="F12" s="217"/>
      <c r="G12" s="16"/>
      <c r="H12" s="218"/>
    </row>
    <row r="13" spans="2:9" x14ac:dyDescent="0.2">
      <c r="B13" s="375" t="s">
        <v>524</v>
      </c>
      <c r="C13" s="375"/>
      <c r="D13" s="375"/>
      <c r="E13" s="375"/>
      <c r="F13" s="375"/>
      <c r="G13" s="375"/>
    </row>
    <row r="14" spans="2:9" ht="8.25" customHeight="1" x14ac:dyDescent="0.2">
      <c r="B14" s="219"/>
      <c r="C14" s="219"/>
      <c r="D14" s="219"/>
      <c r="E14" s="219"/>
      <c r="F14" s="219"/>
      <c r="G14" s="219"/>
    </row>
    <row r="15" spans="2:9" ht="10.5" customHeight="1" x14ac:dyDescent="0.2">
      <c r="B15" s="220"/>
      <c r="C15" s="220"/>
      <c r="D15" s="220"/>
      <c r="E15" s="221" t="s">
        <v>286</v>
      </c>
      <c r="F15" s="220"/>
      <c r="G15" s="220"/>
      <c r="H15" s="205" t="s">
        <v>286</v>
      </c>
    </row>
    <row r="16" spans="2:9" ht="13.5" customHeight="1" x14ac:dyDescent="0.2">
      <c r="B16" s="222" t="s">
        <v>18</v>
      </c>
      <c r="C16" s="223" t="s">
        <v>157</v>
      </c>
      <c r="D16" s="222" t="s">
        <v>287</v>
      </c>
      <c r="E16" s="224"/>
      <c r="F16" s="222" t="s">
        <v>288</v>
      </c>
      <c r="G16" s="222" t="s">
        <v>289</v>
      </c>
      <c r="H16" s="208"/>
    </row>
    <row r="17" spans="2:8" ht="11.25" customHeight="1" x14ac:dyDescent="0.2">
      <c r="B17" s="225"/>
      <c r="C17" s="225"/>
      <c r="D17" s="225"/>
      <c r="E17" s="210" t="s">
        <v>522</v>
      </c>
      <c r="F17" s="209"/>
      <c r="G17" s="209"/>
      <c r="H17" s="210" t="s">
        <v>523</v>
      </c>
    </row>
    <row r="18" spans="2:8" x14ac:dyDescent="0.2">
      <c r="B18" s="211">
        <v>1</v>
      </c>
      <c r="C18" s="212" t="s">
        <v>52</v>
      </c>
      <c r="D18" s="213"/>
      <c r="E18" s="213">
        <v>0</v>
      </c>
      <c r="F18" s="213">
        <v>0</v>
      </c>
      <c r="G18" s="166"/>
      <c r="H18" s="213">
        <v>0</v>
      </c>
    </row>
    <row r="19" spans="2:8" x14ac:dyDescent="0.2">
      <c r="B19" s="211">
        <v>2</v>
      </c>
      <c r="C19" s="212" t="s">
        <v>290</v>
      </c>
      <c r="D19" s="166"/>
      <c r="E19" s="166"/>
      <c r="F19" s="166"/>
      <c r="G19" s="166"/>
      <c r="H19" s="213">
        <v>0</v>
      </c>
    </row>
    <row r="20" spans="2:8" x14ac:dyDescent="0.2">
      <c r="B20" s="211">
        <v>3</v>
      </c>
      <c r="C20" s="212" t="s">
        <v>292</v>
      </c>
      <c r="D20" s="166"/>
      <c r="E20" s="191"/>
      <c r="F20" s="191"/>
      <c r="G20" s="226"/>
      <c r="H20" s="191">
        <f>E20+F20</f>
        <v>0</v>
      </c>
    </row>
    <row r="21" spans="2:8" x14ac:dyDescent="0.2">
      <c r="B21" s="211">
        <v>4</v>
      </c>
      <c r="C21" s="212" t="s">
        <v>291</v>
      </c>
      <c r="D21" s="166"/>
      <c r="E21" s="191"/>
      <c r="F21" s="191"/>
      <c r="G21" s="167"/>
      <c r="H21" s="191">
        <f>E21+F21</f>
        <v>0</v>
      </c>
    </row>
    <row r="22" spans="2:8" x14ac:dyDescent="0.2">
      <c r="B22" s="166"/>
      <c r="C22" s="214" t="s">
        <v>165</v>
      </c>
      <c r="D22" s="215"/>
      <c r="E22" s="306">
        <f>SUM(E20:E21)</f>
        <v>0</v>
      </c>
      <c r="F22" s="306">
        <f>SUM(F20:F21)</f>
        <v>0</v>
      </c>
      <c r="G22" s="306">
        <f>SUM(G20:G21)</f>
        <v>0</v>
      </c>
      <c r="H22" s="306">
        <f>SUM(H20:H21)</f>
        <v>0</v>
      </c>
    </row>
    <row r="23" spans="2:8" ht="6" customHeight="1" x14ac:dyDescent="0.2">
      <c r="C23" s="227"/>
      <c r="D23" s="218"/>
      <c r="E23" s="218"/>
      <c r="F23" s="218"/>
      <c r="H23" s="218"/>
    </row>
    <row r="24" spans="2:8" x14ac:dyDescent="0.2">
      <c r="D24" s="228" t="s">
        <v>525</v>
      </c>
    </row>
    <row r="25" spans="2:8" ht="5.25" customHeight="1" x14ac:dyDescent="0.2"/>
    <row r="26" spans="2:8" ht="12.75" customHeight="1" x14ac:dyDescent="0.2">
      <c r="B26" s="203"/>
      <c r="C26" s="203"/>
      <c r="D26" s="205"/>
      <c r="E26" s="205" t="s">
        <v>286</v>
      </c>
      <c r="F26" s="203"/>
      <c r="G26" s="205"/>
      <c r="H26" s="205" t="s">
        <v>286</v>
      </c>
    </row>
    <row r="27" spans="2:8" ht="12.75" customHeight="1" x14ac:dyDescent="0.2">
      <c r="B27" s="206" t="s">
        <v>18</v>
      </c>
      <c r="C27" s="207" t="s">
        <v>157</v>
      </c>
      <c r="D27" s="206" t="s">
        <v>287</v>
      </c>
      <c r="E27" s="208"/>
      <c r="F27" s="206" t="s">
        <v>288</v>
      </c>
      <c r="G27" s="206" t="s">
        <v>289</v>
      </c>
      <c r="H27" s="208"/>
    </row>
    <row r="28" spans="2:8" ht="10.5" customHeight="1" x14ac:dyDescent="0.2">
      <c r="B28" s="209"/>
      <c r="C28" s="209"/>
      <c r="D28" s="209"/>
      <c r="E28" s="210" t="s">
        <v>522</v>
      </c>
      <c r="F28" s="209"/>
      <c r="G28" s="209"/>
      <c r="H28" s="210" t="s">
        <v>523</v>
      </c>
    </row>
    <row r="29" spans="2:8" x14ac:dyDescent="0.2">
      <c r="B29" s="211">
        <v>1</v>
      </c>
      <c r="C29" s="212" t="s">
        <v>52</v>
      </c>
      <c r="D29" s="213">
        <v>0</v>
      </c>
      <c r="E29" s="167"/>
      <c r="F29" s="213">
        <v>0</v>
      </c>
      <c r="G29" s="167"/>
      <c r="H29" s="192">
        <f>E29+F29-G29</f>
        <v>0</v>
      </c>
    </row>
    <row r="30" spans="2:8" x14ac:dyDescent="0.2">
      <c r="B30" s="211">
        <v>2</v>
      </c>
      <c r="C30" s="212" t="s">
        <v>290</v>
      </c>
      <c r="D30" s="167"/>
      <c r="E30" s="167"/>
      <c r="F30" s="167"/>
      <c r="G30" s="167"/>
      <c r="H30" s="192">
        <f t="shared" ref="H30:H32" si="0">E30+F30-G30</f>
        <v>0</v>
      </c>
    </row>
    <row r="31" spans="2:8" x14ac:dyDescent="0.2">
      <c r="B31" s="211">
        <v>3</v>
      </c>
      <c r="C31" s="212" t="s">
        <v>292</v>
      </c>
      <c r="D31" s="167">
        <v>1</v>
      </c>
      <c r="E31" s="192">
        <f>E9</f>
        <v>2199859</v>
      </c>
      <c r="F31" s="192">
        <f>F9</f>
        <v>2148860</v>
      </c>
      <c r="G31" s="230">
        <f>F20</f>
        <v>0</v>
      </c>
      <c r="H31" s="192">
        <f t="shared" si="0"/>
        <v>4348719</v>
      </c>
    </row>
    <row r="32" spans="2:8" x14ac:dyDescent="0.2">
      <c r="B32" s="211">
        <v>4</v>
      </c>
      <c r="C32" s="212" t="s">
        <v>291</v>
      </c>
      <c r="D32" s="167">
        <v>1</v>
      </c>
      <c r="E32" s="192">
        <f>E10</f>
        <v>2249728</v>
      </c>
      <c r="F32" s="192">
        <f>F10</f>
        <v>0</v>
      </c>
      <c r="G32" s="230">
        <f>F21</f>
        <v>0</v>
      </c>
      <c r="H32" s="192">
        <f t="shared" si="0"/>
        <v>2249728</v>
      </c>
    </row>
    <row r="33" spans="2:11" x14ac:dyDescent="0.2">
      <c r="B33" s="93"/>
      <c r="C33" s="214" t="s">
        <v>165</v>
      </c>
      <c r="D33" s="215">
        <v>0</v>
      </c>
      <c r="E33" s="306">
        <f>SUM(E29:E32)</f>
        <v>4449587</v>
      </c>
      <c r="F33" s="306">
        <f t="shared" ref="F33:H33" si="1">SUM(F29:F32)</f>
        <v>2148860</v>
      </c>
      <c r="G33" s="306">
        <f t="shared" si="1"/>
        <v>0</v>
      </c>
      <c r="H33" s="306">
        <f t="shared" si="1"/>
        <v>6598447</v>
      </c>
      <c r="I33" s="48"/>
      <c r="J33" s="48"/>
      <c r="K33" s="229"/>
    </row>
    <row r="34" spans="2:11" x14ac:dyDescent="0.2">
      <c r="I34" s="229"/>
    </row>
    <row r="35" spans="2:11" x14ac:dyDescent="0.2">
      <c r="G35" s="228" t="s">
        <v>293</v>
      </c>
    </row>
    <row r="36" spans="2:11" x14ac:dyDescent="0.2">
      <c r="G36" s="145" t="s">
        <v>599</v>
      </c>
    </row>
  </sheetData>
  <mergeCells count="3">
    <mergeCell ref="B1:D1"/>
    <mergeCell ref="B2:G2"/>
    <mergeCell ref="B13:G13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KP</vt:lpstr>
      <vt:lpstr>A</vt:lpstr>
      <vt:lpstr>P</vt:lpstr>
      <vt:lpstr>R</vt:lpstr>
      <vt:lpstr>CF</vt:lpstr>
      <vt:lpstr>K</vt:lpstr>
      <vt:lpstr>1</vt:lpstr>
      <vt:lpstr>2</vt:lpstr>
      <vt:lpstr>aqt</vt:lpstr>
      <vt:lpstr>inv m</vt:lpstr>
      <vt:lpstr>inv a</vt:lpstr>
      <vt:lpstr>inv llogari bankare</vt:lpstr>
      <vt:lpstr>tr</vt:lpstr>
      <vt:lpstr>SH</vt:lpstr>
      <vt:lpstr>I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PC</cp:lastModifiedBy>
  <cp:lastPrinted>2022-03-28T11:22:09Z</cp:lastPrinted>
  <dcterms:created xsi:type="dcterms:W3CDTF">2009-03-06T20:57:36Z</dcterms:created>
  <dcterms:modified xsi:type="dcterms:W3CDTF">2024-06-19T08:09:14Z</dcterms:modified>
</cp:coreProperties>
</file>