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7250" windowHeight="5190" tabRatio="823" activeTab="7"/>
  </bookViews>
  <sheets>
    <sheet name="02" sheetId="36" r:id="rId1"/>
    <sheet name="01" sheetId="35" r:id="rId2"/>
    <sheet name="Kopertina" sheetId="1" r:id="rId3"/>
    <sheet name="Aktivi" sheetId="25" r:id="rId4"/>
    <sheet name="Pasivi" sheetId="30" r:id="rId5"/>
    <sheet name="Rez.Sipas Natyres" sheetId="27" r:id="rId6"/>
    <sheet name="CASH FLOW" sheetId="31" r:id="rId7"/>
    <sheet name="Shenimet shpjeguse" sheetId="24" r:id="rId8"/>
    <sheet name="Pagat" sheetId="32" r:id="rId9"/>
    <sheet name="Shitje" sheetId="33" r:id="rId10"/>
    <sheet name="Blerje" sheetId="34" r:id="rId11"/>
  </sheets>
  <externalReferences>
    <externalReference r:id="rId12"/>
    <externalReference r:id="rId13"/>
  </externalReferences>
  <definedNames>
    <definedName name="_xlnm.Print_Area" localSheetId="1">'01'!$A$2:$K$37</definedName>
  </definedNames>
  <calcPr calcId="124519"/>
</workbook>
</file>

<file path=xl/calcChain.xml><?xml version="1.0" encoding="utf-8"?>
<calcChain xmlns="http://schemas.openxmlformats.org/spreadsheetml/2006/main">
  <c r="D70" i="31"/>
  <c r="D72" s="1"/>
  <c r="D63"/>
  <c r="D45"/>
  <c r="D9"/>
  <c r="C51"/>
  <c r="C63"/>
  <c r="C55"/>
  <c r="C66"/>
  <c r="C48"/>
  <c r="F24" i="27"/>
  <c r="C47" i="31"/>
  <c r="C35"/>
  <c r="C19"/>
  <c r="I27" i="35"/>
  <c r="E28"/>
  <c r="E19" s="1"/>
  <c r="E16"/>
  <c r="E13"/>
  <c r="E31"/>
  <c r="E30"/>
  <c r="E29" s="1"/>
  <c r="E27"/>
  <c r="I14"/>
  <c r="F22" i="27"/>
  <c r="F11"/>
  <c r="F18"/>
  <c r="F9"/>
  <c r="G16" i="30"/>
  <c r="G25" i="32"/>
  <c r="F29" i="27"/>
  <c r="N22" i="34"/>
  <c r="R16"/>
  <c r="Q16"/>
  <c r="P16"/>
  <c r="O16"/>
  <c r="N16"/>
  <c r="M16"/>
  <c r="L16"/>
  <c r="K16"/>
  <c r="J16"/>
  <c r="I16"/>
  <c r="H16"/>
  <c r="G16"/>
  <c r="M15" i="33"/>
  <c r="L15"/>
  <c r="K15"/>
  <c r="J15"/>
  <c r="I15"/>
  <c r="H15"/>
  <c r="G15"/>
  <c r="P23" i="32"/>
  <c r="F20" i="27" s="1"/>
  <c r="G23" i="32"/>
  <c r="H10"/>
  <c r="J10"/>
  <c r="I10" s="1"/>
  <c r="M10"/>
  <c r="P10"/>
  <c r="H11"/>
  <c r="J11"/>
  <c r="I11" s="1"/>
  <c r="M11"/>
  <c r="P11" s="1"/>
  <c r="Q12" s="1"/>
  <c r="H12"/>
  <c r="J12"/>
  <c r="I12" s="1"/>
  <c r="M12"/>
  <c r="P12"/>
  <c r="H13"/>
  <c r="I13"/>
  <c r="J13"/>
  <c r="M13"/>
  <c r="P13" s="1"/>
  <c r="H14"/>
  <c r="M14" s="1"/>
  <c r="P14" s="1"/>
  <c r="J14"/>
  <c r="I14" s="1"/>
  <c r="H15"/>
  <c r="I15"/>
  <c r="J15"/>
  <c r="M15"/>
  <c r="P15" s="1"/>
  <c r="H16"/>
  <c r="I16"/>
  <c r="J16"/>
  <c r="M16"/>
  <c r="P16" s="1"/>
  <c r="H17"/>
  <c r="M17" s="1"/>
  <c r="P17" s="1"/>
  <c r="J17"/>
  <c r="I17" s="1"/>
  <c r="H18"/>
  <c r="I18"/>
  <c r="J18"/>
  <c r="M18"/>
  <c r="P18" s="1"/>
  <c r="H19"/>
  <c r="I19"/>
  <c r="J19"/>
  <c r="M19"/>
  <c r="P19" s="1"/>
  <c r="Q21" s="1"/>
  <c r="H20"/>
  <c r="M20" s="1"/>
  <c r="P20" s="1"/>
  <c r="J20"/>
  <c r="I20" s="1"/>
  <c r="H21"/>
  <c r="I21"/>
  <c r="J21"/>
  <c r="M21"/>
  <c r="P21" s="1"/>
  <c r="C70" i="31" l="1"/>
  <c r="C45"/>
  <c r="F13" i="27"/>
  <c r="E33" i="35"/>
  <c r="I24" s="1"/>
  <c r="F33" i="27"/>
  <c r="Q18" i="32"/>
  <c r="Q15"/>
  <c r="G33" i="27" l="1"/>
  <c r="G35" s="1"/>
  <c r="F35"/>
  <c r="G13" i="30"/>
  <c r="G12" i="25"/>
  <c r="G25"/>
  <c r="G17"/>
  <c r="G9"/>
  <c r="G24" i="30"/>
  <c r="G10"/>
  <c r="G29" l="1"/>
  <c r="C9" i="31"/>
  <c r="C24" s="1"/>
  <c r="G9" i="30"/>
  <c r="G8" i="25"/>
  <c r="G32" s="1"/>
  <c r="G27" i="30" l="1"/>
  <c r="G31" s="1"/>
  <c r="C72" i="31" l="1"/>
</calcChain>
</file>

<file path=xl/sharedStrings.xml><?xml version="1.0" encoding="utf-8"?>
<sst xmlns="http://schemas.openxmlformats.org/spreadsheetml/2006/main" count="555" uniqueCount="371">
  <si>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</si>
  <si>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</si>
  <si>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</si>
  <si>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</si>
  <si>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</si>
  <si>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</si>
  <si>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</si>
  <si>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</si>
  <si>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</si>
  <si>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</si>
  <si>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</si>
  <si>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</si>
  <si>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</si>
  <si>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</si>
  <si>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</si>
  <si>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A K T I V E T    A F A T G J A T A</t>
  </si>
  <si>
    <t>Aktive afatgjata materiale</t>
  </si>
  <si>
    <t>Aktive te tjera afatgjata</t>
  </si>
  <si>
    <t>Toka</t>
  </si>
  <si>
    <t>Huamarjet</t>
  </si>
  <si>
    <t>Banka</t>
  </si>
  <si>
    <t>Arka</t>
  </si>
  <si>
    <t>Veprimtaria  Kryesore</t>
  </si>
  <si>
    <t>Huat  afatgjata</t>
  </si>
  <si>
    <t>III</t>
  </si>
  <si>
    <t xml:space="preserve">K A P I T A L I </t>
  </si>
  <si>
    <t>PASIVET  DHE  KAPITALI</t>
  </si>
  <si>
    <t>P A S I V E T      A F A T G J A T A</t>
  </si>
  <si>
    <t>NIPT -i</t>
  </si>
  <si>
    <t>Pasqyra Financiare jane te shprehura ne</t>
  </si>
  <si>
    <t>Pasqyra Financiare jane te rumbullakosura ne</t>
  </si>
  <si>
    <t xml:space="preserve">  Data  e  mbylljes se Pasqyrave Financiare</t>
  </si>
  <si>
    <t>Leke</t>
  </si>
  <si>
    <t xml:space="preserve">  Periudha  Kontabel e Pasqyrave Financiare</t>
  </si>
  <si>
    <t>Makineri dhe paisje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</si>
  <si>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</si>
  <si>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</si>
  <si>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</si>
  <si>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</si>
  <si>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</si>
  <si>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</si>
  <si>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</si>
  <si>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</si>
  <si>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</si>
  <si>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</si>
  <si>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</si>
  <si>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</si>
  <si>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</si>
  <si>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Aktive te tjera financiare afatshkurtra</t>
  </si>
  <si>
    <t>Produkte te gatshme</t>
  </si>
  <si>
    <t>Te pagueshme ndaj furnitoreve</t>
  </si>
  <si>
    <t>Te pagueshme ndaj punonjesve</t>
  </si>
  <si>
    <t>Para ardhese</t>
  </si>
  <si>
    <t>A K T I V E T    A F A T S H K U R T R A</t>
  </si>
  <si>
    <t>Kerkesa te arketushme</t>
  </si>
  <si>
    <t>Te tjera te arketushme</t>
  </si>
  <si>
    <t>Instrumenta te tjera financiare dhe borxhi</t>
  </si>
  <si>
    <t>Emertimi Mikronjesise</t>
  </si>
  <si>
    <t>Detyrimet tregetare</t>
  </si>
  <si>
    <t>Parapagimet e arketuara</t>
  </si>
  <si>
    <t>Te tjera afatgjata</t>
  </si>
  <si>
    <t>Kapitali  i  Pronarit</t>
  </si>
  <si>
    <t>Fitimi  (Humbja)   e   vitit   financiar</t>
  </si>
  <si>
    <t xml:space="preserve">Mikronjesia                                              </t>
  </si>
  <si>
    <t>A K T I V E T</t>
  </si>
  <si>
    <t>Totali   Aktiveve</t>
  </si>
  <si>
    <t xml:space="preserve">Totali   Pasiveve </t>
  </si>
  <si>
    <t>Debitore te tjere</t>
  </si>
  <si>
    <t>Kreditore te tjere</t>
  </si>
  <si>
    <t>Per Drejtimin  e Mikronjesise</t>
  </si>
  <si>
    <t>TE ARDHURAT</t>
  </si>
  <si>
    <t>►</t>
  </si>
  <si>
    <t>SHPENZIMET  =1+2+3+4+5</t>
  </si>
  <si>
    <t>Shpenzime per materiale</t>
  </si>
  <si>
    <t>Inventar ne celje</t>
  </si>
  <si>
    <t>Shpenzimet per mallrat e prodhuara</t>
  </si>
  <si>
    <t>Inventari ne fund te vitit</t>
  </si>
  <si>
    <t>Shpenzime personeli</t>
  </si>
  <si>
    <t xml:space="preserve">Pagat </t>
  </si>
  <si>
    <t>Siguracion</t>
  </si>
  <si>
    <t>Amortizimi i Aktiveve Afatgjata</t>
  </si>
  <si>
    <t>Te tjera</t>
  </si>
  <si>
    <t>Energji uji,fax,telefon,internet</t>
  </si>
  <si>
    <t>Benzin/Naft/Gaz</t>
  </si>
  <si>
    <t>Qera ambjenti</t>
  </si>
  <si>
    <t xml:space="preserve">Pagesa </t>
  </si>
  <si>
    <t>Taksat Doganore e Bashkiake</t>
  </si>
  <si>
    <t>Shpenzime administrative,mirembajtje dhe te tjera</t>
  </si>
  <si>
    <t>Shpenzime financiare</t>
  </si>
  <si>
    <t>Interesa te paguara dhe komisione bankare</t>
  </si>
  <si>
    <t>A</t>
  </si>
  <si>
    <t xml:space="preserve">Fitimi para tatimeve  </t>
  </si>
  <si>
    <t>B</t>
  </si>
  <si>
    <t xml:space="preserve">Fitimi  pas tatimit </t>
  </si>
  <si>
    <t>Shpenzimet e tatimit mbi fitimin</t>
  </si>
  <si>
    <t>Sqarim:</t>
  </si>
  <si>
    <t xml:space="preserve">     Dhënia e shënimeve shpjeguese në këtë pjesë është e detyrueshme sipas SKK 15.</t>
  </si>
  <si>
    <t xml:space="preserve">     Plotesimi i te dhenave të kësaj pjese duhet të bëhet sipas kërkesave dhe strukturës standarte te </t>
  </si>
  <si>
    <t>percaktuara ne SKK 15.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</si>
  <si>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</si>
  <si>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</si>
  <si>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</si>
  <si>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</si>
  <si>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</si>
  <si>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</si>
  <si>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15)</t>
  </si>
  <si>
    <t xml:space="preserve">     Baza e pergatitjes se PF : Te drejtat dhe detyrimet e konstatuara.(SSK 15) </t>
  </si>
  <si>
    <t xml:space="preserve">     Parimet dhe karakteristikat cilesore te perdorura per hartimin e P.F. : (SKK 15)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</si>
  <si>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</si>
  <si>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</si>
  <si>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</si>
  <si>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</si>
  <si>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</si>
  <si>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</si>
  <si>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</si>
  <si>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</si>
  <si>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</si>
  <si>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</si>
  <si>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</si>
  <si>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</si>
  <si>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</si>
  <si>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</si>
  <si>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</si>
  <si>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</si>
  <si>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</si>
  <si>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</si>
  <si>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</si>
  <si>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</si>
  <si>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>Te ardhura nga shitja e mallrave dhe produkteve</t>
  </si>
  <si>
    <t>Te ardhura nga shitja e sherbimeve</t>
  </si>
  <si>
    <t>Te ardhura te tjera</t>
  </si>
  <si>
    <t xml:space="preserve">                         (  M I K R O N J E S I T E  )</t>
  </si>
  <si>
    <t>Pasqyrat    Financiare    te    Vitit   2012</t>
  </si>
  <si>
    <t xml:space="preserve">Shpenzime te sherbimeve </t>
  </si>
  <si>
    <t xml:space="preserve">Pasqyra e fluksit të parave </t>
  </si>
  <si>
    <t xml:space="preserve">Pasqyra e fluksit të parave – Metoda indirekte </t>
  </si>
  <si>
    <t xml:space="preserve">Fluksi i parave nga veprimtaritë e shfrytëzimit </t>
  </si>
  <si>
    <t xml:space="preserve">Fitimi para tatimit </t>
  </si>
  <si>
    <t xml:space="preserve">Rregullime për: </t>
  </si>
  <si>
    <t xml:space="preserve">Amortizimin </t>
  </si>
  <si>
    <t xml:space="preserve">Të ardhura nga investimet </t>
  </si>
  <si>
    <t xml:space="preserve">Shpenzime për interesa </t>
  </si>
  <si>
    <t xml:space="preserve">Rritje/rënie në tepricën e kërkesave të arkëtueshme nga </t>
  </si>
  <si>
    <t xml:space="preserve">aktiviteti, si dhe kërkesave të arkëtueshme të tjera </t>
  </si>
  <si>
    <t xml:space="preserve">Rritje/rënie në tepricën inventarit </t>
  </si>
  <si>
    <t xml:space="preserve">Rritje/rënie në tepricën e detyrimeve, për t’u paguar nga </t>
  </si>
  <si>
    <t xml:space="preserve">aktiviteti </t>
  </si>
  <si>
    <t xml:space="preserve">Interesi i paguar </t>
  </si>
  <si>
    <t xml:space="preserve">Tatimfitimi i paguar </t>
  </si>
  <si>
    <t xml:space="preserve">Paraja neto nga aktivitetet e shfrytëzimit </t>
  </si>
  <si>
    <t xml:space="preserve">Fluksi i parave nga veprimtaritë investuese </t>
  </si>
  <si>
    <t xml:space="preserve">Blerja e aktiveve afatgjata materiale </t>
  </si>
  <si>
    <t xml:space="preserve">Të ardhura nga shitja e pajisjeve </t>
  </si>
  <si>
    <t xml:space="preserve">Interesi i arkëtuar </t>
  </si>
  <si>
    <t xml:space="preserve">Paraja neto, e përdorur në aktivitetet investuese </t>
  </si>
  <si>
    <t xml:space="preserve">Fluksi i parave nga veprimtaritë financiare </t>
  </si>
  <si>
    <t xml:space="preserve">Të ardhura nga huamarrje afatgjata </t>
  </si>
  <si>
    <t xml:space="preserve">Paraja neto e përdorur në aktivitetet financiare </t>
  </si>
  <si>
    <t xml:space="preserve">Rritja/rënia neto e mjeteve monetare </t>
  </si>
  <si>
    <t xml:space="preserve">Mjetet monetare në fillim të periudhës kontabël </t>
  </si>
  <si>
    <t xml:space="preserve">Mjetet monetare në fund të periudhës kontabël </t>
  </si>
  <si>
    <t xml:space="preserve">Pasqyra e fluksit të parasë – Metoda direkte </t>
  </si>
  <si>
    <t xml:space="preserve">Paratë e arkëtuara nga klientët </t>
  </si>
  <si>
    <t xml:space="preserve">Paratë e paguara ndaj furnitorëve dhe punonjësve </t>
  </si>
  <si>
    <t xml:space="preserve">Paratë e ardhura nga veprimtaritë </t>
  </si>
  <si>
    <t>Paraja neto nga veprimtaritë e shfrytëzimit</t>
  </si>
  <si>
    <t xml:space="preserve">Të ardhurat nga shitja e pajisjeve </t>
  </si>
  <si>
    <t>Paraja neto e përdorur në veprimtaritë investuese</t>
  </si>
  <si>
    <t xml:space="preserve">Fluksi i parave nga aktivitetet financiare </t>
  </si>
  <si>
    <t xml:space="preserve">Paraja neto e përdorur në veprimtaritë financiare </t>
  </si>
  <si>
    <t xml:space="preserve">       Humbje nga këmbimet valutore </t>
  </si>
  <si>
    <t xml:space="preserve">Tatim fitimi i paguar </t>
  </si>
  <si>
    <t xml:space="preserve">(Monedha LEK ) </t>
  </si>
  <si>
    <t>Ne pasqyrat bashkelishur levizaj e Cash do ndoshur si me poshte:</t>
  </si>
  <si>
    <t>S H E N I M E T          SH P J E G U E S E</t>
  </si>
  <si>
    <t>Tirane</t>
  </si>
  <si>
    <t>Ilia Elezi</t>
  </si>
  <si>
    <t>L22410011C</t>
  </si>
  <si>
    <t>Rruga e "Elbasanit", Pallati "Filipeu 2", Kati 7</t>
  </si>
  <si>
    <t>Permbarues gjyqesor privat</t>
  </si>
  <si>
    <t>(Ilia Elezi)</t>
  </si>
  <si>
    <t>Pasqyra   e   te   Ardhurave   dhe   Shpenzimeve     2013</t>
  </si>
  <si>
    <t>QKR</t>
  </si>
  <si>
    <t xml:space="preserve">                             Ligjit Nr. 9228 Date 29.04.2004 Per Kontabilitetin dhe Pasqyrat Financiare  )</t>
  </si>
  <si>
    <t xml:space="preserve">                            </t>
  </si>
  <si>
    <t xml:space="preserve">                                    (  Ne zbarim te Standartit Kombetar te Kontabilitetit Nr.15 dhe  </t>
  </si>
  <si>
    <t>Viti   2013</t>
  </si>
  <si>
    <t>01.01.2013</t>
  </si>
  <si>
    <t>31.12.2013</t>
  </si>
  <si>
    <t>05.02.2014</t>
  </si>
  <si>
    <t>Vetpunesuar</t>
  </si>
  <si>
    <t xml:space="preserve"> </t>
  </si>
  <si>
    <t>14) Punemaresi</t>
  </si>
  <si>
    <t>13) Punedhenesi</t>
  </si>
  <si>
    <t>15) Kontribut shtese</t>
  </si>
  <si>
    <t>Nga keto:</t>
  </si>
  <si>
    <t xml:space="preserve">12) Gjithsej = (13+14+15)    </t>
  </si>
  <si>
    <t>11) Mbi te cilen llogariten kontributet</t>
  </si>
  <si>
    <t>10) Gjithsej</t>
  </si>
  <si>
    <t>6) Emri  Mbiemri</t>
  </si>
  <si>
    <t>18) Tatimi mbi te ardhurat nga punesimi ne leke</t>
  </si>
  <si>
    <t xml:space="preserve">17) Paga bruto mbi te cilen llogaritet Tatimi mbi te ardhurat nga punesimi  </t>
  </si>
  <si>
    <t>16) Kontribute per sigurimet shendetesore gjithsej ne leke</t>
  </si>
  <si>
    <t>Kontribute per sigurimet shoqerore ne leke</t>
  </si>
  <si>
    <t>Paga  bruto                        ne leke</t>
  </si>
  <si>
    <t xml:space="preserve">9) Dite kalendarike te punuara te subjekti gjate muajit </t>
  </si>
  <si>
    <t xml:space="preserve">8) Dite kalendarike     pa punuar gjate muajit            (e drejta per perfitime nga sigurimet shoqerore)  </t>
  </si>
  <si>
    <t>7) Numeri i Kategorise te te punesuarve per kontributet</t>
  </si>
  <si>
    <t>Detyra, Funksioni, Profesioni apo Puna qe ka kryer</t>
  </si>
  <si>
    <t>Muaj</t>
  </si>
  <si>
    <t>Libri i Shitjeve</t>
  </si>
  <si>
    <t xml:space="preserve">Shoqeria </t>
  </si>
  <si>
    <t>Nipti</t>
  </si>
  <si>
    <t>Viti</t>
  </si>
  <si>
    <t>Muaji</t>
  </si>
  <si>
    <t xml:space="preserve">Pa veprimtari </t>
  </si>
  <si>
    <r>
      <t xml:space="preserve">Ploteso </t>
    </r>
    <r>
      <rPr>
        <b/>
        <sz val="12"/>
        <color indexed="8"/>
        <rFont val="Agency FB"/>
        <family val="2"/>
      </rPr>
      <t xml:space="preserve">PO </t>
    </r>
    <r>
      <rPr>
        <sz val="12"/>
        <color indexed="8"/>
        <rFont val="Agency FB"/>
        <family val="2"/>
      </rPr>
      <t xml:space="preserve">nese gjate muajit nuk eshte bere asnje transaksion. </t>
    </r>
  </si>
  <si>
    <t>Fatura</t>
  </si>
  <si>
    <t>Bleresi</t>
  </si>
  <si>
    <t xml:space="preserve">Totali Shitjeve </t>
  </si>
  <si>
    <t>Shitjet e perjashtuara</t>
  </si>
  <si>
    <t>Eksporte /Furnizime me 0%</t>
  </si>
  <si>
    <t xml:space="preserve">Shitje me shkalle 20%              </t>
  </si>
  <si>
    <t xml:space="preserve">Shitje me shkalle 10%               </t>
  </si>
  <si>
    <t xml:space="preserve">Nr Fatures </t>
  </si>
  <si>
    <t>Numri Serial</t>
  </si>
  <si>
    <t>Data (dd/mm/yyyy)</t>
  </si>
  <si>
    <t>Emri tregtar /personi</t>
  </si>
  <si>
    <t xml:space="preserve">Rrethi </t>
  </si>
  <si>
    <t>NIPT</t>
  </si>
  <si>
    <t xml:space="preserve">Vlera e Tatueshme </t>
  </si>
  <si>
    <t xml:space="preserve">Tvsh </t>
  </si>
  <si>
    <t>a</t>
  </si>
  <si>
    <t>b</t>
  </si>
  <si>
    <t>c</t>
  </si>
  <si>
    <t>d</t>
  </si>
  <si>
    <t>e</t>
  </si>
  <si>
    <t>f</t>
  </si>
  <si>
    <t>g= (h+i+j+k+l+m)</t>
  </si>
  <si>
    <t>h</t>
  </si>
  <si>
    <t>i</t>
  </si>
  <si>
    <t>j</t>
  </si>
  <si>
    <t>k</t>
  </si>
  <si>
    <t>l</t>
  </si>
  <si>
    <t>m</t>
  </si>
  <si>
    <t>14.05.2013</t>
  </si>
  <si>
    <t>Cez Shperndarje sh.a</t>
  </si>
  <si>
    <t>K72410014H</t>
  </si>
  <si>
    <t>Instituti sigurimeve shoqerore Vlore</t>
  </si>
  <si>
    <t>Shuma totale</t>
  </si>
  <si>
    <t>Kutia sipas Formularit te Deklarimit dhe Pageses se TVSH-se</t>
  </si>
  <si>
    <t>kutia (9)</t>
  </si>
  <si>
    <t>kutia (10)</t>
  </si>
  <si>
    <t>kutia (11)</t>
  </si>
  <si>
    <t>kutia (12)</t>
  </si>
  <si>
    <t>kutia (13)</t>
  </si>
  <si>
    <t>kutia (14)</t>
  </si>
  <si>
    <t xml:space="preserve">Emri           Mbiemri </t>
  </si>
  <si>
    <t>Shpjegim:</t>
  </si>
  <si>
    <t xml:space="preserve">Ne rastin kur ky liber do te printohet, per qellime te ruajtjes/ mbajtjes se dokumentacionit, cdo faqe e printuar duhet te kete ne krye permbajtjen / rreshtat nga 1 ne 12. </t>
  </si>
  <si>
    <t>Nr i rreshtave mund te shtohet ne perputhje me nr e transaksioneve</t>
  </si>
  <si>
    <t>Libri i Blerjeve</t>
  </si>
  <si>
    <t xml:space="preserve">Shitesi </t>
  </si>
  <si>
    <t>Totali Blerjeve (perfshire TVSH)</t>
  </si>
  <si>
    <t>Blerje</t>
  </si>
  <si>
    <t>Emri tregtar / personi</t>
  </si>
  <si>
    <t>NIPT       /Kodi Fermerit</t>
  </si>
  <si>
    <t>Te perjashtuara,me Tvsh jo te zbritshme dhe pa TVSH</t>
  </si>
  <si>
    <t>Importe me shkalle 20%</t>
  </si>
  <si>
    <t>Importe me shkalle 10%</t>
  </si>
  <si>
    <t>Nga Furnitore Vendas me shkalle 20%</t>
  </si>
  <si>
    <t>Nga Furnitore Vendas me shkalle 10%</t>
  </si>
  <si>
    <t>Nga Fermeret vendas</t>
  </si>
  <si>
    <t>Vlera e Tatueshme</t>
  </si>
  <si>
    <t>Tvsh</t>
  </si>
  <si>
    <t>g=(h+i+j+k+l+m+n+o+p+q+r)</t>
  </si>
  <si>
    <t>n</t>
  </si>
  <si>
    <t>o</t>
  </si>
  <si>
    <t>p</t>
  </si>
  <si>
    <t>q</t>
  </si>
  <si>
    <t>r</t>
  </si>
  <si>
    <t>23/01/2013</t>
  </si>
  <si>
    <t>Megatek</t>
  </si>
  <si>
    <t>K81607050Q</t>
  </si>
  <si>
    <t>17/01/2013</t>
  </si>
  <si>
    <t>Vula e Vjeter</t>
  </si>
  <si>
    <t>K91306014H</t>
  </si>
  <si>
    <t>16/01/2013</t>
  </si>
  <si>
    <t>ANSIG</t>
  </si>
  <si>
    <t>L21319037M</t>
  </si>
  <si>
    <t>kutia (15)</t>
  </si>
  <si>
    <t>kutia (16)</t>
  </si>
  <si>
    <t>kutia (17)</t>
  </si>
  <si>
    <t>kutia (18)</t>
  </si>
  <si>
    <t>kutia (19)</t>
  </si>
  <si>
    <t>kutia (20)</t>
  </si>
  <si>
    <t>kutia (21)</t>
  </si>
  <si>
    <t>kutia (22)</t>
  </si>
  <si>
    <t>kutia (23)</t>
  </si>
  <si>
    <t>kutia (24)</t>
  </si>
  <si>
    <t>kutia (25)</t>
  </si>
  <si>
    <t xml:space="preserve">Emri Mbiemri </t>
  </si>
  <si>
    <t>SHPENZIMET</t>
  </si>
  <si>
    <t>Vlera ne leke</t>
  </si>
  <si>
    <t>Kostoja e Lendeve te para dhe Materialeve te shitura (a+b)</t>
  </si>
  <si>
    <t>Nga Shitja e produkteve te Prodhimit te vet</t>
  </si>
  <si>
    <t>Blerja e lendeve te para e materialeve gjate vitit</t>
  </si>
  <si>
    <t>Nga Shitja e Sherbimeve</t>
  </si>
  <si>
    <t>Gjendje nga inventari</t>
  </si>
  <si>
    <t>Nga Shitja e mallrave</t>
  </si>
  <si>
    <t>Kostoja e mallrave te shitur (a-b)</t>
  </si>
  <si>
    <t>Nga Shitja e materialeve</t>
  </si>
  <si>
    <t>Blerje mallra gjate viti</t>
  </si>
  <si>
    <t>Nga Shitja e Aktiveve</t>
  </si>
  <si>
    <t>Arketimi i  debitore te shlyer</t>
  </si>
  <si>
    <t>Shpenzime ne funksion te aktivitetit</t>
  </si>
  <si>
    <t>Interesa te fituar dhe te ngjashme</t>
  </si>
  <si>
    <t>Energji, uje,telefon,faksi,interneti eti</t>
  </si>
  <si>
    <t>Diferenca pozitive nga kembime valutore</t>
  </si>
  <si>
    <t>Shpenzime qarkullimit te mallit e transportit</t>
  </si>
  <si>
    <t>Benzine/nafte/gaz</t>
  </si>
  <si>
    <t>Pagesa te kreditoret per shlyerje dhe huave afatshkurtra</t>
  </si>
  <si>
    <t>REZULTATI (TE ARDHURA - SHPENZIME):</t>
  </si>
  <si>
    <t>lnteresa te paguar dhe komisione bankare</t>
  </si>
  <si>
    <t>Diferenca negative nga kembime valutore</t>
  </si>
  <si>
    <t>FITIMI</t>
  </si>
  <si>
    <t xml:space="preserve">Tatim I thjeshtuar mbi fitimin </t>
  </si>
  <si>
    <t>Shpenzime administrative, mirembajtie e te tiera</t>
  </si>
  <si>
    <t>Fitim pas Tatimit</t>
  </si>
  <si>
    <t>Shpenzime per Pagat</t>
  </si>
  <si>
    <t xml:space="preserve">Paguar tatim paradhenie </t>
  </si>
  <si>
    <t>Pagat</t>
  </si>
  <si>
    <t>Shuma per tu derdhur</t>
  </si>
  <si>
    <t>Amortizimi I Aktiveve</t>
  </si>
  <si>
    <t>TOTALI I SHPENZIMEVE (1+2+3+4+5)</t>
  </si>
  <si>
    <t>HUMBJA</t>
  </si>
  <si>
    <t>INSPEKTORI KONTROLLUES</t>
  </si>
  <si>
    <t xml:space="preserve">PERSONI VETEDEKLARES </t>
  </si>
  <si>
    <t>EMERTIMI I AKTIVlT</t>
  </si>
  <si>
    <t>VLERA FILLESTARE E AKTIVEVE</t>
  </si>
  <si>
    <t>Ndyshimi gjate vitit 2008</t>
  </si>
  <si>
    <t xml:space="preserve"> Koeficenti  I amortizimit %</t>
  </si>
  <si>
    <t>Amortizimi I akumuluar deri me 1 janar</t>
  </si>
  <si>
    <t>Amortizimi I Ilogaritur 31 dhjetor</t>
  </si>
  <si>
    <t>Gjithsej amortizimi 31 dhjetor</t>
  </si>
  <si>
    <t>Hyrje aktivesh</t>
  </si>
  <si>
    <t>Dalje aktivesh</t>
  </si>
  <si>
    <t>Totali 31 Dhjetor</t>
  </si>
  <si>
    <t>d=a+b+c</t>
  </si>
  <si>
    <t>g=d x e</t>
  </si>
  <si>
    <t>h=f+g</t>
  </si>
  <si>
    <t>Paisie zyre e informatike</t>
  </si>
  <si>
    <t>Mobilie e orendi</t>
  </si>
  <si>
    <t>GJITHSEJ</t>
  </si>
  <si>
    <t>PERSONI VETEDEKLARUES</t>
  </si>
  <si>
    <t>LIBRI I TE ARDHURAVE DHE SHPENZIMEVE</t>
  </si>
  <si>
    <t>Te Ardhura e Shpenzime per vitin 2013</t>
  </si>
  <si>
    <t>Llogaria e fitimeve dhe e humbjeve</t>
  </si>
  <si>
    <t>Tatimpaguesi                Ilia Elezi</t>
  </si>
  <si>
    <t>NIPT                       L22410011C</t>
  </si>
  <si>
    <t>Aktiviteti             Permbarues gjyqesor privat</t>
  </si>
  <si>
    <t>Taksa doganore dhe bashkiake</t>
  </si>
  <si>
    <t>Sigurime shoqerore e te ngjashme</t>
  </si>
  <si>
    <t>PASQYRA E LLOGARITJES SE AMORTIZIMIT TE AKTIVEVE PER VlTIN 2013</t>
  </si>
  <si>
    <t>Terheqiet /Derdhje  e   Pronarit</t>
  </si>
  <si>
    <t>Të ardhura nga pronari</t>
  </si>
  <si>
    <t>31 Dhjetor 2013</t>
  </si>
  <si>
    <t>Te ardhura nga sherbimi</t>
  </si>
  <si>
    <t>Pagesa e Sigurimeve shoqerore</t>
  </si>
  <si>
    <t>Taksa Bashkiake</t>
  </si>
  <si>
    <t>TABV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</si>
</sst>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_-;\-* #,##0_-;_-* &quot;-&quot;??_-;_-@_-"/>
    <numFmt numFmtId="167" formatCode="_-* #,##0.00_-;\-* #,##0.00_-;_-* &quot;-&quot;??_-;_-@_-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0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i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Arial"/>
      <family val="2"/>
    </font>
    <font>
      <b/>
      <sz val="16"/>
      <color indexed="8"/>
      <name val="Agency FB"/>
      <family val="2"/>
    </font>
    <font>
      <sz val="12"/>
      <color indexed="8"/>
      <name val="Agency FB"/>
      <family val="2"/>
    </font>
    <font>
      <b/>
      <sz val="12"/>
      <color indexed="8"/>
      <name val="Agency FB"/>
      <family val="2"/>
    </font>
    <font>
      <sz val="10"/>
      <color indexed="8"/>
      <name val="Agency FB"/>
      <family val="2"/>
    </font>
    <font>
      <b/>
      <sz val="16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17" fillId="0" borderId="11" xfId="0" applyFont="1" applyBorder="1"/>
    <xf numFmtId="0" fontId="17" fillId="0" borderId="0" xfId="0" applyFont="1" applyBorder="1"/>
    <xf numFmtId="0" fontId="17" fillId="0" borderId="0" xfId="0" applyFont="1"/>
    <xf numFmtId="0" fontId="18" fillId="0" borderId="11" xfId="0" applyFont="1" applyBorder="1"/>
    <xf numFmtId="0" fontId="18" fillId="0" borderId="0" xfId="0" applyFont="1" applyBorder="1"/>
    <xf numFmtId="0" fontId="18" fillId="0" borderId="0" xfId="0" applyFont="1"/>
    <xf numFmtId="0" fontId="20" fillId="0" borderId="0" xfId="0" applyFont="1"/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/>
    <xf numFmtId="0" fontId="22" fillId="0" borderId="11" xfId="0" applyFont="1" applyBorder="1"/>
    <xf numFmtId="0" fontId="24" fillId="0" borderId="0" xfId="0" applyFont="1" applyBorder="1"/>
    <xf numFmtId="0" fontId="24" fillId="0" borderId="0" xfId="0" applyFont="1"/>
    <xf numFmtId="0" fontId="24" fillId="0" borderId="11" xfId="0" applyFont="1" applyBorder="1"/>
    <xf numFmtId="0" fontId="4" fillId="0" borderId="0" xfId="0" applyFont="1" applyBorder="1"/>
    <xf numFmtId="0" fontId="4" fillId="0" borderId="0" xfId="0" applyFont="1"/>
    <xf numFmtId="0" fontId="17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2" xfId="0" applyFont="1" applyBorder="1"/>
    <xf numFmtId="0" fontId="5" fillId="0" borderId="2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3" fontId="9" fillId="0" borderId="0" xfId="0" applyNumberFormat="1" applyFont="1"/>
    <xf numFmtId="3" fontId="17" fillId="0" borderId="1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3" fontId="17" fillId="0" borderId="4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/>
    <xf numFmtId="0" fontId="27" fillId="0" borderId="6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3" xfId="0" applyFont="1" applyBorder="1"/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11" xfId="0" applyFont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/>
    <xf numFmtId="0" fontId="32" fillId="0" borderId="13" xfId="0" applyFont="1" applyBorder="1"/>
    <xf numFmtId="0" fontId="32" fillId="0" borderId="0" xfId="0" applyFont="1"/>
    <xf numFmtId="0" fontId="9" fillId="0" borderId="13" xfId="0" applyFont="1" applyBorder="1"/>
    <xf numFmtId="0" fontId="9" fillId="0" borderId="11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3" xfId="0" applyFont="1" applyBorder="1"/>
    <xf numFmtId="0" fontId="5" fillId="0" borderId="1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33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32" fillId="0" borderId="14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Alignment="1">
      <alignment horizontal="center" vertical="center"/>
    </xf>
    <xf numFmtId="165" fontId="9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/>
    </xf>
    <xf numFmtId="165" fontId="10" fillId="0" borderId="1" xfId="1" applyNumberFormat="1" applyFont="1" applyBorder="1" applyAlignment="1">
      <alignment horizontal="right" vertical="center"/>
    </xf>
    <xf numFmtId="165" fontId="10" fillId="0" borderId="2" xfId="1" applyNumberFormat="1" applyFont="1" applyBorder="1" applyAlignment="1">
      <alignment horizontal="right" vertical="center"/>
    </xf>
    <xf numFmtId="165" fontId="15" fillId="0" borderId="4" xfId="1" applyNumberFormat="1" applyFont="1" applyBorder="1" applyAlignment="1">
      <alignment horizontal="right" vertical="center"/>
    </xf>
    <xf numFmtId="165" fontId="15" fillId="0" borderId="5" xfId="1" applyNumberFormat="1" applyFont="1" applyBorder="1" applyAlignment="1">
      <alignment horizontal="right" vertical="center"/>
    </xf>
    <xf numFmtId="165" fontId="12" fillId="0" borderId="5" xfId="1" applyNumberFormat="1" applyFont="1" applyBorder="1" applyAlignment="1">
      <alignment horizontal="right" vertical="center"/>
    </xf>
    <xf numFmtId="165" fontId="12" fillId="0" borderId="4" xfId="1" applyNumberFormat="1" applyFont="1" applyBorder="1" applyAlignment="1">
      <alignment horizontal="right" vertical="center"/>
    </xf>
    <xf numFmtId="165" fontId="30" fillId="0" borderId="4" xfId="1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horizontal="right"/>
    </xf>
    <xf numFmtId="3" fontId="17" fillId="0" borderId="0" xfId="0" applyNumberFormat="1" applyFont="1"/>
    <xf numFmtId="0" fontId="21" fillId="0" borderId="11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6" fontId="0" fillId="0" borderId="0" xfId="0" applyNumberFormat="1"/>
    <xf numFmtId="3" fontId="0" fillId="0" borderId="0" xfId="0" applyNumberFormat="1"/>
    <xf numFmtId="0" fontId="2" fillId="0" borderId="0" xfId="0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2" fillId="0" borderId="4" xfId="1" applyNumberFormat="1" applyFont="1" applyBorder="1" applyAlignment="1">
      <alignment horizontal="right" vertical="center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/>
    <xf numFmtId="0" fontId="11" fillId="0" borderId="4" xfId="0" applyFont="1" applyBorder="1"/>
    <xf numFmtId="3" fontId="0" fillId="0" borderId="4" xfId="0" applyNumberFormat="1" applyBorder="1"/>
    <xf numFmtId="165" fontId="0" fillId="0" borderId="4" xfId="1" applyNumberFormat="1" applyFont="1" applyBorder="1"/>
    <xf numFmtId="165" fontId="0" fillId="0" borderId="4" xfId="0" applyNumberForma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5" fontId="10" fillId="0" borderId="5" xfId="1" applyNumberFormat="1" applyFont="1" applyBorder="1" applyAlignment="1">
      <alignment horizontal="right" vertical="center"/>
    </xf>
    <xf numFmtId="165" fontId="10" fillId="0" borderId="3" xfId="1" applyNumberFormat="1" applyFont="1" applyBorder="1" applyAlignment="1">
      <alignment horizontal="right" vertical="center"/>
    </xf>
    <xf numFmtId="0" fontId="2" fillId="0" borderId="4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3" fontId="10" fillId="0" borderId="0" xfId="0" applyNumberFormat="1" applyFont="1" applyBorder="1"/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3" fontId="16" fillId="0" borderId="4" xfId="0" applyNumberFormat="1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165" fontId="2" fillId="0" borderId="0" xfId="1" applyNumberFormat="1" applyFont="1" applyBorder="1"/>
    <xf numFmtId="0" fontId="35" fillId="0" borderId="0" xfId="0" applyFont="1"/>
    <xf numFmtId="14" fontId="35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20" fillId="0" borderId="11" xfId="0" applyFont="1" applyBorder="1"/>
    <xf numFmtId="0" fontId="16" fillId="0" borderId="11" xfId="0" applyFont="1" applyBorder="1" applyAlignment="1"/>
    <xf numFmtId="0" fontId="4" fillId="0" borderId="11" xfId="0" applyFont="1" applyBorder="1"/>
    <xf numFmtId="0" fontId="20" fillId="0" borderId="0" xfId="0" applyFont="1" applyBorder="1"/>
    <xf numFmtId="0" fontId="22" fillId="0" borderId="0" xfId="0" applyFont="1" applyBorder="1"/>
    <xf numFmtId="0" fontId="23" fillId="0" borderId="11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164" fontId="30" fillId="0" borderId="8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166" fontId="0" fillId="0" borderId="0" xfId="2" applyNumberFormat="1" applyFont="1"/>
    <xf numFmtId="167" fontId="0" fillId="0" borderId="0" xfId="2" applyNumberFormat="1" applyFont="1"/>
    <xf numFmtId="166" fontId="0" fillId="0" borderId="3" xfId="2" applyNumberFormat="1" applyFont="1" applyBorder="1"/>
    <xf numFmtId="166" fontId="0" fillId="0" borderId="3" xfId="0" applyNumberFormat="1" applyBorder="1"/>
    <xf numFmtId="0" fontId="0" fillId="0" borderId="3" xfId="0" applyBorder="1"/>
    <xf numFmtId="166" fontId="3" fillId="0" borderId="3" xfId="2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wrapText="1"/>
    </xf>
    <xf numFmtId="167" fontId="3" fillId="0" borderId="3" xfId="2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 textRotation="90" wrapText="1"/>
    </xf>
    <xf numFmtId="0" fontId="27" fillId="0" borderId="3" xfId="0" applyFont="1" applyBorder="1" applyAlignment="1">
      <alignment horizontal="center" textRotation="90" wrapText="1"/>
    </xf>
    <xf numFmtId="0" fontId="38" fillId="0" borderId="3" xfId="0" applyFont="1" applyBorder="1" applyAlignment="1">
      <alignment horizontal="center" textRotation="90" wrapText="1"/>
    </xf>
    <xf numFmtId="0" fontId="39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4" xfId="0" quotePrefix="1" applyFont="1" applyBorder="1" applyAlignment="1">
      <alignment horizontal="center" wrapText="1"/>
    </xf>
    <xf numFmtId="166" fontId="3" fillId="0" borderId="15" xfId="2" applyNumberFormat="1" applyFont="1" applyBorder="1" applyAlignment="1">
      <alignment horizontal="center" wrapText="1"/>
    </xf>
    <xf numFmtId="0" fontId="3" fillId="0" borderId="15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horizontal="center" textRotation="90" wrapText="1"/>
    </xf>
    <xf numFmtId="167" fontId="3" fillId="0" borderId="15" xfId="2" applyNumberFormat="1" applyFont="1" applyBorder="1" applyAlignment="1">
      <alignment horizontal="center"/>
    </xf>
    <xf numFmtId="0" fontId="3" fillId="0" borderId="15" xfId="0" quotePrefix="1" applyFont="1" applyBorder="1" applyAlignment="1">
      <alignment horizontal="center" textRotation="90" wrapText="1"/>
    </xf>
    <xf numFmtId="0" fontId="27" fillId="0" borderId="15" xfId="0" applyFont="1" applyBorder="1" applyAlignment="1">
      <alignment horizontal="center" textRotation="90" wrapText="1"/>
    </xf>
    <xf numFmtId="0" fontId="38" fillId="0" borderId="15" xfId="0" applyFont="1" applyBorder="1" applyAlignment="1">
      <alignment horizontal="center" textRotation="90" wrapText="1"/>
    </xf>
    <xf numFmtId="0" fontId="39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Continuous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5" xfId="2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6" fontId="3" fillId="0" borderId="5" xfId="2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7" fillId="0" borderId="5" xfId="0" applyFont="1" applyBorder="1" applyAlignment="1">
      <alignment horizontal="center" textRotation="90" wrapText="1"/>
    </xf>
    <xf numFmtId="0" fontId="38" fillId="0" borderId="5" xfId="0" applyFont="1" applyBorder="1" applyAlignment="1">
      <alignment horizontal="center" textRotation="90" wrapText="1"/>
    </xf>
    <xf numFmtId="0" fontId="40" fillId="0" borderId="5" xfId="0" applyFont="1" applyBorder="1" applyAlignment="1">
      <alignment horizontal="center" wrapText="1"/>
    </xf>
    <xf numFmtId="0" fontId="3" fillId="0" borderId="5" xfId="0" applyFont="1" applyBorder="1" applyAlignment="1"/>
    <xf numFmtId="0" fontId="2" fillId="0" borderId="4" xfId="0" applyFont="1" applyBorder="1" applyAlignment="1">
      <alignment horizontal="center" wrapText="1"/>
    </xf>
    <xf numFmtId="0" fontId="41" fillId="0" borderId="0" xfId="0" applyFont="1" applyAlignment="1">
      <alignment horizontal="center"/>
    </xf>
    <xf numFmtId="167" fontId="10" fillId="0" borderId="0" xfId="2" applyNumberFormat="1" applyFont="1"/>
    <xf numFmtId="166" fontId="10" fillId="0" borderId="0" xfId="2" applyNumberFormat="1" applyFont="1"/>
    <xf numFmtId="166" fontId="10" fillId="0" borderId="0" xfId="0" applyNumberFormat="1" applyFont="1"/>
    <xf numFmtId="0" fontId="42" fillId="0" borderId="0" xfId="3" applyFont="1"/>
    <xf numFmtId="0" fontId="43" fillId="0" borderId="0" xfId="3" applyFont="1"/>
    <xf numFmtId="0" fontId="43" fillId="0" borderId="0" xfId="3" applyFont="1" applyBorder="1"/>
    <xf numFmtId="0" fontId="43" fillId="0" borderId="16" xfId="3" applyFont="1" applyBorder="1"/>
    <xf numFmtId="0" fontId="44" fillId="0" borderId="17" xfId="3" applyFont="1" applyBorder="1" applyAlignment="1">
      <alignment horizontal="center" vertical="center" wrapText="1"/>
    </xf>
    <xf numFmtId="0" fontId="44" fillId="0" borderId="18" xfId="3" applyFont="1" applyBorder="1" applyAlignment="1">
      <alignment horizontal="center" vertical="center" wrapText="1"/>
    </xf>
    <xf numFmtId="0" fontId="44" fillId="0" borderId="19" xfId="3" applyFont="1" applyBorder="1" applyAlignment="1">
      <alignment horizontal="center" vertical="center" wrapText="1"/>
    </xf>
    <xf numFmtId="0" fontId="44" fillId="0" borderId="20" xfId="3" applyFont="1" applyBorder="1" applyAlignment="1">
      <alignment horizontal="center" vertical="center" wrapText="1"/>
    </xf>
    <xf numFmtId="0" fontId="44" fillId="0" borderId="0" xfId="3" applyFont="1" applyAlignment="1">
      <alignment horizontal="center" vertical="top" wrapText="1"/>
    </xf>
    <xf numFmtId="0" fontId="44" fillId="0" borderId="21" xfId="3" applyFont="1" applyBorder="1" applyAlignment="1">
      <alignment horizontal="center" vertical="center" wrapText="1"/>
    </xf>
    <xf numFmtId="0" fontId="44" fillId="0" borderId="22" xfId="3" applyFont="1" applyBorder="1" applyAlignment="1">
      <alignment horizontal="center" vertical="center" wrapText="1"/>
    </xf>
    <xf numFmtId="0" fontId="44" fillId="0" borderId="23" xfId="3" applyFont="1" applyBorder="1" applyAlignment="1">
      <alignment horizontal="center" vertical="center" wrapText="1"/>
    </xf>
    <xf numFmtId="0" fontId="44" fillId="0" borderId="24" xfId="3" applyFont="1" applyBorder="1" applyAlignment="1">
      <alignment horizontal="center" vertical="center" wrapText="1"/>
    </xf>
    <xf numFmtId="0" fontId="44" fillId="0" borderId="25" xfId="3" applyFont="1" applyBorder="1" applyAlignment="1">
      <alignment horizontal="center" vertical="center" wrapText="1"/>
    </xf>
    <xf numFmtId="0" fontId="44" fillId="0" borderId="26" xfId="3" applyFont="1" applyBorder="1" applyAlignment="1">
      <alignment horizontal="center" vertical="center" wrapText="1"/>
    </xf>
    <xf numFmtId="0" fontId="44" fillId="0" borderId="27" xfId="3" applyFont="1" applyBorder="1" applyAlignment="1">
      <alignment horizontal="center" vertical="center" wrapText="1"/>
    </xf>
    <xf numFmtId="0" fontId="44" fillId="0" borderId="28" xfId="3" applyFont="1" applyBorder="1" applyAlignment="1">
      <alignment horizontal="center" vertical="center" wrapText="1"/>
    </xf>
    <xf numFmtId="0" fontId="44" fillId="0" borderId="29" xfId="3" applyFont="1" applyBorder="1" applyAlignment="1">
      <alignment horizontal="center" vertical="center" wrapText="1"/>
    </xf>
    <xf numFmtId="0" fontId="44" fillId="0" borderId="16" xfId="3" applyFont="1" applyBorder="1" applyAlignment="1">
      <alignment horizontal="center" vertical="center" wrapText="1"/>
    </xf>
    <xf numFmtId="0" fontId="44" fillId="0" borderId="30" xfId="3" applyFont="1" applyBorder="1" applyAlignment="1">
      <alignment horizontal="center" vertical="center" wrapText="1"/>
    </xf>
    <xf numFmtId="0" fontId="44" fillId="0" borderId="31" xfId="3" applyFont="1" applyBorder="1" applyAlignment="1">
      <alignment horizontal="center" vertical="center" wrapText="1"/>
    </xf>
    <xf numFmtId="0" fontId="43" fillId="0" borderId="32" xfId="3" applyFont="1" applyBorder="1" applyAlignment="1">
      <alignment horizontal="center" vertical="center"/>
    </xf>
    <xf numFmtId="0" fontId="43" fillId="0" borderId="33" xfId="3" applyFont="1" applyBorder="1" applyAlignment="1">
      <alignment horizontal="center" vertical="center"/>
    </xf>
    <xf numFmtId="0" fontId="43" fillId="0" borderId="34" xfId="3" applyFont="1" applyBorder="1" applyAlignment="1">
      <alignment horizontal="center" vertical="center"/>
    </xf>
    <xf numFmtId="0" fontId="43" fillId="0" borderId="35" xfId="3" applyFont="1" applyBorder="1" applyAlignment="1">
      <alignment horizontal="center" vertical="center"/>
    </xf>
    <xf numFmtId="0" fontId="43" fillId="0" borderId="36" xfId="3" applyFont="1" applyBorder="1"/>
    <xf numFmtId="0" fontId="43" fillId="0" borderId="3" xfId="3" applyFont="1" applyBorder="1"/>
    <xf numFmtId="14" fontId="43" fillId="0" borderId="3" xfId="3" applyNumberFormat="1" applyFont="1" applyBorder="1"/>
    <xf numFmtId="0" fontId="43" fillId="0" borderId="37" xfId="3" applyFont="1" applyBorder="1"/>
    <xf numFmtId="0" fontId="43" fillId="0" borderId="38" xfId="3" applyFont="1" applyBorder="1"/>
    <xf numFmtId="14" fontId="43" fillId="0" borderId="0" xfId="3" applyNumberFormat="1" applyFont="1" applyBorder="1"/>
    <xf numFmtId="0" fontId="44" fillId="0" borderId="29" xfId="3" applyFont="1" applyBorder="1" applyAlignment="1">
      <alignment horizontal="center"/>
    </xf>
    <xf numFmtId="0" fontId="44" fillId="0" borderId="28" xfId="3" applyFont="1" applyBorder="1" applyAlignment="1">
      <alignment horizontal="center"/>
    </xf>
    <xf numFmtId="0" fontId="44" fillId="0" borderId="31" xfId="3" applyFont="1" applyBorder="1" applyAlignment="1">
      <alignment horizontal="center"/>
    </xf>
    <xf numFmtId="43" fontId="44" fillId="0" borderId="29" xfId="4" applyFont="1" applyBorder="1"/>
    <xf numFmtId="0" fontId="44" fillId="0" borderId="29" xfId="3" applyFont="1" applyBorder="1"/>
    <xf numFmtId="43" fontId="43" fillId="0" borderId="0" xfId="4" applyFont="1"/>
    <xf numFmtId="0" fontId="43" fillId="0" borderId="29" xfId="3" applyFont="1" applyBorder="1" applyAlignment="1">
      <alignment horizontal="center"/>
    </xf>
    <xf numFmtId="0" fontId="43" fillId="0" borderId="28" xfId="3" applyFont="1" applyBorder="1" applyAlignment="1">
      <alignment horizontal="center"/>
    </xf>
    <xf numFmtId="0" fontId="43" fillId="0" borderId="16" xfId="3" applyFont="1" applyBorder="1" applyAlignment="1">
      <alignment horizontal="center"/>
    </xf>
    <xf numFmtId="0" fontId="43" fillId="0" borderId="28" xfId="3" applyFont="1" applyBorder="1" applyAlignment="1">
      <alignment horizontal="center"/>
    </xf>
    <xf numFmtId="0" fontId="43" fillId="0" borderId="31" xfId="3" applyFont="1" applyBorder="1" applyAlignment="1">
      <alignment horizontal="center"/>
    </xf>
    <xf numFmtId="0" fontId="44" fillId="0" borderId="0" xfId="3" applyFont="1"/>
    <xf numFmtId="0" fontId="1" fillId="0" borderId="0" xfId="3"/>
    <xf numFmtId="0" fontId="44" fillId="0" borderId="39" xfId="3" applyFont="1" applyBorder="1" applyAlignment="1">
      <alignment horizontal="center" vertical="center" wrapText="1"/>
    </xf>
    <xf numFmtId="0" fontId="44" fillId="0" borderId="40" xfId="3" applyFont="1" applyBorder="1" applyAlignment="1">
      <alignment horizontal="center" vertical="center" wrapText="1"/>
    </xf>
    <xf numFmtId="0" fontId="44" fillId="0" borderId="41" xfId="3" applyFont="1" applyBorder="1" applyAlignment="1">
      <alignment horizontal="center" vertical="center" wrapText="1"/>
    </xf>
    <xf numFmtId="0" fontId="44" fillId="0" borderId="29" xfId="3" applyFont="1" applyBorder="1" applyAlignment="1">
      <alignment horizontal="center" vertical="center" wrapText="1"/>
    </xf>
    <xf numFmtId="0" fontId="44" fillId="0" borderId="28" xfId="3" applyFont="1" applyBorder="1" applyAlignment="1">
      <alignment horizontal="center" vertical="center" wrapText="1"/>
    </xf>
    <xf numFmtId="0" fontId="44" fillId="0" borderId="31" xfId="3" applyFont="1" applyBorder="1" applyAlignment="1">
      <alignment horizontal="center" vertical="center" wrapText="1"/>
    </xf>
    <xf numFmtId="0" fontId="1" fillId="0" borderId="31" xfId="3" applyBorder="1" applyAlignment="1">
      <alignment horizontal="center" vertical="center" wrapText="1"/>
    </xf>
    <xf numFmtId="0" fontId="44" fillId="0" borderId="21" xfId="3" applyFont="1" applyBorder="1" applyAlignment="1">
      <alignment horizontal="center" vertical="center" wrapText="1"/>
    </xf>
    <xf numFmtId="0" fontId="44" fillId="0" borderId="30" xfId="3" applyFont="1" applyBorder="1" applyAlignment="1">
      <alignment horizontal="center" vertical="center" wrapText="1"/>
    </xf>
    <xf numFmtId="0" fontId="45" fillId="0" borderId="32" xfId="3" applyFont="1" applyBorder="1" applyAlignment="1">
      <alignment horizontal="center" vertical="center"/>
    </xf>
    <xf numFmtId="0" fontId="45" fillId="0" borderId="33" xfId="3" applyFont="1" applyBorder="1" applyAlignment="1">
      <alignment horizontal="center" vertical="center"/>
    </xf>
    <xf numFmtId="0" fontId="45" fillId="0" borderId="33" xfId="3" applyFont="1" applyBorder="1" applyAlignment="1">
      <alignment horizontal="center" vertical="center" wrapText="1"/>
    </xf>
    <xf numFmtId="0" fontId="45" fillId="0" borderId="35" xfId="3" applyFont="1" applyBorder="1" applyAlignment="1">
      <alignment horizontal="center" vertical="center"/>
    </xf>
    <xf numFmtId="0" fontId="44" fillId="0" borderId="20" xfId="3" applyFont="1" applyBorder="1"/>
    <xf numFmtId="167" fontId="0" fillId="0" borderId="0" xfId="0" applyNumberFormat="1"/>
    <xf numFmtId="0" fontId="37" fillId="0" borderId="0" xfId="3" applyFont="1"/>
    <xf numFmtId="0" fontId="37" fillId="0" borderId="0" xfId="3" applyNumberFormat="1" applyFont="1"/>
    <xf numFmtId="0" fontId="37" fillId="0" borderId="12" xfId="3" applyNumberFormat="1" applyFont="1" applyBorder="1"/>
    <xf numFmtId="0" fontId="37" fillId="0" borderId="12" xfId="3" applyFont="1" applyBorder="1"/>
    <xf numFmtId="0" fontId="37" fillId="0" borderId="7" xfId="3" applyNumberFormat="1" applyFont="1" applyBorder="1"/>
    <xf numFmtId="0" fontId="37" fillId="0" borderId="7" xfId="3" applyFont="1" applyBorder="1"/>
    <xf numFmtId="0" fontId="37" fillId="0" borderId="12" xfId="3" applyNumberFormat="1" applyFont="1" applyBorder="1" applyAlignment="1">
      <alignment horizontal="left"/>
    </xf>
    <xf numFmtId="0" fontId="37" fillId="0" borderId="4" xfId="3" applyNumberFormat="1" applyFont="1" applyBorder="1"/>
    <xf numFmtId="0" fontId="37" fillId="0" borderId="4" xfId="3" applyFont="1" applyBorder="1"/>
    <xf numFmtId="0" fontId="1" fillId="0" borderId="4" xfId="3" applyNumberFormat="1" applyBorder="1"/>
    <xf numFmtId="0" fontId="1" fillId="0" borderId="4" xfId="3" applyBorder="1"/>
    <xf numFmtId="1" fontId="1" fillId="0" borderId="4" xfId="3" applyNumberFormat="1" applyBorder="1"/>
    <xf numFmtId="3" fontId="1" fillId="0" borderId="4" xfId="3" applyNumberFormat="1" applyBorder="1"/>
    <xf numFmtId="3" fontId="37" fillId="0" borderId="4" xfId="3" applyNumberFormat="1" applyFont="1" applyBorder="1"/>
    <xf numFmtId="0" fontId="37" fillId="0" borderId="0" xfId="3" applyFont="1" applyBorder="1"/>
    <xf numFmtId="0" fontId="37" fillId="0" borderId="4" xfId="3" applyNumberFormat="1" applyFont="1" applyBorder="1" applyAlignment="1">
      <alignment horizontal="center" vertical="center" wrapText="1"/>
    </xf>
    <xf numFmtId="0" fontId="37" fillId="0" borderId="4" xfId="3" applyNumberFormat="1" applyFont="1" applyBorder="1" applyAlignment="1">
      <alignment horizontal="center" wrapText="1"/>
    </xf>
    <xf numFmtId="0" fontId="37" fillId="0" borderId="5" xfId="3" applyNumberFormat="1" applyFont="1" applyBorder="1" applyAlignment="1">
      <alignment horizontal="center" wrapText="1"/>
    </xf>
    <xf numFmtId="0" fontId="37" fillId="0" borderId="15" xfId="3" applyNumberFormat="1" applyFont="1" applyBorder="1" applyAlignment="1">
      <alignment horizontal="center" wrapText="1"/>
    </xf>
    <xf numFmtId="0" fontId="37" fillId="0" borderId="3" xfId="3" applyNumberFormat="1" applyFont="1" applyBorder="1" applyAlignment="1">
      <alignment horizontal="center" wrapText="1"/>
    </xf>
    <xf numFmtId="0" fontId="1" fillId="0" borderId="4" xfId="3" applyBorder="1" applyAlignment="1">
      <alignment horizontal="center" vertical="center"/>
    </xf>
    <xf numFmtId="0" fontId="1" fillId="0" borderId="4" xfId="3" applyNumberFormat="1" applyBorder="1" applyAlignment="1">
      <alignment horizontal="center" vertical="center"/>
    </xf>
    <xf numFmtId="9" fontId="1" fillId="0" borderId="4" xfId="3" applyNumberFormat="1" applyBorder="1"/>
    <xf numFmtId="1" fontId="37" fillId="0" borderId="4" xfId="3" applyNumberFormat="1" applyFont="1" applyBorder="1"/>
    <xf numFmtId="0" fontId="46" fillId="0" borderId="0" xfId="3" applyFont="1"/>
    <xf numFmtId="0" fontId="47" fillId="0" borderId="0" xfId="3" applyFont="1"/>
    <xf numFmtId="0" fontId="48" fillId="0" borderId="0" xfId="3" applyFont="1"/>
    <xf numFmtId="0" fontId="49" fillId="0" borderId="0" xfId="3" applyFont="1"/>
    <xf numFmtId="0" fontId="48" fillId="0" borderId="17" xfId="3" applyFont="1" applyBorder="1"/>
    <xf numFmtId="0" fontId="49" fillId="0" borderId="18" xfId="3" applyFont="1" applyBorder="1"/>
    <xf numFmtId="0" fontId="50" fillId="0" borderId="18" xfId="3" applyNumberFormat="1" applyFont="1" applyBorder="1"/>
    <xf numFmtId="0" fontId="48" fillId="0" borderId="19" xfId="3" applyFont="1" applyBorder="1"/>
    <xf numFmtId="0" fontId="48" fillId="0" borderId="38" xfId="3" applyFont="1" applyBorder="1"/>
    <xf numFmtId="0" fontId="49" fillId="0" borderId="12" xfId="3" applyNumberFormat="1" applyFont="1" applyBorder="1"/>
    <xf numFmtId="0" fontId="49" fillId="0" borderId="12" xfId="3" applyFont="1" applyBorder="1"/>
    <xf numFmtId="0" fontId="49" fillId="0" borderId="0" xfId="3" applyFont="1" applyBorder="1"/>
    <xf numFmtId="0" fontId="48" fillId="0" borderId="42" xfId="3" applyFont="1" applyBorder="1"/>
    <xf numFmtId="0" fontId="49" fillId="0" borderId="7" xfId="3" applyNumberFormat="1" applyFont="1" applyBorder="1"/>
    <xf numFmtId="0" fontId="49" fillId="0" borderId="7" xfId="3" applyFont="1" applyBorder="1"/>
    <xf numFmtId="0" fontId="49" fillId="0" borderId="12" xfId="3" applyNumberFormat="1" applyFont="1" applyBorder="1" applyAlignment="1">
      <alignment horizontal="left"/>
    </xf>
    <xf numFmtId="0" fontId="49" fillId="0" borderId="12" xfId="3" applyFont="1" applyBorder="1" applyAlignment="1">
      <alignment horizontal="right"/>
    </xf>
    <xf numFmtId="0" fontId="48" fillId="0" borderId="0" xfId="3" applyFont="1" applyBorder="1"/>
    <xf numFmtId="0" fontId="51" fillId="0" borderId="0" xfId="3" applyFont="1" applyBorder="1"/>
    <xf numFmtId="0" fontId="49" fillId="0" borderId="4" xfId="3" applyNumberFormat="1" applyFont="1" applyBorder="1"/>
    <xf numFmtId="0" fontId="49" fillId="0" borderId="4" xfId="3" applyFont="1" applyBorder="1"/>
    <xf numFmtId="0" fontId="49" fillId="0" borderId="4" xfId="3" applyNumberFormat="1" applyFont="1" applyBorder="1" applyAlignment="1">
      <alignment horizontal="center" wrapText="1"/>
    </xf>
    <xf numFmtId="1" fontId="49" fillId="0" borderId="4" xfId="3" applyNumberFormat="1" applyFont="1" applyBorder="1" applyAlignment="1">
      <alignment horizontal="right"/>
    </xf>
    <xf numFmtId="0" fontId="48" fillId="0" borderId="4" xfId="3" applyNumberFormat="1" applyFont="1" applyBorder="1"/>
    <xf numFmtId="165" fontId="48" fillId="0" borderId="4" xfId="1" applyNumberFormat="1" applyFont="1" applyBorder="1"/>
    <xf numFmtId="1" fontId="48" fillId="0" borderId="4" xfId="3" applyNumberFormat="1" applyFont="1" applyBorder="1"/>
    <xf numFmtId="0" fontId="48" fillId="0" borderId="4" xfId="3" applyFont="1" applyBorder="1"/>
    <xf numFmtId="0" fontId="48" fillId="0" borderId="4" xfId="3" applyNumberFormat="1" applyFont="1" applyBorder="1" applyAlignment="1">
      <alignment horizontal="left"/>
    </xf>
    <xf numFmtId="3" fontId="48" fillId="0" borderId="4" xfId="3" applyNumberFormat="1" applyFont="1" applyBorder="1"/>
    <xf numFmtId="43" fontId="48" fillId="0" borderId="4" xfId="3" applyNumberFormat="1" applyFont="1" applyBorder="1"/>
    <xf numFmtId="0" fontId="48" fillId="0" borderId="4" xfId="3" applyFont="1" applyBorder="1" applyAlignment="1">
      <alignment horizontal="left"/>
    </xf>
    <xf numFmtId="165" fontId="49" fillId="0" borderId="4" xfId="1" applyNumberFormat="1" applyFont="1" applyBorder="1"/>
    <xf numFmtId="3" fontId="49" fillId="0" borderId="4" xfId="3" applyNumberFormat="1" applyFont="1" applyBorder="1"/>
    <xf numFmtId="0" fontId="49" fillId="0" borderId="0" xfId="3" applyNumberFormat="1" applyFont="1" applyBorder="1"/>
    <xf numFmtId="0" fontId="48" fillId="0" borderId="21" xfId="3" applyFont="1" applyBorder="1"/>
    <xf numFmtId="0" fontId="48" fillId="0" borderId="22" xfId="3" applyFont="1" applyBorder="1"/>
    <xf numFmtId="0" fontId="48" fillId="0" borderId="23" xfId="3" applyFont="1" applyBorder="1"/>
    <xf numFmtId="165" fontId="12" fillId="0" borderId="0" xfId="0" applyNumberFormat="1" applyFont="1" applyAlignment="1">
      <alignment vertical="center"/>
    </xf>
    <xf numFmtId="0" fontId="0" fillId="0" borderId="4" xfId="0" applyBorder="1" applyAlignment="1">
      <alignment horizontal="right"/>
    </xf>
  </cellXfs>
  <cellStyles count="5">
    <cellStyle name="Comma" xfId="1" builtinId="3"/>
    <cellStyle name="Comma 2" xfId="2"/>
    <cellStyle name="Comma 3" xf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i+i+librit+te+shitjes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i+i+librit+te+blerjes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K13">
            <v>9800.33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6">
          <cell r="M16">
            <v>22129.25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3"/>
  <sheetViews>
    <sheetView workbookViewId="0">
      <selection activeCell="K18" sqref="K18"/>
    </sheetView>
  </sheetViews>
  <sheetFormatPr defaultRowHeight="15"/>
  <cols>
    <col min="1" max="1" width="9.140625" style="307"/>
    <col min="2" max="2" width="4.42578125" style="307" customWidth="1"/>
    <col min="3" max="3" width="4" style="307" customWidth="1"/>
    <col min="4" max="4" width="23.28515625" style="307" bestFit="1" customWidth="1"/>
    <col min="5" max="5" width="10.28515625" style="307" customWidth="1"/>
    <col min="6" max="6" width="8.5703125" style="307" customWidth="1"/>
    <col min="7" max="7" width="11.85546875" style="307" bestFit="1" customWidth="1"/>
    <col min="8" max="8" width="9" style="307" customWidth="1"/>
    <col min="9" max="9" width="10.5703125" style="307" customWidth="1"/>
    <col min="10" max="10" width="13.28515625" style="307" customWidth="1"/>
    <col min="11" max="11" width="11.85546875" style="307" bestFit="1" customWidth="1"/>
    <col min="12" max="12" width="11.5703125" style="307" bestFit="1" customWidth="1"/>
    <col min="13" max="13" width="13.140625" style="307" bestFit="1" customWidth="1"/>
    <col min="14" max="257" width="9.140625" style="307"/>
    <col min="258" max="258" width="0" style="307" hidden="1" customWidth="1"/>
    <col min="259" max="259" width="4" style="307" customWidth="1"/>
    <col min="260" max="260" width="20.42578125" style="307" customWidth="1"/>
    <col min="261" max="261" width="10.28515625" style="307" customWidth="1"/>
    <col min="262" max="262" width="8.5703125" style="307" customWidth="1"/>
    <col min="263" max="263" width="11.85546875" style="307" bestFit="1" customWidth="1"/>
    <col min="264" max="264" width="9" style="307" customWidth="1"/>
    <col min="265" max="265" width="10.5703125" style="307" customWidth="1"/>
    <col min="266" max="266" width="13.28515625" style="307" customWidth="1"/>
    <col min="267" max="267" width="11.85546875" style="307" bestFit="1" customWidth="1"/>
    <col min="268" max="268" width="11.5703125" style="307" bestFit="1" customWidth="1"/>
    <col min="269" max="269" width="13.140625" style="307" bestFit="1" customWidth="1"/>
    <col min="270" max="513" width="9.140625" style="307"/>
    <col min="514" max="514" width="0" style="307" hidden="1" customWidth="1"/>
    <col min="515" max="515" width="4" style="307" customWidth="1"/>
    <col min="516" max="516" width="20.42578125" style="307" customWidth="1"/>
    <col min="517" max="517" width="10.28515625" style="307" customWidth="1"/>
    <col min="518" max="518" width="8.5703125" style="307" customWidth="1"/>
    <col min="519" max="519" width="11.85546875" style="307" bestFit="1" customWidth="1"/>
    <col min="520" max="520" width="9" style="307" customWidth="1"/>
    <col min="521" max="521" width="10.5703125" style="307" customWidth="1"/>
    <col min="522" max="522" width="13.28515625" style="307" customWidth="1"/>
    <col min="523" max="523" width="11.85546875" style="307" bestFit="1" customWidth="1"/>
    <col min="524" max="524" width="11.5703125" style="307" bestFit="1" customWidth="1"/>
    <col min="525" max="525" width="13.140625" style="307" bestFit="1" customWidth="1"/>
    <col min="526" max="769" width="9.140625" style="307"/>
    <col min="770" max="770" width="0" style="307" hidden="1" customWidth="1"/>
    <col min="771" max="771" width="4" style="307" customWidth="1"/>
    <col min="772" max="772" width="20.42578125" style="307" customWidth="1"/>
    <col min="773" max="773" width="10.28515625" style="307" customWidth="1"/>
    <col min="774" max="774" width="8.5703125" style="307" customWidth="1"/>
    <col min="775" max="775" width="11.85546875" style="307" bestFit="1" customWidth="1"/>
    <col min="776" max="776" width="9" style="307" customWidth="1"/>
    <col min="777" max="777" width="10.5703125" style="307" customWidth="1"/>
    <col min="778" max="778" width="13.28515625" style="307" customWidth="1"/>
    <col min="779" max="779" width="11.85546875" style="307" bestFit="1" customWidth="1"/>
    <col min="780" max="780" width="11.5703125" style="307" bestFit="1" customWidth="1"/>
    <col min="781" max="781" width="13.140625" style="307" bestFit="1" customWidth="1"/>
    <col min="782" max="1025" width="9.140625" style="307"/>
    <col min="1026" max="1026" width="0" style="307" hidden="1" customWidth="1"/>
    <col min="1027" max="1027" width="4" style="307" customWidth="1"/>
    <col min="1028" max="1028" width="20.42578125" style="307" customWidth="1"/>
    <col min="1029" max="1029" width="10.28515625" style="307" customWidth="1"/>
    <col min="1030" max="1030" width="8.5703125" style="307" customWidth="1"/>
    <col min="1031" max="1031" width="11.85546875" style="307" bestFit="1" customWidth="1"/>
    <col min="1032" max="1032" width="9" style="307" customWidth="1"/>
    <col min="1033" max="1033" width="10.5703125" style="307" customWidth="1"/>
    <col min="1034" max="1034" width="13.28515625" style="307" customWidth="1"/>
    <col min="1035" max="1035" width="11.85546875" style="307" bestFit="1" customWidth="1"/>
    <col min="1036" max="1036" width="11.5703125" style="307" bestFit="1" customWidth="1"/>
    <col min="1037" max="1037" width="13.140625" style="307" bestFit="1" customWidth="1"/>
    <col min="1038" max="1281" width="9.140625" style="307"/>
    <col min="1282" max="1282" width="0" style="307" hidden="1" customWidth="1"/>
    <col min="1283" max="1283" width="4" style="307" customWidth="1"/>
    <col min="1284" max="1284" width="20.42578125" style="307" customWidth="1"/>
    <col min="1285" max="1285" width="10.28515625" style="307" customWidth="1"/>
    <col min="1286" max="1286" width="8.5703125" style="307" customWidth="1"/>
    <col min="1287" max="1287" width="11.85546875" style="307" bestFit="1" customWidth="1"/>
    <col min="1288" max="1288" width="9" style="307" customWidth="1"/>
    <col min="1289" max="1289" width="10.5703125" style="307" customWidth="1"/>
    <col min="1290" max="1290" width="13.28515625" style="307" customWidth="1"/>
    <col min="1291" max="1291" width="11.85546875" style="307" bestFit="1" customWidth="1"/>
    <col min="1292" max="1292" width="11.5703125" style="307" bestFit="1" customWidth="1"/>
    <col min="1293" max="1293" width="13.140625" style="307" bestFit="1" customWidth="1"/>
    <col min="1294" max="1537" width="9.140625" style="307"/>
    <col min="1538" max="1538" width="0" style="307" hidden="1" customWidth="1"/>
    <col min="1539" max="1539" width="4" style="307" customWidth="1"/>
    <col min="1540" max="1540" width="20.42578125" style="307" customWidth="1"/>
    <col min="1541" max="1541" width="10.28515625" style="307" customWidth="1"/>
    <col min="1542" max="1542" width="8.5703125" style="307" customWidth="1"/>
    <col min="1543" max="1543" width="11.85546875" style="307" bestFit="1" customWidth="1"/>
    <col min="1544" max="1544" width="9" style="307" customWidth="1"/>
    <col min="1545" max="1545" width="10.5703125" style="307" customWidth="1"/>
    <col min="1546" max="1546" width="13.28515625" style="307" customWidth="1"/>
    <col min="1547" max="1547" width="11.85546875" style="307" bestFit="1" customWidth="1"/>
    <col min="1548" max="1548" width="11.5703125" style="307" bestFit="1" customWidth="1"/>
    <col min="1549" max="1549" width="13.140625" style="307" bestFit="1" customWidth="1"/>
    <col min="1550" max="1793" width="9.140625" style="307"/>
    <col min="1794" max="1794" width="0" style="307" hidden="1" customWidth="1"/>
    <col min="1795" max="1795" width="4" style="307" customWidth="1"/>
    <col min="1796" max="1796" width="20.42578125" style="307" customWidth="1"/>
    <col min="1797" max="1797" width="10.28515625" style="307" customWidth="1"/>
    <col min="1798" max="1798" width="8.5703125" style="307" customWidth="1"/>
    <col min="1799" max="1799" width="11.85546875" style="307" bestFit="1" customWidth="1"/>
    <col min="1800" max="1800" width="9" style="307" customWidth="1"/>
    <col min="1801" max="1801" width="10.5703125" style="307" customWidth="1"/>
    <col min="1802" max="1802" width="13.28515625" style="307" customWidth="1"/>
    <col min="1803" max="1803" width="11.85546875" style="307" bestFit="1" customWidth="1"/>
    <col min="1804" max="1804" width="11.5703125" style="307" bestFit="1" customWidth="1"/>
    <col min="1805" max="1805" width="13.140625" style="307" bestFit="1" customWidth="1"/>
    <col min="1806" max="2049" width="9.140625" style="307"/>
    <col min="2050" max="2050" width="0" style="307" hidden="1" customWidth="1"/>
    <col min="2051" max="2051" width="4" style="307" customWidth="1"/>
    <col min="2052" max="2052" width="20.42578125" style="307" customWidth="1"/>
    <col min="2053" max="2053" width="10.28515625" style="307" customWidth="1"/>
    <col min="2054" max="2054" width="8.5703125" style="307" customWidth="1"/>
    <col min="2055" max="2055" width="11.85546875" style="307" bestFit="1" customWidth="1"/>
    <col min="2056" max="2056" width="9" style="307" customWidth="1"/>
    <col min="2057" max="2057" width="10.5703125" style="307" customWidth="1"/>
    <col min="2058" max="2058" width="13.28515625" style="307" customWidth="1"/>
    <col min="2059" max="2059" width="11.85546875" style="307" bestFit="1" customWidth="1"/>
    <col min="2060" max="2060" width="11.5703125" style="307" bestFit="1" customWidth="1"/>
    <col min="2061" max="2061" width="13.140625" style="307" bestFit="1" customWidth="1"/>
    <col min="2062" max="2305" width="9.140625" style="307"/>
    <col min="2306" max="2306" width="0" style="307" hidden="1" customWidth="1"/>
    <col min="2307" max="2307" width="4" style="307" customWidth="1"/>
    <col min="2308" max="2308" width="20.42578125" style="307" customWidth="1"/>
    <col min="2309" max="2309" width="10.28515625" style="307" customWidth="1"/>
    <col min="2310" max="2310" width="8.5703125" style="307" customWidth="1"/>
    <col min="2311" max="2311" width="11.85546875" style="307" bestFit="1" customWidth="1"/>
    <col min="2312" max="2312" width="9" style="307" customWidth="1"/>
    <col min="2313" max="2313" width="10.5703125" style="307" customWidth="1"/>
    <col min="2314" max="2314" width="13.28515625" style="307" customWidth="1"/>
    <col min="2315" max="2315" width="11.85546875" style="307" bestFit="1" customWidth="1"/>
    <col min="2316" max="2316" width="11.5703125" style="307" bestFit="1" customWidth="1"/>
    <col min="2317" max="2317" width="13.140625" style="307" bestFit="1" customWidth="1"/>
    <col min="2318" max="2561" width="9.140625" style="307"/>
    <col min="2562" max="2562" width="0" style="307" hidden="1" customWidth="1"/>
    <col min="2563" max="2563" width="4" style="307" customWidth="1"/>
    <col min="2564" max="2564" width="20.42578125" style="307" customWidth="1"/>
    <col min="2565" max="2565" width="10.28515625" style="307" customWidth="1"/>
    <col min="2566" max="2566" width="8.5703125" style="307" customWidth="1"/>
    <col min="2567" max="2567" width="11.85546875" style="307" bestFit="1" customWidth="1"/>
    <col min="2568" max="2568" width="9" style="307" customWidth="1"/>
    <col min="2569" max="2569" width="10.5703125" style="307" customWidth="1"/>
    <col min="2570" max="2570" width="13.28515625" style="307" customWidth="1"/>
    <col min="2571" max="2571" width="11.85546875" style="307" bestFit="1" customWidth="1"/>
    <col min="2572" max="2572" width="11.5703125" style="307" bestFit="1" customWidth="1"/>
    <col min="2573" max="2573" width="13.140625" style="307" bestFit="1" customWidth="1"/>
    <col min="2574" max="2817" width="9.140625" style="307"/>
    <col min="2818" max="2818" width="0" style="307" hidden="1" customWidth="1"/>
    <col min="2819" max="2819" width="4" style="307" customWidth="1"/>
    <col min="2820" max="2820" width="20.42578125" style="307" customWidth="1"/>
    <col min="2821" max="2821" width="10.28515625" style="307" customWidth="1"/>
    <col min="2822" max="2822" width="8.5703125" style="307" customWidth="1"/>
    <col min="2823" max="2823" width="11.85546875" style="307" bestFit="1" customWidth="1"/>
    <col min="2824" max="2824" width="9" style="307" customWidth="1"/>
    <col min="2825" max="2825" width="10.5703125" style="307" customWidth="1"/>
    <col min="2826" max="2826" width="13.28515625" style="307" customWidth="1"/>
    <col min="2827" max="2827" width="11.85546875" style="307" bestFit="1" customWidth="1"/>
    <col min="2828" max="2828" width="11.5703125" style="307" bestFit="1" customWidth="1"/>
    <col min="2829" max="2829" width="13.140625" style="307" bestFit="1" customWidth="1"/>
    <col min="2830" max="3073" width="9.140625" style="307"/>
    <col min="3074" max="3074" width="0" style="307" hidden="1" customWidth="1"/>
    <col min="3075" max="3075" width="4" style="307" customWidth="1"/>
    <col min="3076" max="3076" width="20.42578125" style="307" customWidth="1"/>
    <col min="3077" max="3077" width="10.28515625" style="307" customWidth="1"/>
    <col min="3078" max="3078" width="8.5703125" style="307" customWidth="1"/>
    <col min="3079" max="3079" width="11.85546875" style="307" bestFit="1" customWidth="1"/>
    <col min="3080" max="3080" width="9" style="307" customWidth="1"/>
    <col min="3081" max="3081" width="10.5703125" style="307" customWidth="1"/>
    <col min="3082" max="3082" width="13.28515625" style="307" customWidth="1"/>
    <col min="3083" max="3083" width="11.85546875" style="307" bestFit="1" customWidth="1"/>
    <col min="3084" max="3084" width="11.5703125" style="307" bestFit="1" customWidth="1"/>
    <col min="3085" max="3085" width="13.140625" style="307" bestFit="1" customWidth="1"/>
    <col min="3086" max="3329" width="9.140625" style="307"/>
    <col min="3330" max="3330" width="0" style="307" hidden="1" customWidth="1"/>
    <col min="3331" max="3331" width="4" style="307" customWidth="1"/>
    <col min="3332" max="3332" width="20.42578125" style="307" customWidth="1"/>
    <col min="3333" max="3333" width="10.28515625" style="307" customWidth="1"/>
    <col min="3334" max="3334" width="8.5703125" style="307" customWidth="1"/>
    <col min="3335" max="3335" width="11.85546875" style="307" bestFit="1" customWidth="1"/>
    <col min="3336" max="3336" width="9" style="307" customWidth="1"/>
    <col min="3337" max="3337" width="10.5703125" style="307" customWidth="1"/>
    <col min="3338" max="3338" width="13.28515625" style="307" customWidth="1"/>
    <col min="3339" max="3339" width="11.85546875" style="307" bestFit="1" customWidth="1"/>
    <col min="3340" max="3340" width="11.5703125" style="307" bestFit="1" customWidth="1"/>
    <col min="3341" max="3341" width="13.140625" style="307" bestFit="1" customWidth="1"/>
    <col min="3342" max="3585" width="9.140625" style="307"/>
    <col min="3586" max="3586" width="0" style="307" hidden="1" customWidth="1"/>
    <col min="3587" max="3587" width="4" style="307" customWidth="1"/>
    <col min="3588" max="3588" width="20.42578125" style="307" customWidth="1"/>
    <col min="3589" max="3589" width="10.28515625" style="307" customWidth="1"/>
    <col min="3590" max="3590" width="8.5703125" style="307" customWidth="1"/>
    <col min="3591" max="3591" width="11.85546875" style="307" bestFit="1" customWidth="1"/>
    <col min="3592" max="3592" width="9" style="307" customWidth="1"/>
    <col min="3593" max="3593" width="10.5703125" style="307" customWidth="1"/>
    <col min="3594" max="3594" width="13.28515625" style="307" customWidth="1"/>
    <col min="3595" max="3595" width="11.85546875" style="307" bestFit="1" customWidth="1"/>
    <col min="3596" max="3596" width="11.5703125" style="307" bestFit="1" customWidth="1"/>
    <col min="3597" max="3597" width="13.140625" style="307" bestFit="1" customWidth="1"/>
    <col min="3598" max="3841" width="9.140625" style="307"/>
    <col min="3842" max="3842" width="0" style="307" hidden="1" customWidth="1"/>
    <col min="3843" max="3843" width="4" style="307" customWidth="1"/>
    <col min="3844" max="3844" width="20.42578125" style="307" customWidth="1"/>
    <col min="3845" max="3845" width="10.28515625" style="307" customWidth="1"/>
    <col min="3846" max="3846" width="8.5703125" style="307" customWidth="1"/>
    <col min="3847" max="3847" width="11.85546875" style="307" bestFit="1" customWidth="1"/>
    <col min="3848" max="3848" width="9" style="307" customWidth="1"/>
    <col min="3849" max="3849" width="10.5703125" style="307" customWidth="1"/>
    <col min="3850" max="3850" width="13.28515625" style="307" customWidth="1"/>
    <col min="3851" max="3851" width="11.85546875" style="307" bestFit="1" customWidth="1"/>
    <col min="3852" max="3852" width="11.5703125" style="307" bestFit="1" customWidth="1"/>
    <col min="3853" max="3853" width="13.140625" style="307" bestFit="1" customWidth="1"/>
    <col min="3854" max="4097" width="9.140625" style="307"/>
    <col min="4098" max="4098" width="0" style="307" hidden="1" customWidth="1"/>
    <col min="4099" max="4099" width="4" style="307" customWidth="1"/>
    <col min="4100" max="4100" width="20.42578125" style="307" customWidth="1"/>
    <col min="4101" max="4101" width="10.28515625" style="307" customWidth="1"/>
    <col min="4102" max="4102" width="8.5703125" style="307" customWidth="1"/>
    <col min="4103" max="4103" width="11.85546875" style="307" bestFit="1" customWidth="1"/>
    <col min="4104" max="4104" width="9" style="307" customWidth="1"/>
    <col min="4105" max="4105" width="10.5703125" style="307" customWidth="1"/>
    <col min="4106" max="4106" width="13.28515625" style="307" customWidth="1"/>
    <col min="4107" max="4107" width="11.85546875" style="307" bestFit="1" customWidth="1"/>
    <col min="4108" max="4108" width="11.5703125" style="307" bestFit="1" customWidth="1"/>
    <col min="4109" max="4109" width="13.140625" style="307" bestFit="1" customWidth="1"/>
    <col min="4110" max="4353" width="9.140625" style="307"/>
    <col min="4354" max="4354" width="0" style="307" hidden="1" customWidth="1"/>
    <col min="4355" max="4355" width="4" style="307" customWidth="1"/>
    <col min="4356" max="4356" width="20.42578125" style="307" customWidth="1"/>
    <col min="4357" max="4357" width="10.28515625" style="307" customWidth="1"/>
    <col min="4358" max="4358" width="8.5703125" style="307" customWidth="1"/>
    <col min="4359" max="4359" width="11.85546875" style="307" bestFit="1" customWidth="1"/>
    <col min="4360" max="4360" width="9" style="307" customWidth="1"/>
    <col min="4361" max="4361" width="10.5703125" style="307" customWidth="1"/>
    <col min="4362" max="4362" width="13.28515625" style="307" customWidth="1"/>
    <col min="4363" max="4363" width="11.85546875" style="307" bestFit="1" customWidth="1"/>
    <col min="4364" max="4364" width="11.5703125" style="307" bestFit="1" customWidth="1"/>
    <col min="4365" max="4365" width="13.140625" style="307" bestFit="1" customWidth="1"/>
    <col min="4366" max="4609" width="9.140625" style="307"/>
    <col min="4610" max="4610" width="0" style="307" hidden="1" customWidth="1"/>
    <col min="4611" max="4611" width="4" style="307" customWidth="1"/>
    <col min="4612" max="4612" width="20.42578125" style="307" customWidth="1"/>
    <col min="4613" max="4613" width="10.28515625" style="307" customWidth="1"/>
    <col min="4614" max="4614" width="8.5703125" style="307" customWidth="1"/>
    <col min="4615" max="4615" width="11.85546875" style="307" bestFit="1" customWidth="1"/>
    <col min="4616" max="4616" width="9" style="307" customWidth="1"/>
    <col min="4617" max="4617" width="10.5703125" style="307" customWidth="1"/>
    <col min="4618" max="4618" width="13.28515625" style="307" customWidth="1"/>
    <col min="4619" max="4619" width="11.85546875" style="307" bestFit="1" customWidth="1"/>
    <col min="4620" max="4620" width="11.5703125" style="307" bestFit="1" customWidth="1"/>
    <col min="4621" max="4621" width="13.140625" style="307" bestFit="1" customWidth="1"/>
    <col min="4622" max="4865" width="9.140625" style="307"/>
    <col min="4866" max="4866" width="0" style="307" hidden="1" customWidth="1"/>
    <col min="4867" max="4867" width="4" style="307" customWidth="1"/>
    <col min="4868" max="4868" width="20.42578125" style="307" customWidth="1"/>
    <col min="4869" max="4869" width="10.28515625" style="307" customWidth="1"/>
    <col min="4870" max="4870" width="8.5703125" style="307" customWidth="1"/>
    <col min="4871" max="4871" width="11.85546875" style="307" bestFit="1" customWidth="1"/>
    <col min="4872" max="4872" width="9" style="307" customWidth="1"/>
    <col min="4873" max="4873" width="10.5703125" style="307" customWidth="1"/>
    <col min="4874" max="4874" width="13.28515625" style="307" customWidth="1"/>
    <col min="4875" max="4875" width="11.85546875" style="307" bestFit="1" customWidth="1"/>
    <col min="4876" max="4876" width="11.5703125" style="307" bestFit="1" customWidth="1"/>
    <col min="4877" max="4877" width="13.140625" style="307" bestFit="1" customWidth="1"/>
    <col min="4878" max="5121" width="9.140625" style="307"/>
    <col min="5122" max="5122" width="0" style="307" hidden="1" customWidth="1"/>
    <col min="5123" max="5123" width="4" style="307" customWidth="1"/>
    <col min="5124" max="5124" width="20.42578125" style="307" customWidth="1"/>
    <col min="5125" max="5125" width="10.28515625" style="307" customWidth="1"/>
    <col min="5126" max="5126" width="8.5703125" style="307" customWidth="1"/>
    <col min="5127" max="5127" width="11.85546875" style="307" bestFit="1" customWidth="1"/>
    <col min="5128" max="5128" width="9" style="307" customWidth="1"/>
    <col min="5129" max="5129" width="10.5703125" style="307" customWidth="1"/>
    <col min="5130" max="5130" width="13.28515625" style="307" customWidth="1"/>
    <col min="5131" max="5131" width="11.85546875" style="307" bestFit="1" customWidth="1"/>
    <col min="5132" max="5132" width="11.5703125" style="307" bestFit="1" customWidth="1"/>
    <col min="5133" max="5133" width="13.140625" style="307" bestFit="1" customWidth="1"/>
    <col min="5134" max="5377" width="9.140625" style="307"/>
    <col min="5378" max="5378" width="0" style="307" hidden="1" customWidth="1"/>
    <col min="5379" max="5379" width="4" style="307" customWidth="1"/>
    <col min="5380" max="5380" width="20.42578125" style="307" customWidth="1"/>
    <col min="5381" max="5381" width="10.28515625" style="307" customWidth="1"/>
    <col min="5382" max="5382" width="8.5703125" style="307" customWidth="1"/>
    <col min="5383" max="5383" width="11.85546875" style="307" bestFit="1" customWidth="1"/>
    <col min="5384" max="5384" width="9" style="307" customWidth="1"/>
    <col min="5385" max="5385" width="10.5703125" style="307" customWidth="1"/>
    <col min="5386" max="5386" width="13.28515625" style="307" customWidth="1"/>
    <col min="5387" max="5387" width="11.85546875" style="307" bestFit="1" customWidth="1"/>
    <col min="5388" max="5388" width="11.5703125" style="307" bestFit="1" customWidth="1"/>
    <col min="5389" max="5389" width="13.140625" style="307" bestFit="1" customWidth="1"/>
    <col min="5390" max="5633" width="9.140625" style="307"/>
    <col min="5634" max="5634" width="0" style="307" hidden="1" customWidth="1"/>
    <col min="5635" max="5635" width="4" style="307" customWidth="1"/>
    <col min="5636" max="5636" width="20.42578125" style="307" customWidth="1"/>
    <col min="5637" max="5637" width="10.28515625" style="307" customWidth="1"/>
    <col min="5638" max="5638" width="8.5703125" style="307" customWidth="1"/>
    <col min="5639" max="5639" width="11.85546875" style="307" bestFit="1" customWidth="1"/>
    <col min="5640" max="5640" width="9" style="307" customWidth="1"/>
    <col min="5641" max="5641" width="10.5703125" style="307" customWidth="1"/>
    <col min="5642" max="5642" width="13.28515625" style="307" customWidth="1"/>
    <col min="5643" max="5643" width="11.85546875" style="307" bestFit="1" customWidth="1"/>
    <col min="5644" max="5644" width="11.5703125" style="307" bestFit="1" customWidth="1"/>
    <col min="5645" max="5645" width="13.140625" style="307" bestFit="1" customWidth="1"/>
    <col min="5646" max="5889" width="9.140625" style="307"/>
    <col min="5890" max="5890" width="0" style="307" hidden="1" customWidth="1"/>
    <col min="5891" max="5891" width="4" style="307" customWidth="1"/>
    <col min="5892" max="5892" width="20.42578125" style="307" customWidth="1"/>
    <col min="5893" max="5893" width="10.28515625" style="307" customWidth="1"/>
    <col min="5894" max="5894" width="8.5703125" style="307" customWidth="1"/>
    <col min="5895" max="5895" width="11.85546875" style="307" bestFit="1" customWidth="1"/>
    <col min="5896" max="5896" width="9" style="307" customWidth="1"/>
    <col min="5897" max="5897" width="10.5703125" style="307" customWidth="1"/>
    <col min="5898" max="5898" width="13.28515625" style="307" customWidth="1"/>
    <col min="5899" max="5899" width="11.85546875" style="307" bestFit="1" customWidth="1"/>
    <col min="5900" max="5900" width="11.5703125" style="307" bestFit="1" customWidth="1"/>
    <col min="5901" max="5901" width="13.140625" style="307" bestFit="1" customWidth="1"/>
    <col min="5902" max="6145" width="9.140625" style="307"/>
    <col min="6146" max="6146" width="0" style="307" hidden="1" customWidth="1"/>
    <col min="6147" max="6147" width="4" style="307" customWidth="1"/>
    <col min="6148" max="6148" width="20.42578125" style="307" customWidth="1"/>
    <col min="6149" max="6149" width="10.28515625" style="307" customWidth="1"/>
    <col min="6150" max="6150" width="8.5703125" style="307" customWidth="1"/>
    <col min="6151" max="6151" width="11.85546875" style="307" bestFit="1" customWidth="1"/>
    <col min="6152" max="6152" width="9" style="307" customWidth="1"/>
    <col min="6153" max="6153" width="10.5703125" style="307" customWidth="1"/>
    <col min="6154" max="6154" width="13.28515625" style="307" customWidth="1"/>
    <col min="6155" max="6155" width="11.85546875" style="307" bestFit="1" customWidth="1"/>
    <col min="6156" max="6156" width="11.5703125" style="307" bestFit="1" customWidth="1"/>
    <col min="6157" max="6157" width="13.140625" style="307" bestFit="1" customWidth="1"/>
    <col min="6158" max="6401" width="9.140625" style="307"/>
    <col min="6402" max="6402" width="0" style="307" hidden="1" customWidth="1"/>
    <col min="6403" max="6403" width="4" style="307" customWidth="1"/>
    <col min="6404" max="6404" width="20.42578125" style="307" customWidth="1"/>
    <col min="6405" max="6405" width="10.28515625" style="307" customWidth="1"/>
    <col min="6406" max="6406" width="8.5703125" style="307" customWidth="1"/>
    <col min="6407" max="6407" width="11.85546875" style="307" bestFit="1" customWidth="1"/>
    <col min="6408" max="6408" width="9" style="307" customWidth="1"/>
    <col min="6409" max="6409" width="10.5703125" style="307" customWidth="1"/>
    <col min="6410" max="6410" width="13.28515625" style="307" customWidth="1"/>
    <col min="6411" max="6411" width="11.85546875" style="307" bestFit="1" customWidth="1"/>
    <col min="6412" max="6412" width="11.5703125" style="307" bestFit="1" customWidth="1"/>
    <col min="6413" max="6413" width="13.140625" style="307" bestFit="1" customWidth="1"/>
    <col min="6414" max="6657" width="9.140625" style="307"/>
    <col min="6658" max="6658" width="0" style="307" hidden="1" customWidth="1"/>
    <col min="6659" max="6659" width="4" style="307" customWidth="1"/>
    <col min="6660" max="6660" width="20.42578125" style="307" customWidth="1"/>
    <col min="6661" max="6661" width="10.28515625" style="307" customWidth="1"/>
    <col min="6662" max="6662" width="8.5703125" style="307" customWidth="1"/>
    <col min="6663" max="6663" width="11.85546875" style="307" bestFit="1" customWidth="1"/>
    <col min="6664" max="6664" width="9" style="307" customWidth="1"/>
    <col min="6665" max="6665" width="10.5703125" style="307" customWidth="1"/>
    <col min="6666" max="6666" width="13.28515625" style="307" customWidth="1"/>
    <col min="6667" max="6667" width="11.85546875" style="307" bestFit="1" customWidth="1"/>
    <col min="6668" max="6668" width="11.5703125" style="307" bestFit="1" customWidth="1"/>
    <col min="6669" max="6669" width="13.140625" style="307" bestFit="1" customWidth="1"/>
    <col min="6670" max="6913" width="9.140625" style="307"/>
    <col min="6914" max="6914" width="0" style="307" hidden="1" customWidth="1"/>
    <col min="6915" max="6915" width="4" style="307" customWidth="1"/>
    <col min="6916" max="6916" width="20.42578125" style="307" customWidth="1"/>
    <col min="6917" max="6917" width="10.28515625" style="307" customWidth="1"/>
    <col min="6918" max="6918" width="8.5703125" style="307" customWidth="1"/>
    <col min="6919" max="6919" width="11.85546875" style="307" bestFit="1" customWidth="1"/>
    <col min="6920" max="6920" width="9" style="307" customWidth="1"/>
    <col min="6921" max="6921" width="10.5703125" style="307" customWidth="1"/>
    <col min="6922" max="6922" width="13.28515625" style="307" customWidth="1"/>
    <col min="6923" max="6923" width="11.85546875" style="307" bestFit="1" customWidth="1"/>
    <col min="6924" max="6924" width="11.5703125" style="307" bestFit="1" customWidth="1"/>
    <col min="6925" max="6925" width="13.140625" style="307" bestFit="1" customWidth="1"/>
    <col min="6926" max="7169" width="9.140625" style="307"/>
    <col min="7170" max="7170" width="0" style="307" hidden="1" customWidth="1"/>
    <col min="7171" max="7171" width="4" style="307" customWidth="1"/>
    <col min="7172" max="7172" width="20.42578125" style="307" customWidth="1"/>
    <col min="7173" max="7173" width="10.28515625" style="307" customWidth="1"/>
    <col min="7174" max="7174" width="8.5703125" style="307" customWidth="1"/>
    <col min="7175" max="7175" width="11.85546875" style="307" bestFit="1" customWidth="1"/>
    <col min="7176" max="7176" width="9" style="307" customWidth="1"/>
    <col min="7177" max="7177" width="10.5703125" style="307" customWidth="1"/>
    <col min="7178" max="7178" width="13.28515625" style="307" customWidth="1"/>
    <col min="7179" max="7179" width="11.85546875" style="307" bestFit="1" customWidth="1"/>
    <col min="7180" max="7180" width="11.5703125" style="307" bestFit="1" customWidth="1"/>
    <col min="7181" max="7181" width="13.140625" style="307" bestFit="1" customWidth="1"/>
    <col min="7182" max="7425" width="9.140625" style="307"/>
    <col min="7426" max="7426" width="0" style="307" hidden="1" customWidth="1"/>
    <col min="7427" max="7427" width="4" style="307" customWidth="1"/>
    <col min="7428" max="7428" width="20.42578125" style="307" customWidth="1"/>
    <col min="7429" max="7429" width="10.28515625" style="307" customWidth="1"/>
    <col min="7430" max="7430" width="8.5703125" style="307" customWidth="1"/>
    <col min="7431" max="7431" width="11.85546875" style="307" bestFit="1" customWidth="1"/>
    <col min="7432" max="7432" width="9" style="307" customWidth="1"/>
    <col min="7433" max="7433" width="10.5703125" style="307" customWidth="1"/>
    <col min="7434" max="7434" width="13.28515625" style="307" customWidth="1"/>
    <col min="7435" max="7435" width="11.85546875" style="307" bestFit="1" customWidth="1"/>
    <col min="7436" max="7436" width="11.5703125" style="307" bestFit="1" customWidth="1"/>
    <col min="7437" max="7437" width="13.140625" style="307" bestFit="1" customWidth="1"/>
    <col min="7438" max="7681" width="9.140625" style="307"/>
    <col min="7682" max="7682" width="0" style="307" hidden="1" customWidth="1"/>
    <col min="7683" max="7683" width="4" style="307" customWidth="1"/>
    <col min="7684" max="7684" width="20.42578125" style="307" customWidth="1"/>
    <col min="7685" max="7685" width="10.28515625" style="307" customWidth="1"/>
    <col min="7686" max="7686" width="8.5703125" style="307" customWidth="1"/>
    <col min="7687" max="7687" width="11.85546875" style="307" bestFit="1" customWidth="1"/>
    <col min="7688" max="7688" width="9" style="307" customWidth="1"/>
    <col min="7689" max="7689" width="10.5703125" style="307" customWidth="1"/>
    <col min="7690" max="7690" width="13.28515625" style="307" customWidth="1"/>
    <col min="7691" max="7691" width="11.85546875" style="307" bestFit="1" customWidth="1"/>
    <col min="7692" max="7692" width="11.5703125" style="307" bestFit="1" customWidth="1"/>
    <col min="7693" max="7693" width="13.140625" style="307" bestFit="1" customWidth="1"/>
    <col min="7694" max="7937" width="9.140625" style="307"/>
    <col min="7938" max="7938" width="0" style="307" hidden="1" customWidth="1"/>
    <col min="7939" max="7939" width="4" style="307" customWidth="1"/>
    <col min="7940" max="7940" width="20.42578125" style="307" customWidth="1"/>
    <col min="7941" max="7941" width="10.28515625" style="307" customWidth="1"/>
    <col min="7942" max="7942" width="8.5703125" style="307" customWidth="1"/>
    <col min="7943" max="7943" width="11.85546875" style="307" bestFit="1" customWidth="1"/>
    <col min="7944" max="7944" width="9" style="307" customWidth="1"/>
    <col min="7945" max="7945" width="10.5703125" style="307" customWidth="1"/>
    <col min="7946" max="7946" width="13.28515625" style="307" customWidth="1"/>
    <col min="7947" max="7947" width="11.85546875" style="307" bestFit="1" customWidth="1"/>
    <col min="7948" max="7948" width="11.5703125" style="307" bestFit="1" customWidth="1"/>
    <col min="7949" max="7949" width="13.140625" style="307" bestFit="1" customWidth="1"/>
    <col min="7950" max="8193" width="9.140625" style="307"/>
    <col min="8194" max="8194" width="0" style="307" hidden="1" customWidth="1"/>
    <col min="8195" max="8195" width="4" style="307" customWidth="1"/>
    <col min="8196" max="8196" width="20.42578125" style="307" customWidth="1"/>
    <col min="8197" max="8197" width="10.28515625" style="307" customWidth="1"/>
    <col min="8198" max="8198" width="8.5703125" style="307" customWidth="1"/>
    <col min="8199" max="8199" width="11.85546875" style="307" bestFit="1" customWidth="1"/>
    <col min="8200" max="8200" width="9" style="307" customWidth="1"/>
    <col min="8201" max="8201" width="10.5703125" style="307" customWidth="1"/>
    <col min="8202" max="8202" width="13.28515625" style="307" customWidth="1"/>
    <col min="8203" max="8203" width="11.85546875" style="307" bestFit="1" customWidth="1"/>
    <col min="8204" max="8204" width="11.5703125" style="307" bestFit="1" customWidth="1"/>
    <col min="8205" max="8205" width="13.140625" style="307" bestFit="1" customWidth="1"/>
    <col min="8206" max="8449" width="9.140625" style="307"/>
    <col min="8450" max="8450" width="0" style="307" hidden="1" customWidth="1"/>
    <col min="8451" max="8451" width="4" style="307" customWidth="1"/>
    <col min="8452" max="8452" width="20.42578125" style="307" customWidth="1"/>
    <col min="8453" max="8453" width="10.28515625" style="307" customWidth="1"/>
    <col min="8454" max="8454" width="8.5703125" style="307" customWidth="1"/>
    <col min="8455" max="8455" width="11.85546875" style="307" bestFit="1" customWidth="1"/>
    <col min="8456" max="8456" width="9" style="307" customWidth="1"/>
    <col min="8457" max="8457" width="10.5703125" style="307" customWidth="1"/>
    <col min="8458" max="8458" width="13.28515625" style="307" customWidth="1"/>
    <col min="8459" max="8459" width="11.85546875" style="307" bestFit="1" customWidth="1"/>
    <col min="8460" max="8460" width="11.5703125" style="307" bestFit="1" customWidth="1"/>
    <col min="8461" max="8461" width="13.140625" style="307" bestFit="1" customWidth="1"/>
    <col min="8462" max="8705" width="9.140625" style="307"/>
    <col min="8706" max="8706" width="0" style="307" hidden="1" customWidth="1"/>
    <col min="8707" max="8707" width="4" style="307" customWidth="1"/>
    <col min="8708" max="8708" width="20.42578125" style="307" customWidth="1"/>
    <col min="8709" max="8709" width="10.28515625" style="307" customWidth="1"/>
    <col min="8710" max="8710" width="8.5703125" style="307" customWidth="1"/>
    <col min="8711" max="8711" width="11.85546875" style="307" bestFit="1" customWidth="1"/>
    <col min="8712" max="8712" width="9" style="307" customWidth="1"/>
    <col min="8713" max="8713" width="10.5703125" style="307" customWidth="1"/>
    <col min="8714" max="8714" width="13.28515625" style="307" customWidth="1"/>
    <col min="8715" max="8715" width="11.85546875" style="307" bestFit="1" customWidth="1"/>
    <col min="8716" max="8716" width="11.5703125" style="307" bestFit="1" customWidth="1"/>
    <col min="8717" max="8717" width="13.140625" style="307" bestFit="1" customWidth="1"/>
    <col min="8718" max="8961" width="9.140625" style="307"/>
    <col min="8962" max="8962" width="0" style="307" hidden="1" customWidth="1"/>
    <col min="8963" max="8963" width="4" style="307" customWidth="1"/>
    <col min="8964" max="8964" width="20.42578125" style="307" customWidth="1"/>
    <col min="8965" max="8965" width="10.28515625" style="307" customWidth="1"/>
    <col min="8966" max="8966" width="8.5703125" style="307" customWidth="1"/>
    <col min="8967" max="8967" width="11.85546875" style="307" bestFit="1" customWidth="1"/>
    <col min="8968" max="8968" width="9" style="307" customWidth="1"/>
    <col min="8969" max="8969" width="10.5703125" style="307" customWidth="1"/>
    <col min="8970" max="8970" width="13.28515625" style="307" customWidth="1"/>
    <col min="8971" max="8971" width="11.85546875" style="307" bestFit="1" customWidth="1"/>
    <col min="8972" max="8972" width="11.5703125" style="307" bestFit="1" customWidth="1"/>
    <col min="8973" max="8973" width="13.140625" style="307" bestFit="1" customWidth="1"/>
    <col min="8974" max="9217" width="9.140625" style="307"/>
    <col min="9218" max="9218" width="0" style="307" hidden="1" customWidth="1"/>
    <col min="9219" max="9219" width="4" style="307" customWidth="1"/>
    <col min="9220" max="9220" width="20.42578125" style="307" customWidth="1"/>
    <col min="9221" max="9221" width="10.28515625" style="307" customWidth="1"/>
    <col min="9222" max="9222" width="8.5703125" style="307" customWidth="1"/>
    <col min="9223" max="9223" width="11.85546875" style="307" bestFit="1" customWidth="1"/>
    <col min="9224" max="9224" width="9" style="307" customWidth="1"/>
    <col min="9225" max="9225" width="10.5703125" style="307" customWidth="1"/>
    <col min="9226" max="9226" width="13.28515625" style="307" customWidth="1"/>
    <col min="9227" max="9227" width="11.85546875" style="307" bestFit="1" customWidth="1"/>
    <col min="9228" max="9228" width="11.5703125" style="307" bestFit="1" customWidth="1"/>
    <col min="9229" max="9229" width="13.140625" style="307" bestFit="1" customWidth="1"/>
    <col min="9230" max="9473" width="9.140625" style="307"/>
    <col min="9474" max="9474" width="0" style="307" hidden="1" customWidth="1"/>
    <col min="9475" max="9475" width="4" style="307" customWidth="1"/>
    <col min="9476" max="9476" width="20.42578125" style="307" customWidth="1"/>
    <col min="9477" max="9477" width="10.28515625" style="307" customWidth="1"/>
    <col min="9478" max="9478" width="8.5703125" style="307" customWidth="1"/>
    <col min="9479" max="9479" width="11.85546875" style="307" bestFit="1" customWidth="1"/>
    <col min="9480" max="9480" width="9" style="307" customWidth="1"/>
    <col min="9481" max="9481" width="10.5703125" style="307" customWidth="1"/>
    <col min="9482" max="9482" width="13.28515625" style="307" customWidth="1"/>
    <col min="9483" max="9483" width="11.85546875" style="307" bestFit="1" customWidth="1"/>
    <col min="9484" max="9484" width="11.5703125" style="307" bestFit="1" customWidth="1"/>
    <col min="9485" max="9485" width="13.140625" style="307" bestFit="1" customWidth="1"/>
    <col min="9486" max="9729" width="9.140625" style="307"/>
    <col min="9730" max="9730" width="0" style="307" hidden="1" customWidth="1"/>
    <col min="9731" max="9731" width="4" style="307" customWidth="1"/>
    <col min="9732" max="9732" width="20.42578125" style="307" customWidth="1"/>
    <col min="9733" max="9733" width="10.28515625" style="307" customWidth="1"/>
    <col min="9734" max="9734" width="8.5703125" style="307" customWidth="1"/>
    <col min="9735" max="9735" width="11.85546875" style="307" bestFit="1" customWidth="1"/>
    <col min="9736" max="9736" width="9" style="307" customWidth="1"/>
    <col min="9737" max="9737" width="10.5703125" style="307" customWidth="1"/>
    <col min="9738" max="9738" width="13.28515625" style="307" customWidth="1"/>
    <col min="9739" max="9739" width="11.85546875" style="307" bestFit="1" customWidth="1"/>
    <col min="9740" max="9740" width="11.5703125" style="307" bestFit="1" customWidth="1"/>
    <col min="9741" max="9741" width="13.140625" style="307" bestFit="1" customWidth="1"/>
    <col min="9742" max="9985" width="9.140625" style="307"/>
    <col min="9986" max="9986" width="0" style="307" hidden="1" customWidth="1"/>
    <col min="9987" max="9987" width="4" style="307" customWidth="1"/>
    <col min="9988" max="9988" width="20.42578125" style="307" customWidth="1"/>
    <col min="9989" max="9989" width="10.28515625" style="307" customWidth="1"/>
    <col min="9990" max="9990" width="8.5703125" style="307" customWidth="1"/>
    <col min="9991" max="9991" width="11.85546875" style="307" bestFit="1" customWidth="1"/>
    <col min="9992" max="9992" width="9" style="307" customWidth="1"/>
    <col min="9993" max="9993" width="10.5703125" style="307" customWidth="1"/>
    <col min="9994" max="9994" width="13.28515625" style="307" customWidth="1"/>
    <col min="9995" max="9995" width="11.85546875" style="307" bestFit="1" customWidth="1"/>
    <col min="9996" max="9996" width="11.5703125" style="307" bestFit="1" customWidth="1"/>
    <col min="9997" max="9997" width="13.140625" style="307" bestFit="1" customWidth="1"/>
    <col min="9998" max="10241" width="9.140625" style="307"/>
    <col min="10242" max="10242" width="0" style="307" hidden="1" customWidth="1"/>
    <col min="10243" max="10243" width="4" style="307" customWidth="1"/>
    <col min="10244" max="10244" width="20.42578125" style="307" customWidth="1"/>
    <col min="10245" max="10245" width="10.28515625" style="307" customWidth="1"/>
    <col min="10246" max="10246" width="8.5703125" style="307" customWidth="1"/>
    <col min="10247" max="10247" width="11.85546875" style="307" bestFit="1" customWidth="1"/>
    <col min="10248" max="10248" width="9" style="307" customWidth="1"/>
    <col min="10249" max="10249" width="10.5703125" style="307" customWidth="1"/>
    <col min="10250" max="10250" width="13.28515625" style="307" customWidth="1"/>
    <col min="10251" max="10251" width="11.85546875" style="307" bestFit="1" customWidth="1"/>
    <col min="10252" max="10252" width="11.5703125" style="307" bestFit="1" customWidth="1"/>
    <col min="10253" max="10253" width="13.140625" style="307" bestFit="1" customWidth="1"/>
    <col min="10254" max="10497" width="9.140625" style="307"/>
    <col min="10498" max="10498" width="0" style="307" hidden="1" customWidth="1"/>
    <col min="10499" max="10499" width="4" style="307" customWidth="1"/>
    <col min="10500" max="10500" width="20.42578125" style="307" customWidth="1"/>
    <col min="10501" max="10501" width="10.28515625" style="307" customWidth="1"/>
    <col min="10502" max="10502" width="8.5703125" style="307" customWidth="1"/>
    <col min="10503" max="10503" width="11.85546875" style="307" bestFit="1" customWidth="1"/>
    <col min="10504" max="10504" width="9" style="307" customWidth="1"/>
    <col min="10505" max="10505" width="10.5703125" style="307" customWidth="1"/>
    <col min="10506" max="10506" width="13.28515625" style="307" customWidth="1"/>
    <col min="10507" max="10507" width="11.85546875" style="307" bestFit="1" customWidth="1"/>
    <col min="10508" max="10508" width="11.5703125" style="307" bestFit="1" customWidth="1"/>
    <col min="10509" max="10509" width="13.140625" style="307" bestFit="1" customWidth="1"/>
    <col min="10510" max="10753" width="9.140625" style="307"/>
    <col min="10754" max="10754" width="0" style="307" hidden="1" customWidth="1"/>
    <col min="10755" max="10755" width="4" style="307" customWidth="1"/>
    <col min="10756" max="10756" width="20.42578125" style="307" customWidth="1"/>
    <col min="10757" max="10757" width="10.28515625" style="307" customWidth="1"/>
    <col min="10758" max="10758" width="8.5703125" style="307" customWidth="1"/>
    <col min="10759" max="10759" width="11.85546875" style="307" bestFit="1" customWidth="1"/>
    <col min="10760" max="10760" width="9" style="307" customWidth="1"/>
    <col min="10761" max="10761" width="10.5703125" style="307" customWidth="1"/>
    <col min="10762" max="10762" width="13.28515625" style="307" customWidth="1"/>
    <col min="10763" max="10763" width="11.85546875" style="307" bestFit="1" customWidth="1"/>
    <col min="10764" max="10764" width="11.5703125" style="307" bestFit="1" customWidth="1"/>
    <col min="10765" max="10765" width="13.140625" style="307" bestFit="1" customWidth="1"/>
    <col min="10766" max="11009" width="9.140625" style="307"/>
    <col min="11010" max="11010" width="0" style="307" hidden="1" customWidth="1"/>
    <col min="11011" max="11011" width="4" style="307" customWidth="1"/>
    <col min="11012" max="11012" width="20.42578125" style="307" customWidth="1"/>
    <col min="11013" max="11013" width="10.28515625" style="307" customWidth="1"/>
    <col min="11014" max="11014" width="8.5703125" style="307" customWidth="1"/>
    <col min="11015" max="11015" width="11.85546875" style="307" bestFit="1" customWidth="1"/>
    <col min="11016" max="11016" width="9" style="307" customWidth="1"/>
    <col min="11017" max="11017" width="10.5703125" style="307" customWidth="1"/>
    <col min="11018" max="11018" width="13.28515625" style="307" customWidth="1"/>
    <col min="11019" max="11019" width="11.85546875" style="307" bestFit="1" customWidth="1"/>
    <col min="11020" max="11020" width="11.5703125" style="307" bestFit="1" customWidth="1"/>
    <col min="11021" max="11021" width="13.140625" style="307" bestFit="1" customWidth="1"/>
    <col min="11022" max="11265" width="9.140625" style="307"/>
    <col min="11266" max="11266" width="0" style="307" hidden="1" customWidth="1"/>
    <col min="11267" max="11267" width="4" style="307" customWidth="1"/>
    <col min="11268" max="11268" width="20.42578125" style="307" customWidth="1"/>
    <col min="11269" max="11269" width="10.28515625" style="307" customWidth="1"/>
    <col min="11270" max="11270" width="8.5703125" style="307" customWidth="1"/>
    <col min="11271" max="11271" width="11.85546875" style="307" bestFit="1" customWidth="1"/>
    <col min="11272" max="11272" width="9" style="307" customWidth="1"/>
    <col min="11273" max="11273" width="10.5703125" style="307" customWidth="1"/>
    <col min="11274" max="11274" width="13.28515625" style="307" customWidth="1"/>
    <col min="11275" max="11275" width="11.85546875" style="307" bestFit="1" customWidth="1"/>
    <col min="11276" max="11276" width="11.5703125" style="307" bestFit="1" customWidth="1"/>
    <col min="11277" max="11277" width="13.140625" style="307" bestFit="1" customWidth="1"/>
    <col min="11278" max="11521" width="9.140625" style="307"/>
    <col min="11522" max="11522" width="0" style="307" hidden="1" customWidth="1"/>
    <col min="11523" max="11523" width="4" style="307" customWidth="1"/>
    <col min="11524" max="11524" width="20.42578125" style="307" customWidth="1"/>
    <col min="11525" max="11525" width="10.28515625" style="307" customWidth="1"/>
    <col min="11526" max="11526" width="8.5703125" style="307" customWidth="1"/>
    <col min="11527" max="11527" width="11.85546875" style="307" bestFit="1" customWidth="1"/>
    <col min="11528" max="11528" width="9" style="307" customWidth="1"/>
    <col min="11529" max="11529" width="10.5703125" style="307" customWidth="1"/>
    <col min="11530" max="11530" width="13.28515625" style="307" customWidth="1"/>
    <col min="11531" max="11531" width="11.85546875" style="307" bestFit="1" customWidth="1"/>
    <col min="11532" max="11532" width="11.5703125" style="307" bestFit="1" customWidth="1"/>
    <col min="11533" max="11533" width="13.140625" style="307" bestFit="1" customWidth="1"/>
    <col min="11534" max="11777" width="9.140625" style="307"/>
    <col min="11778" max="11778" width="0" style="307" hidden="1" customWidth="1"/>
    <col min="11779" max="11779" width="4" style="307" customWidth="1"/>
    <col min="11780" max="11780" width="20.42578125" style="307" customWidth="1"/>
    <col min="11781" max="11781" width="10.28515625" style="307" customWidth="1"/>
    <col min="11782" max="11782" width="8.5703125" style="307" customWidth="1"/>
    <col min="11783" max="11783" width="11.85546875" style="307" bestFit="1" customWidth="1"/>
    <col min="11784" max="11784" width="9" style="307" customWidth="1"/>
    <col min="11785" max="11785" width="10.5703125" style="307" customWidth="1"/>
    <col min="11786" max="11786" width="13.28515625" style="307" customWidth="1"/>
    <col min="11787" max="11787" width="11.85546875" style="307" bestFit="1" customWidth="1"/>
    <col min="11788" max="11788" width="11.5703125" style="307" bestFit="1" customWidth="1"/>
    <col min="11789" max="11789" width="13.140625" style="307" bestFit="1" customWidth="1"/>
    <col min="11790" max="12033" width="9.140625" style="307"/>
    <col min="12034" max="12034" width="0" style="307" hidden="1" customWidth="1"/>
    <col min="12035" max="12035" width="4" style="307" customWidth="1"/>
    <col min="12036" max="12036" width="20.42578125" style="307" customWidth="1"/>
    <col min="12037" max="12037" width="10.28515625" style="307" customWidth="1"/>
    <col min="12038" max="12038" width="8.5703125" style="307" customWidth="1"/>
    <col min="12039" max="12039" width="11.85546875" style="307" bestFit="1" customWidth="1"/>
    <col min="12040" max="12040" width="9" style="307" customWidth="1"/>
    <col min="12041" max="12041" width="10.5703125" style="307" customWidth="1"/>
    <col min="12042" max="12042" width="13.28515625" style="307" customWidth="1"/>
    <col min="12043" max="12043" width="11.85546875" style="307" bestFit="1" customWidth="1"/>
    <col min="12044" max="12044" width="11.5703125" style="307" bestFit="1" customWidth="1"/>
    <col min="12045" max="12045" width="13.140625" style="307" bestFit="1" customWidth="1"/>
    <col min="12046" max="12289" width="9.140625" style="307"/>
    <col min="12290" max="12290" width="0" style="307" hidden="1" customWidth="1"/>
    <col min="12291" max="12291" width="4" style="307" customWidth="1"/>
    <col min="12292" max="12292" width="20.42578125" style="307" customWidth="1"/>
    <col min="12293" max="12293" width="10.28515625" style="307" customWidth="1"/>
    <col min="12294" max="12294" width="8.5703125" style="307" customWidth="1"/>
    <col min="12295" max="12295" width="11.85546875" style="307" bestFit="1" customWidth="1"/>
    <col min="12296" max="12296" width="9" style="307" customWidth="1"/>
    <col min="12297" max="12297" width="10.5703125" style="307" customWidth="1"/>
    <col min="12298" max="12298" width="13.28515625" style="307" customWidth="1"/>
    <col min="12299" max="12299" width="11.85546875" style="307" bestFit="1" customWidth="1"/>
    <col min="12300" max="12300" width="11.5703125" style="307" bestFit="1" customWidth="1"/>
    <col min="12301" max="12301" width="13.140625" style="307" bestFit="1" customWidth="1"/>
    <col min="12302" max="12545" width="9.140625" style="307"/>
    <col min="12546" max="12546" width="0" style="307" hidden="1" customWidth="1"/>
    <col min="12547" max="12547" width="4" style="307" customWidth="1"/>
    <col min="12548" max="12548" width="20.42578125" style="307" customWidth="1"/>
    <col min="12549" max="12549" width="10.28515625" style="307" customWidth="1"/>
    <col min="12550" max="12550" width="8.5703125" style="307" customWidth="1"/>
    <col min="12551" max="12551" width="11.85546875" style="307" bestFit="1" customWidth="1"/>
    <col min="12552" max="12552" width="9" style="307" customWidth="1"/>
    <col min="12553" max="12553" width="10.5703125" style="307" customWidth="1"/>
    <col min="12554" max="12554" width="13.28515625" style="307" customWidth="1"/>
    <col min="12555" max="12555" width="11.85546875" style="307" bestFit="1" customWidth="1"/>
    <col min="12556" max="12556" width="11.5703125" style="307" bestFit="1" customWidth="1"/>
    <col min="12557" max="12557" width="13.140625" style="307" bestFit="1" customWidth="1"/>
    <col min="12558" max="12801" width="9.140625" style="307"/>
    <col min="12802" max="12802" width="0" style="307" hidden="1" customWidth="1"/>
    <col min="12803" max="12803" width="4" style="307" customWidth="1"/>
    <col min="12804" max="12804" width="20.42578125" style="307" customWidth="1"/>
    <col min="12805" max="12805" width="10.28515625" style="307" customWidth="1"/>
    <col min="12806" max="12806" width="8.5703125" style="307" customWidth="1"/>
    <col min="12807" max="12807" width="11.85546875" style="307" bestFit="1" customWidth="1"/>
    <col min="12808" max="12808" width="9" style="307" customWidth="1"/>
    <col min="12809" max="12809" width="10.5703125" style="307" customWidth="1"/>
    <col min="12810" max="12810" width="13.28515625" style="307" customWidth="1"/>
    <col min="12811" max="12811" width="11.85546875" style="307" bestFit="1" customWidth="1"/>
    <col min="12812" max="12812" width="11.5703125" style="307" bestFit="1" customWidth="1"/>
    <col min="12813" max="12813" width="13.140625" style="307" bestFit="1" customWidth="1"/>
    <col min="12814" max="13057" width="9.140625" style="307"/>
    <col min="13058" max="13058" width="0" style="307" hidden="1" customWidth="1"/>
    <col min="13059" max="13059" width="4" style="307" customWidth="1"/>
    <col min="13060" max="13060" width="20.42578125" style="307" customWidth="1"/>
    <col min="13061" max="13061" width="10.28515625" style="307" customWidth="1"/>
    <col min="13062" max="13062" width="8.5703125" style="307" customWidth="1"/>
    <col min="13063" max="13063" width="11.85546875" style="307" bestFit="1" customWidth="1"/>
    <col min="13064" max="13064" width="9" style="307" customWidth="1"/>
    <col min="13065" max="13065" width="10.5703125" style="307" customWidth="1"/>
    <col min="13066" max="13066" width="13.28515625" style="307" customWidth="1"/>
    <col min="13067" max="13067" width="11.85546875" style="307" bestFit="1" customWidth="1"/>
    <col min="13068" max="13068" width="11.5703125" style="307" bestFit="1" customWidth="1"/>
    <col min="13069" max="13069" width="13.140625" style="307" bestFit="1" customWidth="1"/>
    <col min="13070" max="13313" width="9.140625" style="307"/>
    <col min="13314" max="13314" width="0" style="307" hidden="1" customWidth="1"/>
    <col min="13315" max="13315" width="4" style="307" customWidth="1"/>
    <col min="13316" max="13316" width="20.42578125" style="307" customWidth="1"/>
    <col min="13317" max="13317" width="10.28515625" style="307" customWidth="1"/>
    <col min="13318" max="13318" width="8.5703125" style="307" customWidth="1"/>
    <col min="13319" max="13319" width="11.85546875" style="307" bestFit="1" customWidth="1"/>
    <col min="13320" max="13320" width="9" style="307" customWidth="1"/>
    <col min="13321" max="13321" width="10.5703125" style="307" customWidth="1"/>
    <col min="13322" max="13322" width="13.28515625" style="307" customWidth="1"/>
    <col min="13323" max="13323" width="11.85546875" style="307" bestFit="1" customWidth="1"/>
    <col min="13324" max="13324" width="11.5703125" style="307" bestFit="1" customWidth="1"/>
    <col min="13325" max="13325" width="13.140625" style="307" bestFit="1" customWidth="1"/>
    <col min="13326" max="13569" width="9.140625" style="307"/>
    <col min="13570" max="13570" width="0" style="307" hidden="1" customWidth="1"/>
    <col min="13571" max="13571" width="4" style="307" customWidth="1"/>
    <col min="13572" max="13572" width="20.42578125" style="307" customWidth="1"/>
    <col min="13573" max="13573" width="10.28515625" style="307" customWidth="1"/>
    <col min="13574" max="13574" width="8.5703125" style="307" customWidth="1"/>
    <col min="13575" max="13575" width="11.85546875" style="307" bestFit="1" customWidth="1"/>
    <col min="13576" max="13576" width="9" style="307" customWidth="1"/>
    <col min="13577" max="13577" width="10.5703125" style="307" customWidth="1"/>
    <col min="13578" max="13578" width="13.28515625" style="307" customWidth="1"/>
    <col min="13579" max="13579" width="11.85546875" style="307" bestFit="1" customWidth="1"/>
    <col min="13580" max="13580" width="11.5703125" style="307" bestFit="1" customWidth="1"/>
    <col min="13581" max="13581" width="13.140625" style="307" bestFit="1" customWidth="1"/>
    <col min="13582" max="13825" width="9.140625" style="307"/>
    <col min="13826" max="13826" width="0" style="307" hidden="1" customWidth="1"/>
    <col min="13827" max="13827" width="4" style="307" customWidth="1"/>
    <col min="13828" max="13828" width="20.42578125" style="307" customWidth="1"/>
    <col min="13829" max="13829" width="10.28515625" style="307" customWidth="1"/>
    <col min="13830" max="13830" width="8.5703125" style="307" customWidth="1"/>
    <col min="13831" max="13831" width="11.85546875" style="307" bestFit="1" customWidth="1"/>
    <col min="13832" max="13832" width="9" style="307" customWidth="1"/>
    <col min="13833" max="13833" width="10.5703125" style="307" customWidth="1"/>
    <col min="13834" max="13834" width="13.28515625" style="307" customWidth="1"/>
    <col min="13835" max="13835" width="11.85546875" style="307" bestFit="1" customWidth="1"/>
    <col min="13836" max="13836" width="11.5703125" style="307" bestFit="1" customWidth="1"/>
    <col min="13837" max="13837" width="13.140625" style="307" bestFit="1" customWidth="1"/>
    <col min="13838" max="14081" width="9.140625" style="307"/>
    <col min="14082" max="14082" width="0" style="307" hidden="1" customWidth="1"/>
    <col min="14083" max="14083" width="4" style="307" customWidth="1"/>
    <col min="14084" max="14084" width="20.42578125" style="307" customWidth="1"/>
    <col min="14085" max="14085" width="10.28515625" style="307" customWidth="1"/>
    <col min="14086" max="14086" width="8.5703125" style="307" customWidth="1"/>
    <col min="14087" max="14087" width="11.85546875" style="307" bestFit="1" customWidth="1"/>
    <col min="14088" max="14088" width="9" style="307" customWidth="1"/>
    <col min="14089" max="14089" width="10.5703125" style="307" customWidth="1"/>
    <col min="14090" max="14090" width="13.28515625" style="307" customWidth="1"/>
    <col min="14091" max="14091" width="11.85546875" style="307" bestFit="1" customWidth="1"/>
    <col min="14092" max="14092" width="11.5703125" style="307" bestFit="1" customWidth="1"/>
    <col min="14093" max="14093" width="13.140625" style="307" bestFit="1" customWidth="1"/>
    <col min="14094" max="14337" width="9.140625" style="307"/>
    <col min="14338" max="14338" width="0" style="307" hidden="1" customWidth="1"/>
    <col min="14339" max="14339" width="4" style="307" customWidth="1"/>
    <col min="14340" max="14340" width="20.42578125" style="307" customWidth="1"/>
    <col min="14341" max="14341" width="10.28515625" style="307" customWidth="1"/>
    <col min="14342" max="14342" width="8.5703125" style="307" customWidth="1"/>
    <col min="14343" max="14343" width="11.85546875" style="307" bestFit="1" customWidth="1"/>
    <col min="14344" max="14344" width="9" style="307" customWidth="1"/>
    <col min="14345" max="14345" width="10.5703125" style="307" customWidth="1"/>
    <col min="14346" max="14346" width="13.28515625" style="307" customWidth="1"/>
    <col min="14347" max="14347" width="11.85546875" style="307" bestFit="1" customWidth="1"/>
    <col min="14348" max="14348" width="11.5703125" style="307" bestFit="1" customWidth="1"/>
    <col min="14349" max="14349" width="13.140625" style="307" bestFit="1" customWidth="1"/>
    <col min="14350" max="14593" width="9.140625" style="307"/>
    <col min="14594" max="14594" width="0" style="307" hidden="1" customWidth="1"/>
    <col min="14595" max="14595" width="4" style="307" customWidth="1"/>
    <col min="14596" max="14596" width="20.42578125" style="307" customWidth="1"/>
    <col min="14597" max="14597" width="10.28515625" style="307" customWidth="1"/>
    <col min="14598" max="14598" width="8.5703125" style="307" customWidth="1"/>
    <col min="14599" max="14599" width="11.85546875" style="307" bestFit="1" customWidth="1"/>
    <col min="14600" max="14600" width="9" style="307" customWidth="1"/>
    <col min="14601" max="14601" width="10.5703125" style="307" customWidth="1"/>
    <col min="14602" max="14602" width="13.28515625" style="307" customWidth="1"/>
    <col min="14603" max="14603" width="11.85546875" style="307" bestFit="1" customWidth="1"/>
    <col min="14604" max="14604" width="11.5703125" style="307" bestFit="1" customWidth="1"/>
    <col min="14605" max="14605" width="13.140625" style="307" bestFit="1" customWidth="1"/>
    <col min="14606" max="14849" width="9.140625" style="307"/>
    <col min="14850" max="14850" width="0" style="307" hidden="1" customWidth="1"/>
    <col min="14851" max="14851" width="4" style="307" customWidth="1"/>
    <col min="14852" max="14852" width="20.42578125" style="307" customWidth="1"/>
    <col min="14853" max="14853" width="10.28515625" style="307" customWidth="1"/>
    <col min="14854" max="14854" width="8.5703125" style="307" customWidth="1"/>
    <col min="14855" max="14855" width="11.85546875" style="307" bestFit="1" customWidth="1"/>
    <col min="14856" max="14856" width="9" style="307" customWidth="1"/>
    <col min="14857" max="14857" width="10.5703125" style="307" customWidth="1"/>
    <col min="14858" max="14858" width="13.28515625" style="307" customWidth="1"/>
    <col min="14859" max="14859" width="11.85546875" style="307" bestFit="1" customWidth="1"/>
    <col min="14860" max="14860" width="11.5703125" style="307" bestFit="1" customWidth="1"/>
    <col min="14861" max="14861" width="13.140625" style="307" bestFit="1" customWidth="1"/>
    <col min="14862" max="15105" width="9.140625" style="307"/>
    <col min="15106" max="15106" width="0" style="307" hidden="1" customWidth="1"/>
    <col min="15107" max="15107" width="4" style="307" customWidth="1"/>
    <col min="15108" max="15108" width="20.42578125" style="307" customWidth="1"/>
    <col min="15109" max="15109" width="10.28515625" style="307" customWidth="1"/>
    <col min="15110" max="15110" width="8.5703125" style="307" customWidth="1"/>
    <col min="15111" max="15111" width="11.85546875" style="307" bestFit="1" customWidth="1"/>
    <col min="15112" max="15112" width="9" style="307" customWidth="1"/>
    <col min="15113" max="15113" width="10.5703125" style="307" customWidth="1"/>
    <col min="15114" max="15114" width="13.28515625" style="307" customWidth="1"/>
    <col min="15115" max="15115" width="11.85546875" style="307" bestFit="1" customWidth="1"/>
    <col min="15116" max="15116" width="11.5703125" style="307" bestFit="1" customWidth="1"/>
    <col min="15117" max="15117" width="13.140625" style="307" bestFit="1" customWidth="1"/>
    <col min="15118" max="15361" width="9.140625" style="307"/>
    <col min="15362" max="15362" width="0" style="307" hidden="1" customWidth="1"/>
    <col min="15363" max="15363" width="4" style="307" customWidth="1"/>
    <col min="15364" max="15364" width="20.42578125" style="307" customWidth="1"/>
    <col min="15365" max="15365" width="10.28515625" style="307" customWidth="1"/>
    <col min="15366" max="15366" width="8.5703125" style="307" customWidth="1"/>
    <col min="15367" max="15367" width="11.85546875" style="307" bestFit="1" customWidth="1"/>
    <col min="15368" max="15368" width="9" style="307" customWidth="1"/>
    <col min="15369" max="15369" width="10.5703125" style="307" customWidth="1"/>
    <col min="15370" max="15370" width="13.28515625" style="307" customWidth="1"/>
    <col min="15371" max="15371" width="11.85546875" style="307" bestFit="1" customWidth="1"/>
    <col min="15372" max="15372" width="11.5703125" style="307" bestFit="1" customWidth="1"/>
    <col min="15373" max="15373" width="13.140625" style="307" bestFit="1" customWidth="1"/>
    <col min="15374" max="15617" width="9.140625" style="307"/>
    <col min="15618" max="15618" width="0" style="307" hidden="1" customWidth="1"/>
    <col min="15619" max="15619" width="4" style="307" customWidth="1"/>
    <col min="15620" max="15620" width="20.42578125" style="307" customWidth="1"/>
    <col min="15621" max="15621" width="10.28515625" style="307" customWidth="1"/>
    <col min="15622" max="15622" width="8.5703125" style="307" customWidth="1"/>
    <col min="15623" max="15623" width="11.85546875" style="307" bestFit="1" customWidth="1"/>
    <col min="15624" max="15624" width="9" style="307" customWidth="1"/>
    <col min="15625" max="15625" width="10.5703125" style="307" customWidth="1"/>
    <col min="15626" max="15626" width="13.28515625" style="307" customWidth="1"/>
    <col min="15627" max="15627" width="11.85546875" style="307" bestFit="1" customWidth="1"/>
    <col min="15628" max="15628" width="11.5703125" style="307" bestFit="1" customWidth="1"/>
    <col min="15629" max="15629" width="13.140625" style="307" bestFit="1" customWidth="1"/>
    <col min="15630" max="15873" width="9.140625" style="307"/>
    <col min="15874" max="15874" width="0" style="307" hidden="1" customWidth="1"/>
    <col min="15875" max="15875" width="4" style="307" customWidth="1"/>
    <col min="15876" max="15876" width="20.42578125" style="307" customWidth="1"/>
    <col min="15877" max="15877" width="10.28515625" style="307" customWidth="1"/>
    <col min="15878" max="15878" width="8.5703125" style="307" customWidth="1"/>
    <col min="15879" max="15879" width="11.85546875" style="307" bestFit="1" customWidth="1"/>
    <col min="15880" max="15880" width="9" style="307" customWidth="1"/>
    <col min="15881" max="15881" width="10.5703125" style="307" customWidth="1"/>
    <col min="15882" max="15882" width="13.28515625" style="307" customWidth="1"/>
    <col min="15883" max="15883" width="11.85546875" style="307" bestFit="1" customWidth="1"/>
    <col min="15884" max="15884" width="11.5703125" style="307" bestFit="1" customWidth="1"/>
    <col min="15885" max="15885" width="13.140625" style="307" bestFit="1" customWidth="1"/>
    <col min="15886" max="16129" width="9.140625" style="307"/>
    <col min="16130" max="16130" width="0" style="307" hidden="1" customWidth="1"/>
    <col min="16131" max="16131" width="4" style="307" customWidth="1"/>
    <col min="16132" max="16132" width="20.42578125" style="307" customWidth="1"/>
    <col min="16133" max="16133" width="10.28515625" style="307" customWidth="1"/>
    <col min="16134" max="16134" width="8.5703125" style="307" customWidth="1"/>
    <col min="16135" max="16135" width="11.85546875" style="307" bestFit="1" customWidth="1"/>
    <col min="16136" max="16136" width="9" style="307" customWidth="1"/>
    <col min="16137" max="16137" width="10.5703125" style="307" customWidth="1"/>
    <col min="16138" max="16138" width="13.28515625" style="307" customWidth="1"/>
    <col min="16139" max="16139" width="11.85546875" style="307" bestFit="1" customWidth="1"/>
    <col min="16140" max="16140" width="11.5703125" style="307" bestFit="1" customWidth="1"/>
    <col min="16141" max="16141" width="13.140625" style="307" bestFit="1" customWidth="1"/>
    <col min="16142" max="16384" width="9.140625" style="307"/>
  </cols>
  <sheetData>
    <row r="2" spans="3:13">
      <c r="C2" s="323"/>
      <c r="D2" s="323"/>
      <c r="E2" s="323"/>
      <c r="F2" s="323"/>
      <c r="G2" s="323"/>
      <c r="H2" s="324" t="s">
        <v>363</v>
      </c>
      <c r="J2" s="323"/>
      <c r="K2" s="323"/>
      <c r="L2" s="323"/>
      <c r="M2" s="323"/>
    </row>
    <row r="3" spans="3:13"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3:13">
      <c r="C4" s="325" t="s">
        <v>358</v>
      </c>
      <c r="D4" s="326"/>
      <c r="E4" s="326"/>
      <c r="F4" s="337"/>
      <c r="G4" s="337"/>
      <c r="H4" s="337"/>
      <c r="I4" s="337"/>
      <c r="J4" s="323"/>
      <c r="K4" s="323"/>
      <c r="L4" s="323"/>
      <c r="M4" s="323"/>
    </row>
    <row r="5" spans="3:13">
      <c r="C5" s="327" t="s">
        <v>359</v>
      </c>
      <c r="D5" s="328"/>
      <c r="E5" s="337"/>
      <c r="F5" s="337"/>
      <c r="G5" s="337"/>
      <c r="H5" s="337"/>
      <c r="I5" s="337"/>
      <c r="J5" s="323"/>
      <c r="K5" s="323"/>
      <c r="L5" s="323"/>
      <c r="M5" s="323"/>
    </row>
    <row r="6" spans="3:13">
      <c r="C6" s="329" t="s">
        <v>360</v>
      </c>
      <c r="D6" s="326"/>
      <c r="E6" s="326"/>
      <c r="F6" s="326"/>
      <c r="G6" s="326"/>
      <c r="H6" s="326"/>
      <c r="I6" s="326"/>
      <c r="J6" s="323"/>
      <c r="K6" s="323"/>
      <c r="L6" s="323"/>
      <c r="M6" s="323"/>
    </row>
    <row r="9" spans="3:13" ht="15" customHeight="1">
      <c r="C9" s="338" t="s">
        <v>2</v>
      </c>
      <c r="D9" s="338" t="s">
        <v>338</v>
      </c>
      <c r="E9" s="338" t="s">
        <v>339</v>
      </c>
      <c r="F9" s="339" t="s">
        <v>340</v>
      </c>
      <c r="G9" s="339"/>
      <c r="H9" s="339"/>
      <c r="I9" s="338" t="s">
        <v>341</v>
      </c>
      <c r="J9" s="340" t="s">
        <v>342</v>
      </c>
      <c r="K9" s="340" t="s">
        <v>343</v>
      </c>
      <c r="L9" s="339" t="s">
        <v>344</v>
      </c>
    </row>
    <row r="10" spans="3:13" ht="29.25" customHeight="1">
      <c r="C10" s="338"/>
      <c r="D10" s="338"/>
      <c r="E10" s="338"/>
      <c r="F10" s="339" t="s">
        <v>345</v>
      </c>
      <c r="G10" s="339" t="s">
        <v>346</v>
      </c>
      <c r="H10" s="339" t="s">
        <v>347</v>
      </c>
      <c r="I10" s="338"/>
      <c r="J10" s="341"/>
      <c r="K10" s="341"/>
      <c r="L10" s="339"/>
    </row>
    <row r="11" spans="3:13">
      <c r="C11" s="338"/>
      <c r="D11" s="338"/>
      <c r="E11" s="338"/>
      <c r="F11" s="339"/>
      <c r="G11" s="339"/>
      <c r="H11" s="339"/>
      <c r="I11" s="338"/>
      <c r="J11" s="342"/>
      <c r="K11" s="342"/>
      <c r="L11" s="339"/>
    </row>
    <row r="12" spans="3:13">
      <c r="C12" s="343"/>
      <c r="D12" s="343"/>
      <c r="E12" s="343"/>
      <c r="F12" s="344" t="s">
        <v>232</v>
      </c>
      <c r="G12" s="344" t="s">
        <v>233</v>
      </c>
      <c r="H12" s="344" t="s">
        <v>348</v>
      </c>
      <c r="I12" s="344" t="s">
        <v>236</v>
      </c>
      <c r="J12" s="344" t="s">
        <v>237</v>
      </c>
      <c r="K12" s="344" t="s">
        <v>349</v>
      </c>
      <c r="L12" s="344" t="s">
        <v>350</v>
      </c>
    </row>
    <row r="13" spans="3:13">
      <c r="C13" s="334">
        <v>1</v>
      </c>
      <c r="D13" s="332" t="s">
        <v>351</v>
      </c>
      <c r="E13" s="333"/>
      <c r="F13" s="335"/>
      <c r="G13" s="333"/>
      <c r="H13" s="335"/>
      <c r="I13" s="345"/>
      <c r="J13" s="333"/>
      <c r="K13" s="335"/>
      <c r="L13" s="335"/>
    </row>
    <row r="14" spans="3:13">
      <c r="C14" s="334">
        <v>2</v>
      </c>
      <c r="D14" s="332" t="s">
        <v>352</v>
      </c>
      <c r="E14" s="333"/>
      <c r="F14" s="335"/>
      <c r="G14" s="333"/>
      <c r="H14" s="335"/>
      <c r="I14" s="345"/>
      <c r="J14" s="333"/>
      <c r="K14" s="335"/>
      <c r="L14" s="335"/>
    </row>
    <row r="15" spans="3:13">
      <c r="C15" s="334">
        <v>3</v>
      </c>
      <c r="D15" s="332" t="s">
        <v>351</v>
      </c>
      <c r="E15" s="333"/>
      <c r="F15" s="335"/>
      <c r="G15" s="333"/>
      <c r="H15" s="335"/>
      <c r="I15" s="345"/>
      <c r="J15" s="333"/>
      <c r="K15" s="335"/>
      <c r="L15" s="335"/>
    </row>
    <row r="16" spans="3:13">
      <c r="C16" s="334"/>
      <c r="D16" s="332"/>
      <c r="E16" s="333"/>
      <c r="F16" s="335"/>
      <c r="G16" s="333"/>
      <c r="H16" s="335"/>
      <c r="I16" s="345"/>
      <c r="J16" s="333"/>
      <c r="K16" s="335"/>
      <c r="L16" s="335"/>
    </row>
    <row r="17" spans="3:12">
      <c r="C17" s="334"/>
      <c r="D17" s="332"/>
      <c r="E17" s="333"/>
      <c r="F17" s="335"/>
      <c r="G17" s="333"/>
      <c r="H17" s="335"/>
      <c r="I17" s="345"/>
      <c r="J17" s="333"/>
      <c r="K17" s="335"/>
      <c r="L17" s="335"/>
    </row>
    <row r="18" spans="3:12">
      <c r="C18" s="334"/>
      <c r="D18" s="332"/>
      <c r="E18" s="333"/>
      <c r="F18" s="335"/>
      <c r="G18" s="333"/>
      <c r="H18" s="335"/>
      <c r="I18" s="345"/>
      <c r="J18" s="333"/>
      <c r="K18" s="335"/>
      <c r="L18" s="335"/>
    </row>
    <row r="19" spans="3:12">
      <c r="C19" s="334"/>
      <c r="D19" s="332"/>
      <c r="E19" s="333"/>
      <c r="F19" s="335"/>
      <c r="G19" s="333"/>
      <c r="H19" s="335"/>
      <c r="I19" s="345"/>
      <c r="J19" s="333"/>
      <c r="K19" s="335"/>
      <c r="L19" s="335"/>
    </row>
    <row r="20" spans="3:12">
      <c r="C20" s="334"/>
      <c r="D20" s="332"/>
      <c r="E20" s="333"/>
      <c r="F20" s="335"/>
      <c r="G20" s="333"/>
      <c r="H20" s="335"/>
      <c r="I20" s="345"/>
      <c r="J20" s="333"/>
      <c r="K20" s="335"/>
      <c r="L20" s="335"/>
    </row>
    <row r="21" spans="3:12">
      <c r="C21" s="333"/>
      <c r="D21" s="330" t="s">
        <v>353</v>
      </c>
      <c r="E21" s="331"/>
      <c r="F21" s="336"/>
      <c r="G21" s="346"/>
      <c r="H21" s="336"/>
      <c r="I21" s="331"/>
      <c r="J21" s="331"/>
      <c r="K21" s="336"/>
      <c r="L21" s="336"/>
    </row>
    <row r="23" spans="3:12">
      <c r="K23" s="324" t="s">
        <v>354</v>
      </c>
    </row>
  </sheetData>
  <mergeCells count="11">
    <mergeCell ref="K9:K11"/>
    <mergeCell ref="L9:L11"/>
    <mergeCell ref="F10:F11"/>
    <mergeCell ref="G10:G11"/>
    <mergeCell ref="H10:H11"/>
    <mergeCell ref="C9:C11"/>
    <mergeCell ref="D9:D11"/>
    <mergeCell ref="E9:E11"/>
    <mergeCell ref="F9:H9"/>
    <mergeCell ref="I9:I11"/>
    <mergeCell ref="J9:J11"/>
  </mergeCells>
  <pageMargins left="0.17" right="0.7" top="0.75" bottom="0.75" header="0.3" footer="0.3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F26" sqref="F26"/>
    </sheetView>
  </sheetViews>
  <sheetFormatPr defaultColWidth="9.140625" defaultRowHeight="15.75"/>
  <cols>
    <col min="1" max="1" width="10.85546875" style="265" customWidth="1"/>
    <col min="2" max="6" width="9.140625" style="265"/>
    <col min="7" max="7" width="10.5703125" style="265" bestFit="1" customWidth="1"/>
    <col min="8" max="16384" width="9.140625" style="265"/>
  </cols>
  <sheetData>
    <row r="1" spans="1:14" ht="19.5">
      <c r="A1" s="264" t="s">
        <v>210</v>
      </c>
    </row>
    <row r="2" spans="1:14">
      <c r="A2" s="266" t="s">
        <v>211</v>
      </c>
      <c r="B2" s="266"/>
      <c r="C2" s="265" t="s">
        <v>176</v>
      </c>
    </row>
    <row r="3" spans="1:14">
      <c r="A3" s="266" t="s">
        <v>212</v>
      </c>
      <c r="B3" s="266"/>
      <c r="C3" s="265" t="s">
        <v>177</v>
      </c>
    </row>
    <row r="4" spans="1:14">
      <c r="A4" s="266" t="s">
        <v>213</v>
      </c>
      <c r="B4" s="266"/>
      <c r="C4" s="265">
        <v>2013</v>
      </c>
    </row>
    <row r="5" spans="1:14">
      <c r="A5" s="266" t="s">
        <v>214</v>
      </c>
      <c r="B5" s="266"/>
      <c r="C5" s="265">
        <v>1</v>
      </c>
    </row>
    <row r="6" spans="1:14" ht="16.5" thickBot="1">
      <c r="A6" s="266"/>
      <c r="B6" s="266"/>
    </row>
    <row r="7" spans="1:14" ht="16.5" thickBot="1">
      <c r="A7" s="265" t="s">
        <v>215</v>
      </c>
      <c r="B7" s="267"/>
      <c r="C7" s="265" t="s">
        <v>216</v>
      </c>
    </row>
    <row r="8" spans="1:14" ht="16.5" thickBot="1"/>
    <row r="9" spans="1:14" s="272" customFormat="1">
      <c r="A9" s="268" t="s">
        <v>217</v>
      </c>
      <c r="B9" s="269"/>
      <c r="C9" s="270"/>
      <c r="D9" s="268" t="s">
        <v>218</v>
      </c>
      <c r="E9" s="269"/>
      <c r="F9" s="270"/>
      <c r="G9" s="271" t="s">
        <v>219</v>
      </c>
      <c r="H9" s="271" t="s">
        <v>220</v>
      </c>
      <c r="I9" s="271" t="s">
        <v>221</v>
      </c>
      <c r="J9" s="268" t="s">
        <v>222</v>
      </c>
      <c r="K9" s="270"/>
      <c r="L9" s="268" t="s">
        <v>223</v>
      </c>
      <c r="M9" s="270"/>
    </row>
    <row r="10" spans="1:14" s="272" customFormat="1" ht="16.5" thickBot="1">
      <c r="A10" s="273"/>
      <c r="B10" s="274"/>
      <c r="C10" s="275"/>
      <c r="D10" s="273"/>
      <c r="E10" s="274"/>
      <c r="F10" s="275"/>
      <c r="G10" s="276"/>
      <c r="H10" s="276"/>
      <c r="I10" s="276"/>
      <c r="J10" s="273"/>
      <c r="K10" s="275"/>
      <c r="L10" s="273"/>
      <c r="M10" s="275"/>
    </row>
    <row r="11" spans="1:14" s="272" customFormat="1" ht="48" thickBot="1">
      <c r="A11" s="277" t="s">
        <v>224</v>
      </c>
      <c r="B11" s="278" t="s">
        <v>225</v>
      </c>
      <c r="C11" s="279" t="s">
        <v>226</v>
      </c>
      <c r="D11" s="280" t="s">
        <v>227</v>
      </c>
      <c r="E11" s="281" t="s">
        <v>228</v>
      </c>
      <c r="F11" s="282" t="s">
        <v>229</v>
      </c>
      <c r="G11" s="283"/>
      <c r="H11" s="283"/>
      <c r="I11" s="283"/>
      <c r="J11" s="282" t="s">
        <v>230</v>
      </c>
      <c r="K11" s="284" t="s">
        <v>231</v>
      </c>
      <c r="L11" s="282" t="s">
        <v>230</v>
      </c>
      <c r="M11" s="284" t="s">
        <v>231</v>
      </c>
    </row>
    <row r="12" spans="1:14" ht="16.5" thickBot="1">
      <c r="A12" s="285" t="s">
        <v>232</v>
      </c>
      <c r="B12" s="286" t="s">
        <v>233</v>
      </c>
      <c r="C12" s="286" t="s">
        <v>234</v>
      </c>
      <c r="D12" s="286" t="s">
        <v>235</v>
      </c>
      <c r="E12" s="286" t="s">
        <v>236</v>
      </c>
      <c r="F12" s="286" t="s">
        <v>237</v>
      </c>
      <c r="G12" s="286" t="s">
        <v>238</v>
      </c>
      <c r="H12" s="286" t="s">
        <v>239</v>
      </c>
      <c r="I12" s="287" t="s">
        <v>240</v>
      </c>
      <c r="J12" s="286" t="s">
        <v>241</v>
      </c>
      <c r="K12" s="288" t="s">
        <v>242</v>
      </c>
      <c r="L12" s="286" t="s">
        <v>243</v>
      </c>
      <c r="M12" s="288" t="s">
        <v>244</v>
      </c>
    </row>
    <row r="13" spans="1:14">
      <c r="A13" s="289">
        <v>1</v>
      </c>
      <c r="B13" s="290">
        <v>9393151</v>
      </c>
      <c r="C13" s="291" t="s">
        <v>245</v>
      </c>
      <c r="D13" s="290" t="s">
        <v>246</v>
      </c>
      <c r="E13" s="290" t="s">
        <v>175</v>
      </c>
      <c r="F13" s="290" t="s">
        <v>247</v>
      </c>
      <c r="G13" s="290">
        <v>58802</v>
      </c>
      <c r="H13" s="290"/>
      <c r="I13" s="290"/>
      <c r="J13" s="290">
        <v>49001.67</v>
      </c>
      <c r="K13" s="292">
        <v>9800.33</v>
      </c>
      <c r="L13" s="290"/>
      <c r="M13" s="292"/>
    </row>
    <row r="14" spans="1:14" ht="16.5" thickBot="1">
      <c r="A14" s="293">
        <v>2</v>
      </c>
      <c r="B14" s="266">
        <v>93931502</v>
      </c>
      <c r="C14" s="294">
        <v>41375</v>
      </c>
      <c r="D14" s="266" t="s">
        <v>248</v>
      </c>
      <c r="E14" s="266"/>
      <c r="F14" s="266"/>
      <c r="G14" s="266">
        <v>31200</v>
      </c>
      <c r="H14" s="266"/>
      <c r="I14" s="266"/>
      <c r="J14" s="266">
        <v>26000</v>
      </c>
      <c r="K14" s="266">
        <v>5200</v>
      </c>
      <c r="L14" s="266"/>
      <c r="M14" s="266"/>
    </row>
    <row r="15" spans="1:14" ht="16.5" thickBot="1">
      <c r="A15" s="295" t="s">
        <v>249</v>
      </c>
      <c r="B15" s="296"/>
      <c r="C15" s="296"/>
      <c r="D15" s="296"/>
      <c r="E15" s="296"/>
      <c r="F15" s="297"/>
      <c r="G15" s="298">
        <f>SUM(G13:G14)</f>
        <v>90002</v>
      </c>
      <c r="H15" s="299">
        <f t="shared" ref="H15:N15" si="0">SUM(H13:H13)</f>
        <v>0</v>
      </c>
      <c r="I15" s="299">
        <f t="shared" si="0"/>
        <v>0</v>
      </c>
      <c r="J15" s="299">
        <f>SUM(J13:J14)</f>
        <v>75001.67</v>
      </c>
      <c r="K15" s="299">
        <f>SUM(K13:K14)</f>
        <v>15000.33</v>
      </c>
      <c r="L15" s="299">
        <f t="shared" si="0"/>
        <v>0</v>
      </c>
      <c r="M15" s="299">
        <f t="shared" si="0"/>
        <v>0</v>
      </c>
      <c r="N15" s="300"/>
    </row>
    <row r="16" spans="1:14" ht="16.5" thickBot="1">
      <c r="A16" s="301" t="s">
        <v>250</v>
      </c>
      <c r="B16" s="302"/>
      <c r="C16" s="302"/>
      <c r="D16" s="302"/>
      <c r="E16" s="302"/>
      <c r="F16" s="302"/>
      <c r="G16" s="302"/>
      <c r="H16" s="303" t="s">
        <v>251</v>
      </c>
      <c r="I16" s="304" t="s">
        <v>252</v>
      </c>
      <c r="J16" s="303" t="s">
        <v>253</v>
      </c>
      <c r="K16" s="305" t="s">
        <v>254</v>
      </c>
      <c r="L16" s="303" t="s">
        <v>255</v>
      </c>
      <c r="M16" s="305" t="s">
        <v>256</v>
      </c>
    </row>
    <row r="19" spans="1:10">
      <c r="J19" s="306" t="s">
        <v>257</v>
      </c>
    </row>
    <row r="20" spans="1:10">
      <c r="J20" s="265" t="s">
        <v>176</v>
      </c>
    </row>
    <row r="21" spans="1:10">
      <c r="A21" s="265" t="s">
        <v>258</v>
      </c>
    </row>
    <row r="22" spans="1:10">
      <c r="A22" s="265" t="s">
        <v>259</v>
      </c>
    </row>
    <row r="23" spans="1:10">
      <c r="A23" s="265" t="s">
        <v>260</v>
      </c>
      <c r="B23" s="307"/>
      <c r="C23" s="307"/>
      <c r="D23" s="307"/>
      <c r="E23" s="307"/>
      <c r="F23" s="307"/>
      <c r="G23" s="307"/>
      <c r="H23" s="307"/>
      <c r="I23" s="307"/>
      <c r="J23" s="307"/>
    </row>
  </sheetData>
  <mergeCells count="9">
    <mergeCell ref="L9:M10"/>
    <mergeCell ref="A15:F15"/>
    <mergeCell ref="A16:G16"/>
    <mergeCell ref="A9:C10"/>
    <mergeCell ref="D9:F10"/>
    <mergeCell ref="G9:G11"/>
    <mergeCell ref="H9:H11"/>
    <mergeCell ref="I9:I11"/>
    <mergeCell ref="J9:K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D13" sqref="D13"/>
    </sheetView>
  </sheetViews>
  <sheetFormatPr defaultRowHeight="15"/>
  <cols>
    <col min="1" max="1" width="9.85546875" style="307" customWidth="1"/>
    <col min="2" max="2" width="8.7109375" style="307" customWidth="1"/>
    <col min="3" max="3" width="12.5703125" style="307" customWidth="1"/>
    <col min="4" max="4" width="9.5703125" style="307" bestFit="1" customWidth="1"/>
    <col min="5" max="5" width="5.42578125" style="307" customWidth="1"/>
    <col min="6" max="6" width="7.140625" style="307" customWidth="1"/>
    <col min="7" max="7" width="10.7109375" style="307" customWidth="1"/>
    <col min="8" max="8" width="10.85546875" style="307" customWidth="1"/>
    <col min="9" max="9" width="8.85546875" style="307" customWidth="1"/>
    <col min="10" max="10" width="5.7109375" style="307" customWidth="1"/>
    <col min="11" max="11" width="8.5703125" style="307" customWidth="1"/>
    <col min="12" max="12" width="6.28515625" style="307" customWidth="1"/>
    <col min="13" max="13" width="8.5703125" style="307" customWidth="1"/>
    <col min="14" max="14" width="7.85546875" style="307" customWidth="1"/>
    <col min="15" max="15" width="8.85546875" style="307" customWidth="1"/>
    <col min="16" max="16" width="7.5703125" style="307" customWidth="1"/>
    <col min="17" max="17" width="8.7109375" style="307" customWidth="1"/>
    <col min="18" max="18" width="7" style="307" customWidth="1"/>
    <col min="19" max="16384" width="9.140625" style="307"/>
  </cols>
  <sheetData>
    <row r="1" spans="1:18" s="265" customFormat="1" ht="19.5">
      <c r="A1" s="264" t="s">
        <v>261</v>
      </c>
    </row>
    <row r="2" spans="1:18" s="265" customFormat="1" ht="15.75">
      <c r="A2" s="266" t="s">
        <v>211</v>
      </c>
      <c r="B2" s="266"/>
      <c r="C2" s="265" t="s">
        <v>176</v>
      </c>
    </row>
    <row r="3" spans="1:18" s="265" customFormat="1" ht="15.75">
      <c r="A3" s="266" t="s">
        <v>212</v>
      </c>
      <c r="B3" s="266"/>
      <c r="C3" s="265" t="s">
        <v>177</v>
      </c>
    </row>
    <row r="4" spans="1:18" s="265" customFormat="1" ht="15.75">
      <c r="A4" s="266" t="s">
        <v>213</v>
      </c>
      <c r="B4" s="266"/>
      <c r="C4" s="265">
        <v>2013</v>
      </c>
    </row>
    <row r="5" spans="1:18" s="265" customFormat="1" ht="15.75">
      <c r="A5" s="266" t="s">
        <v>214</v>
      </c>
      <c r="B5" s="266"/>
      <c r="C5" s="265">
        <v>1</v>
      </c>
    </row>
    <row r="6" spans="1:18" s="265" customFormat="1" ht="16.5" thickBot="1">
      <c r="A6" s="266"/>
      <c r="B6" s="266"/>
    </row>
    <row r="7" spans="1:18" s="265" customFormat="1" ht="16.5" thickBot="1">
      <c r="A7" s="265" t="s">
        <v>215</v>
      </c>
      <c r="B7" s="267"/>
      <c r="C7" s="265" t="s">
        <v>216</v>
      </c>
    </row>
    <row r="8" spans="1:18" s="265" customFormat="1" ht="16.5" thickBot="1">
      <c r="C8" s="266"/>
    </row>
    <row r="9" spans="1:18" s="272" customFormat="1" ht="16.5" thickBot="1">
      <c r="A9" s="308" t="s">
        <v>217</v>
      </c>
      <c r="B9" s="309"/>
      <c r="C9" s="310"/>
      <c r="D9" s="308" t="s">
        <v>262</v>
      </c>
      <c r="E9" s="309"/>
      <c r="F9" s="310"/>
      <c r="G9" s="271" t="s">
        <v>263</v>
      </c>
      <c r="H9" s="311" t="s">
        <v>264</v>
      </c>
      <c r="I9" s="312"/>
      <c r="J9" s="312"/>
      <c r="K9" s="312"/>
      <c r="L9" s="312"/>
      <c r="M9" s="312"/>
      <c r="N9" s="312"/>
      <c r="O9" s="312"/>
      <c r="P9" s="312"/>
      <c r="Q9" s="312"/>
      <c r="R9" s="313"/>
    </row>
    <row r="10" spans="1:18" s="272" customFormat="1" ht="34.5" customHeight="1" thickBot="1">
      <c r="A10" s="271" t="s">
        <v>224</v>
      </c>
      <c r="B10" s="271" t="s">
        <v>225</v>
      </c>
      <c r="C10" s="271" t="s">
        <v>226</v>
      </c>
      <c r="D10" s="271" t="s">
        <v>265</v>
      </c>
      <c r="E10" s="271" t="s">
        <v>228</v>
      </c>
      <c r="F10" s="271" t="s">
        <v>266</v>
      </c>
      <c r="G10" s="276"/>
      <c r="H10" s="271" t="s">
        <v>267</v>
      </c>
      <c r="I10" s="311" t="s">
        <v>268</v>
      </c>
      <c r="J10" s="314"/>
      <c r="K10" s="311" t="s">
        <v>269</v>
      </c>
      <c r="L10" s="314"/>
      <c r="M10" s="311" t="s">
        <v>270</v>
      </c>
      <c r="N10" s="313"/>
      <c r="O10" s="311" t="s">
        <v>271</v>
      </c>
      <c r="P10" s="313"/>
      <c r="Q10" s="311" t="s">
        <v>272</v>
      </c>
      <c r="R10" s="313"/>
    </row>
    <row r="11" spans="1:18" s="272" customFormat="1" ht="48" thickBot="1">
      <c r="A11" s="283"/>
      <c r="B11" s="283"/>
      <c r="C11" s="283"/>
      <c r="D11" s="283"/>
      <c r="E11" s="283"/>
      <c r="F11" s="283"/>
      <c r="G11" s="283"/>
      <c r="H11" s="283"/>
      <c r="I11" s="315" t="s">
        <v>230</v>
      </c>
      <c r="J11" s="316" t="s">
        <v>231</v>
      </c>
      <c r="K11" s="315" t="s">
        <v>230</v>
      </c>
      <c r="L11" s="316" t="s">
        <v>231</v>
      </c>
      <c r="M11" s="284" t="s">
        <v>273</v>
      </c>
      <c r="N11" s="284" t="s">
        <v>274</v>
      </c>
      <c r="O11" s="284" t="s">
        <v>273</v>
      </c>
      <c r="P11" s="284" t="s">
        <v>274</v>
      </c>
      <c r="Q11" s="284" t="s">
        <v>273</v>
      </c>
      <c r="R11" s="284" t="s">
        <v>274</v>
      </c>
    </row>
    <row r="12" spans="1:18" s="265" customFormat="1" ht="29.25" thickBot="1">
      <c r="A12" s="317" t="s">
        <v>232</v>
      </c>
      <c r="B12" s="318" t="s">
        <v>233</v>
      </c>
      <c r="C12" s="318" t="s">
        <v>234</v>
      </c>
      <c r="D12" s="318" t="s">
        <v>235</v>
      </c>
      <c r="E12" s="318" t="s">
        <v>236</v>
      </c>
      <c r="F12" s="318" t="s">
        <v>237</v>
      </c>
      <c r="G12" s="319" t="s">
        <v>275</v>
      </c>
      <c r="H12" s="318" t="s">
        <v>239</v>
      </c>
      <c r="I12" s="318" t="s">
        <v>240</v>
      </c>
      <c r="J12" s="318" t="s">
        <v>241</v>
      </c>
      <c r="K12" s="318" t="s">
        <v>242</v>
      </c>
      <c r="L12" s="318" t="s">
        <v>243</v>
      </c>
      <c r="M12" s="318" t="s">
        <v>244</v>
      </c>
      <c r="N12" s="318" t="s">
        <v>276</v>
      </c>
      <c r="O12" s="318" t="s">
        <v>277</v>
      </c>
      <c r="P12" s="318" t="s">
        <v>278</v>
      </c>
      <c r="Q12" s="318" t="s">
        <v>279</v>
      </c>
      <c r="R12" s="320" t="s">
        <v>280</v>
      </c>
    </row>
    <row r="13" spans="1:18" s="265" customFormat="1" ht="15.75">
      <c r="A13" s="289">
        <v>109130092</v>
      </c>
      <c r="B13" s="289">
        <v>109130092</v>
      </c>
      <c r="C13" s="291" t="s">
        <v>281</v>
      </c>
      <c r="D13" s="290" t="s">
        <v>282</v>
      </c>
      <c r="E13" s="290" t="s">
        <v>175</v>
      </c>
      <c r="F13" s="290" t="s">
        <v>283</v>
      </c>
      <c r="G13" s="290">
        <v>5613.9</v>
      </c>
      <c r="H13" s="290"/>
      <c r="I13" s="290"/>
      <c r="J13" s="290"/>
      <c r="K13" s="290"/>
      <c r="L13" s="290"/>
      <c r="M13" s="290">
        <v>4678.25</v>
      </c>
      <c r="N13" s="290">
        <v>935.65</v>
      </c>
      <c r="O13" s="290"/>
      <c r="P13" s="290"/>
      <c r="Q13" s="290"/>
      <c r="R13" s="292"/>
    </row>
    <row r="14" spans="1:18" s="265" customFormat="1" ht="15.75">
      <c r="A14" s="289">
        <v>3142</v>
      </c>
      <c r="B14" s="289">
        <v>3142</v>
      </c>
      <c r="C14" s="291" t="s">
        <v>284</v>
      </c>
      <c r="D14" s="290" t="s">
        <v>285</v>
      </c>
      <c r="E14" s="290" t="s">
        <v>175</v>
      </c>
      <c r="F14" s="290" t="s">
        <v>286</v>
      </c>
      <c r="G14" s="290">
        <v>3000</v>
      </c>
      <c r="H14" s="290">
        <v>3000</v>
      </c>
      <c r="I14" s="290"/>
      <c r="J14" s="290"/>
      <c r="K14" s="290"/>
      <c r="L14" s="290"/>
      <c r="M14" s="290"/>
      <c r="N14" s="290"/>
      <c r="O14" s="290"/>
      <c r="P14" s="290"/>
      <c r="Q14" s="290"/>
      <c r="R14" s="292"/>
    </row>
    <row r="15" spans="1:18" s="265" customFormat="1" ht="16.5" thickBot="1">
      <c r="A15" s="289">
        <v>307</v>
      </c>
      <c r="B15" s="290">
        <v>5940909</v>
      </c>
      <c r="C15" s="290" t="s">
        <v>287</v>
      </c>
      <c r="D15" s="290" t="s">
        <v>288</v>
      </c>
      <c r="E15" s="290" t="s">
        <v>175</v>
      </c>
      <c r="F15" s="290" t="s">
        <v>289</v>
      </c>
      <c r="G15" s="290">
        <v>20941</v>
      </c>
      <c r="H15" s="290"/>
      <c r="I15" s="290"/>
      <c r="J15" s="290"/>
      <c r="K15" s="290"/>
      <c r="L15" s="290"/>
      <c r="M15" s="290">
        <v>17451</v>
      </c>
      <c r="N15" s="290">
        <v>3490</v>
      </c>
      <c r="O15" s="290"/>
      <c r="P15" s="290"/>
      <c r="Q15" s="290"/>
      <c r="R15" s="292"/>
    </row>
    <row r="16" spans="1:18" s="265" customFormat="1" ht="16.5" thickBot="1">
      <c r="A16" s="295" t="s">
        <v>249</v>
      </c>
      <c r="B16" s="296"/>
      <c r="C16" s="296"/>
      <c r="D16" s="296"/>
      <c r="E16" s="296"/>
      <c r="F16" s="297"/>
      <c r="G16" s="321">
        <f>SUM(G13:G15)</f>
        <v>29554.9</v>
      </c>
      <c r="H16" s="321">
        <f t="shared" ref="H16:R16" si="0">SUM(H13:H15)</f>
        <v>3000</v>
      </c>
      <c r="I16" s="321">
        <f t="shared" si="0"/>
        <v>0</v>
      </c>
      <c r="J16" s="321">
        <f t="shared" si="0"/>
        <v>0</v>
      </c>
      <c r="K16" s="321">
        <f t="shared" si="0"/>
        <v>0</v>
      </c>
      <c r="L16" s="321">
        <f t="shared" si="0"/>
        <v>0</v>
      </c>
      <c r="M16" s="321">
        <f t="shared" si="0"/>
        <v>22129.25</v>
      </c>
      <c r="N16" s="321">
        <f t="shared" si="0"/>
        <v>4425.6499999999996</v>
      </c>
      <c r="O16" s="321">
        <f t="shared" si="0"/>
        <v>0</v>
      </c>
      <c r="P16" s="321">
        <f t="shared" si="0"/>
        <v>0</v>
      </c>
      <c r="Q16" s="321">
        <f t="shared" si="0"/>
        <v>0</v>
      </c>
      <c r="R16" s="321">
        <f t="shared" si="0"/>
        <v>0</v>
      </c>
    </row>
    <row r="17" spans="1:18" s="265" customFormat="1" ht="16.5" thickBot="1">
      <c r="A17" s="301" t="s">
        <v>250</v>
      </c>
      <c r="B17" s="302"/>
      <c r="C17" s="302"/>
      <c r="D17" s="302"/>
      <c r="E17" s="302"/>
      <c r="F17" s="302"/>
      <c r="G17" s="302"/>
      <c r="H17" s="303" t="s">
        <v>290</v>
      </c>
      <c r="I17" s="303" t="s">
        <v>291</v>
      </c>
      <c r="J17" s="303" t="s">
        <v>292</v>
      </c>
      <c r="K17" s="303" t="s">
        <v>293</v>
      </c>
      <c r="L17" s="303" t="s">
        <v>294</v>
      </c>
      <c r="M17" s="303" t="s">
        <v>295</v>
      </c>
      <c r="N17" s="303" t="s">
        <v>296</v>
      </c>
      <c r="O17" s="303" t="s">
        <v>297</v>
      </c>
      <c r="P17" s="303" t="s">
        <v>298</v>
      </c>
      <c r="Q17" s="303" t="s">
        <v>299</v>
      </c>
      <c r="R17" s="305" t="s">
        <v>300</v>
      </c>
    </row>
    <row r="18" spans="1:18" s="265" customFormat="1" ht="15.75"/>
    <row r="19" spans="1:18" s="265" customFormat="1" ht="15.75"/>
    <row r="20" spans="1:18" s="265" customFormat="1" ht="15.75">
      <c r="Q20" s="306" t="s">
        <v>301</v>
      </c>
    </row>
    <row r="21" spans="1:18" s="265" customFormat="1" ht="15.75">
      <c r="Q21" s="265" t="s">
        <v>176</v>
      </c>
    </row>
    <row r="22" spans="1:18" s="265" customFormat="1" ht="15.75">
      <c r="A22" s="265" t="s">
        <v>258</v>
      </c>
      <c r="N22" s="265">
        <f>+[1]Sheet1!$K$13-N16</f>
        <v>5374.68</v>
      </c>
    </row>
    <row r="23" spans="1:18" s="265" customFormat="1" ht="15.75">
      <c r="A23" s="265" t="s">
        <v>259</v>
      </c>
    </row>
    <row r="24" spans="1:18" ht="15.75">
      <c r="A24" s="265" t="s">
        <v>260</v>
      </c>
    </row>
  </sheetData>
  <mergeCells count="18">
    <mergeCell ref="A16:F16"/>
    <mergeCell ref="A17:G17"/>
    <mergeCell ref="H10:H11"/>
    <mergeCell ref="I10:J10"/>
    <mergeCell ref="K10:L10"/>
    <mergeCell ref="M10:N10"/>
    <mergeCell ref="O10:P10"/>
    <mergeCell ref="Q10:R10"/>
    <mergeCell ref="A9:C9"/>
    <mergeCell ref="D9:F9"/>
    <mergeCell ref="G9:G11"/>
    <mergeCell ref="H9:R9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8"/>
  <sheetViews>
    <sheetView view="pageBreakPreview" zoomScale="60" workbookViewId="0">
      <selection activeCell="F28" sqref="F28"/>
    </sheetView>
  </sheetViews>
  <sheetFormatPr defaultRowHeight="15"/>
  <cols>
    <col min="1" max="1" width="9.140625" style="307"/>
    <col min="2" max="2" width="3.28515625" style="307" customWidth="1"/>
    <col min="3" max="3" width="3.7109375" style="307" customWidth="1"/>
    <col min="4" max="4" width="66.85546875" style="307" bestFit="1" customWidth="1"/>
    <col min="5" max="5" width="55.5703125" style="307" customWidth="1"/>
    <col min="6" max="6" width="9.140625" style="307"/>
    <col min="7" max="7" width="4" style="307" customWidth="1"/>
    <col min="8" max="8" width="49.5703125" style="307" bestFit="1" customWidth="1"/>
    <col min="9" max="9" width="19.42578125" style="307" bestFit="1" customWidth="1"/>
    <col min="10" max="10" width="11" style="307" customWidth="1"/>
    <col min="11" max="257" width="9.140625" style="307"/>
    <col min="258" max="258" width="3.28515625" style="307" customWidth="1"/>
    <col min="259" max="259" width="3.7109375" style="307" customWidth="1"/>
    <col min="260" max="260" width="56" style="307" bestFit="1" customWidth="1"/>
    <col min="261" max="261" width="55.5703125" style="307" customWidth="1"/>
    <col min="262" max="262" width="9.140625" style="307"/>
    <col min="263" max="263" width="4" style="307" customWidth="1"/>
    <col min="264" max="264" width="40.28515625" style="307" bestFit="1" customWidth="1"/>
    <col min="265" max="265" width="9.42578125" style="307" customWidth="1"/>
    <col min="266" max="513" width="9.140625" style="307"/>
    <col min="514" max="514" width="3.28515625" style="307" customWidth="1"/>
    <col min="515" max="515" width="3.7109375" style="307" customWidth="1"/>
    <col min="516" max="516" width="56" style="307" bestFit="1" customWidth="1"/>
    <col min="517" max="517" width="55.5703125" style="307" customWidth="1"/>
    <col min="518" max="518" width="9.140625" style="307"/>
    <col min="519" max="519" width="4" style="307" customWidth="1"/>
    <col min="520" max="520" width="40.28515625" style="307" bestFit="1" customWidth="1"/>
    <col min="521" max="521" width="9.42578125" style="307" customWidth="1"/>
    <col min="522" max="769" width="9.140625" style="307"/>
    <col min="770" max="770" width="3.28515625" style="307" customWidth="1"/>
    <col min="771" max="771" width="3.7109375" style="307" customWidth="1"/>
    <col min="772" max="772" width="56" style="307" bestFit="1" customWidth="1"/>
    <col min="773" max="773" width="55.5703125" style="307" customWidth="1"/>
    <col min="774" max="774" width="9.140625" style="307"/>
    <col min="775" max="775" width="4" style="307" customWidth="1"/>
    <col min="776" max="776" width="40.28515625" style="307" bestFit="1" customWidth="1"/>
    <col min="777" max="777" width="9.42578125" style="307" customWidth="1"/>
    <col min="778" max="1025" width="9.140625" style="307"/>
    <col min="1026" max="1026" width="3.28515625" style="307" customWidth="1"/>
    <col min="1027" max="1027" width="3.7109375" style="307" customWidth="1"/>
    <col min="1028" max="1028" width="56" style="307" bestFit="1" customWidth="1"/>
    <col min="1029" max="1029" width="55.5703125" style="307" customWidth="1"/>
    <col min="1030" max="1030" width="9.140625" style="307"/>
    <col min="1031" max="1031" width="4" style="307" customWidth="1"/>
    <col min="1032" max="1032" width="40.28515625" style="307" bestFit="1" customWidth="1"/>
    <col min="1033" max="1033" width="9.42578125" style="307" customWidth="1"/>
    <col min="1034" max="1281" width="9.140625" style="307"/>
    <col min="1282" max="1282" width="3.28515625" style="307" customWidth="1"/>
    <col min="1283" max="1283" width="3.7109375" style="307" customWidth="1"/>
    <col min="1284" max="1284" width="56" style="307" bestFit="1" customWidth="1"/>
    <col min="1285" max="1285" width="55.5703125" style="307" customWidth="1"/>
    <col min="1286" max="1286" width="9.140625" style="307"/>
    <col min="1287" max="1287" width="4" style="307" customWidth="1"/>
    <col min="1288" max="1288" width="40.28515625" style="307" bestFit="1" customWidth="1"/>
    <col min="1289" max="1289" width="9.42578125" style="307" customWidth="1"/>
    <col min="1290" max="1537" width="9.140625" style="307"/>
    <col min="1538" max="1538" width="3.28515625" style="307" customWidth="1"/>
    <col min="1539" max="1539" width="3.7109375" style="307" customWidth="1"/>
    <col min="1540" max="1540" width="56" style="307" bestFit="1" customWidth="1"/>
    <col min="1541" max="1541" width="55.5703125" style="307" customWidth="1"/>
    <col min="1542" max="1542" width="9.140625" style="307"/>
    <col min="1543" max="1543" width="4" style="307" customWidth="1"/>
    <col min="1544" max="1544" width="40.28515625" style="307" bestFit="1" customWidth="1"/>
    <col min="1545" max="1545" width="9.42578125" style="307" customWidth="1"/>
    <col min="1546" max="1793" width="9.140625" style="307"/>
    <col min="1794" max="1794" width="3.28515625" style="307" customWidth="1"/>
    <col min="1795" max="1795" width="3.7109375" style="307" customWidth="1"/>
    <col min="1796" max="1796" width="56" style="307" bestFit="1" customWidth="1"/>
    <col min="1797" max="1797" width="55.5703125" style="307" customWidth="1"/>
    <col min="1798" max="1798" width="9.140625" style="307"/>
    <col min="1799" max="1799" width="4" style="307" customWidth="1"/>
    <col min="1800" max="1800" width="40.28515625" style="307" bestFit="1" customWidth="1"/>
    <col min="1801" max="1801" width="9.42578125" style="307" customWidth="1"/>
    <col min="1802" max="2049" width="9.140625" style="307"/>
    <col min="2050" max="2050" width="3.28515625" style="307" customWidth="1"/>
    <col min="2051" max="2051" width="3.7109375" style="307" customWidth="1"/>
    <col min="2052" max="2052" width="56" style="307" bestFit="1" customWidth="1"/>
    <col min="2053" max="2053" width="55.5703125" style="307" customWidth="1"/>
    <col min="2054" max="2054" width="9.140625" style="307"/>
    <col min="2055" max="2055" width="4" style="307" customWidth="1"/>
    <col min="2056" max="2056" width="40.28515625" style="307" bestFit="1" customWidth="1"/>
    <col min="2057" max="2057" width="9.42578125" style="307" customWidth="1"/>
    <col min="2058" max="2305" width="9.140625" style="307"/>
    <col min="2306" max="2306" width="3.28515625" style="307" customWidth="1"/>
    <col min="2307" max="2307" width="3.7109375" style="307" customWidth="1"/>
    <col min="2308" max="2308" width="56" style="307" bestFit="1" customWidth="1"/>
    <col min="2309" max="2309" width="55.5703125" style="307" customWidth="1"/>
    <col min="2310" max="2310" width="9.140625" style="307"/>
    <col min="2311" max="2311" width="4" style="307" customWidth="1"/>
    <col min="2312" max="2312" width="40.28515625" style="307" bestFit="1" customWidth="1"/>
    <col min="2313" max="2313" width="9.42578125" style="307" customWidth="1"/>
    <col min="2314" max="2561" width="9.140625" style="307"/>
    <col min="2562" max="2562" width="3.28515625" style="307" customWidth="1"/>
    <col min="2563" max="2563" width="3.7109375" style="307" customWidth="1"/>
    <col min="2564" max="2564" width="56" style="307" bestFit="1" customWidth="1"/>
    <col min="2565" max="2565" width="55.5703125" style="307" customWidth="1"/>
    <col min="2566" max="2566" width="9.140625" style="307"/>
    <col min="2567" max="2567" width="4" style="307" customWidth="1"/>
    <col min="2568" max="2568" width="40.28515625" style="307" bestFit="1" customWidth="1"/>
    <col min="2569" max="2569" width="9.42578125" style="307" customWidth="1"/>
    <col min="2570" max="2817" width="9.140625" style="307"/>
    <col min="2818" max="2818" width="3.28515625" style="307" customWidth="1"/>
    <col min="2819" max="2819" width="3.7109375" style="307" customWidth="1"/>
    <col min="2820" max="2820" width="56" style="307" bestFit="1" customWidth="1"/>
    <col min="2821" max="2821" width="55.5703125" style="307" customWidth="1"/>
    <col min="2822" max="2822" width="9.140625" style="307"/>
    <col min="2823" max="2823" width="4" style="307" customWidth="1"/>
    <col min="2824" max="2824" width="40.28515625" style="307" bestFit="1" customWidth="1"/>
    <col min="2825" max="2825" width="9.42578125" style="307" customWidth="1"/>
    <col min="2826" max="3073" width="9.140625" style="307"/>
    <col min="3074" max="3074" width="3.28515625" style="307" customWidth="1"/>
    <col min="3075" max="3075" width="3.7109375" style="307" customWidth="1"/>
    <col min="3076" max="3076" width="56" style="307" bestFit="1" customWidth="1"/>
    <col min="3077" max="3077" width="55.5703125" style="307" customWidth="1"/>
    <col min="3078" max="3078" width="9.140625" style="307"/>
    <col min="3079" max="3079" width="4" style="307" customWidth="1"/>
    <col min="3080" max="3080" width="40.28515625" style="307" bestFit="1" customWidth="1"/>
    <col min="3081" max="3081" width="9.42578125" style="307" customWidth="1"/>
    <col min="3082" max="3329" width="9.140625" style="307"/>
    <col min="3330" max="3330" width="3.28515625" style="307" customWidth="1"/>
    <col min="3331" max="3331" width="3.7109375" style="307" customWidth="1"/>
    <col min="3332" max="3332" width="56" style="307" bestFit="1" customWidth="1"/>
    <col min="3333" max="3333" width="55.5703125" style="307" customWidth="1"/>
    <col min="3334" max="3334" width="9.140625" style="307"/>
    <col min="3335" max="3335" width="4" style="307" customWidth="1"/>
    <col min="3336" max="3336" width="40.28515625" style="307" bestFit="1" customWidth="1"/>
    <col min="3337" max="3337" width="9.42578125" style="307" customWidth="1"/>
    <col min="3338" max="3585" width="9.140625" style="307"/>
    <col min="3586" max="3586" width="3.28515625" style="307" customWidth="1"/>
    <col min="3587" max="3587" width="3.7109375" style="307" customWidth="1"/>
    <col min="3588" max="3588" width="56" style="307" bestFit="1" customWidth="1"/>
    <col min="3589" max="3589" width="55.5703125" style="307" customWidth="1"/>
    <col min="3590" max="3590" width="9.140625" style="307"/>
    <col min="3591" max="3591" width="4" style="307" customWidth="1"/>
    <col min="3592" max="3592" width="40.28515625" style="307" bestFit="1" customWidth="1"/>
    <col min="3593" max="3593" width="9.42578125" style="307" customWidth="1"/>
    <col min="3594" max="3841" width="9.140625" style="307"/>
    <col min="3842" max="3842" width="3.28515625" style="307" customWidth="1"/>
    <col min="3843" max="3843" width="3.7109375" style="307" customWidth="1"/>
    <col min="3844" max="3844" width="56" style="307" bestFit="1" customWidth="1"/>
    <col min="3845" max="3845" width="55.5703125" style="307" customWidth="1"/>
    <col min="3846" max="3846" width="9.140625" style="307"/>
    <col min="3847" max="3847" width="4" style="307" customWidth="1"/>
    <col min="3848" max="3848" width="40.28515625" style="307" bestFit="1" customWidth="1"/>
    <col min="3849" max="3849" width="9.42578125" style="307" customWidth="1"/>
    <col min="3850" max="4097" width="9.140625" style="307"/>
    <col min="4098" max="4098" width="3.28515625" style="307" customWidth="1"/>
    <col min="4099" max="4099" width="3.7109375" style="307" customWidth="1"/>
    <col min="4100" max="4100" width="56" style="307" bestFit="1" customWidth="1"/>
    <col min="4101" max="4101" width="55.5703125" style="307" customWidth="1"/>
    <col min="4102" max="4102" width="9.140625" style="307"/>
    <col min="4103" max="4103" width="4" style="307" customWidth="1"/>
    <col min="4104" max="4104" width="40.28515625" style="307" bestFit="1" customWidth="1"/>
    <col min="4105" max="4105" width="9.42578125" style="307" customWidth="1"/>
    <col min="4106" max="4353" width="9.140625" style="307"/>
    <col min="4354" max="4354" width="3.28515625" style="307" customWidth="1"/>
    <col min="4355" max="4355" width="3.7109375" style="307" customWidth="1"/>
    <col min="4356" max="4356" width="56" style="307" bestFit="1" customWidth="1"/>
    <col min="4357" max="4357" width="55.5703125" style="307" customWidth="1"/>
    <col min="4358" max="4358" width="9.140625" style="307"/>
    <col min="4359" max="4359" width="4" style="307" customWidth="1"/>
    <col min="4360" max="4360" width="40.28515625" style="307" bestFit="1" customWidth="1"/>
    <col min="4361" max="4361" width="9.42578125" style="307" customWidth="1"/>
    <col min="4362" max="4609" width="9.140625" style="307"/>
    <col min="4610" max="4610" width="3.28515625" style="307" customWidth="1"/>
    <col min="4611" max="4611" width="3.7109375" style="307" customWidth="1"/>
    <col min="4612" max="4612" width="56" style="307" bestFit="1" customWidth="1"/>
    <col min="4613" max="4613" width="55.5703125" style="307" customWidth="1"/>
    <col min="4614" max="4614" width="9.140625" style="307"/>
    <col min="4615" max="4615" width="4" style="307" customWidth="1"/>
    <col min="4616" max="4616" width="40.28515625" style="307" bestFit="1" customWidth="1"/>
    <col min="4617" max="4617" width="9.42578125" style="307" customWidth="1"/>
    <col min="4618" max="4865" width="9.140625" style="307"/>
    <col min="4866" max="4866" width="3.28515625" style="307" customWidth="1"/>
    <col min="4867" max="4867" width="3.7109375" style="307" customWidth="1"/>
    <col min="4868" max="4868" width="56" style="307" bestFit="1" customWidth="1"/>
    <col min="4869" max="4869" width="55.5703125" style="307" customWidth="1"/>
    <col min="4870" max="4870" width="9.140625" style="307"/>
    <col min="4871" max="4871" width="4" style="307" customWidth="1"/>
    <col min="4872" max="4872" width="40.28515625" style="307" bestFit="1" customWidth="1"/>
    <col min="4873" max="4873" width="9.42578125" style="307" customWidth="1"/>
    <col min="4874" max="5121" width="9.140625" style="307"/>
    <col min="5122" max="5122" width="3.28515625" style="307" customWidth="1"/>
    <col min="5123" max="5123" width="3.7109375" style="307" customWidth="1"/>
    <col min="5124" max="5124" width="56" style="307" bestFit="1" customWidth="1"/>
    <col min="5125" max="5125" width="55.5703125" style="307" customWidth="1"/>
    <col min="5126" max="5126" width="9.140625" style="307"/>
    <col min="5127" max="5127" width="4" style="307" customWidth="1"/>
    <col min="5128" max="5128" width="40.28515625" style="307" bestFit="1" customWidth="1"/>
    <col min="5129" max="5129" width="9.42578125" style="307" customWidth="1"/>
    <col min="5130" max="5377" width="9.140625" style="307"/>
    <col min="5378" max="5378" width="3.28515625" style="307" customWidth="1"/>
    <col min="5379" max="5379" width="3.7109375" style="307" customWidth="1"/>
    <col min="5380" max="5380" width="56" style="307" bestFit="1" customWidth="1"/>
    <col min="5381" max="5381" width="55.5703125" style="307" customWidth="1"/>
    <col min="5382" max="5382" width="9.140625" style="307"/>
    <col min="5383" max="5383" width="4" style="307" customWidth="1"/>
    <col min="5384" max="5384" width="40.28515625" style="307" bestFit="1" customWidth="1"/>
    <col min="5385" max="5385" width="9.42578125" style="307" customWidth="1"/>
    <col min="5386" max="5633" width="9.140625" style="307"/>
    <col min="5634" max="5634" width="3.28515625" style="307" customWidth="1"/>
    <col min="5635" max="5635" width="3.7109375" style="307" customWidth="1"/>
    <col min="5636" max="5636" width="56" style="307" bestFit="1" customWidth="1"/>
    <col min="5637" max="5637" width="55.5703125" style="307" customWidth="1"/>
    <col min="5638" max="5638" width="9.140625" style="307"/>
    <col min="5639" max="5639" width="4" style="307" customWidth="1"/>
    <col min="5640" max="5640" width="40.28515625" style="307" bestFit="1" customWidth="1"/>
    <col min="5641" max="5641" width="9.42578125" style="307" customWidth="1"/>
    <col min="5642" max="5889" width="9.140625" style="307"/>
    <col min="5890" max="5890" width="3.28515625" style="307" customWidth="1"/>
    <col min="5891" max="5891" width="3.7109375" style="307" customWidth="1"/>
    <col min="5892" max="5892" width="56" style="307" bestFit="1" customWidth="1"/>
    <col min="5893" max="5893" width="55.5703125" style="307" customWidth="1"/>
    <col min="5894" max="5894" width="9.140625" style="307"/>
    <col min="5895" max="5895" width="4" style="307" customWidth="1"/>
    <col min="5896" max="5896" width="40.28515625" style="307" bestFit="1" customWidth="1"/>
    <col min="5897" max="5897" width="9.42578125" style="307" customWidth="1"/>
    <col min="5898" max="6145" width="9.140625" style="307"/>
    <col min="6146" max="6146" width="3.28515625" style="307" customWidth="1"/>
    <col min="6147" max="6147" width="3.7109375" style="307" customWidth="1"/>
    <col min="6148" max="6148" width="56" style="307" bestFit="1" customWidth="1"/>
    <col min="6149" max="6149" width="55.5703125" style="307" customWidth="1"/>
    <col min="6150" max="6150" width="9.140625" style="307"/>
    <col min="6151" max="6151" width="4" style="307" customWidth="1"/>
    <col min="6152" max="6152" width="40.28515625" style="307" bestFit="1" customWidth="1"/>
    <col min="6153" max="6153" width="9.42578125" style="307" customWidth="1"/>
    <col min="6154" max="6401" width="9.140625" style="307"/>
    <col min="6402" max="6402" width="3.28515625" style="307" customWidth="1"/>
    <col min="6403" max="6403" width="3.7109375" style="307" customWidth="1"/>
    <col min="6404" max="6404" width="56" style="307" bestFit="1" customWidth="1"/>
    <col min="6405" max="6405" width="55.5703125" style="307" customWidth="1"/>
    <col min="6406" max="6406" width="9.140625" style="307"/>
    <col min="6407" max="6407" width="4" style="307" customWidth="1"/>
    <col min="6408" max="6408" width="40.28515625" style="307" bestFit="1" customWidth="1"/>
    <col min="6409" max="6409" width="9.42578125" style="307" customWidth="1"/>
    <col min="6410" max="6657" width="9.140625" style="307"/>
    <col min="6658" max="6658" width="3.28515625" style="307" customWidth="1"/>
    <col min="6659" max="6659" width="3.7109375" style="307" customWidth="1"/>
    <col min="6660" max="6660" width="56" style="307" bestFit="1" customWidth="1"/>
    <col min="6661" max="6661" width="55.5703125" style="307" customWidth="1"/>
    <col min="6662" max="6662" width="9.140625" style="307"/>
    <col min="6663" max="6663" width="4" style="307" customWidth="1"/>
    <col min="6664" max="6664" width="40.28515625" style="307" bestFit="1" customWidth="1"/>
    <col min="6665" max="6665" width="9.42578125" style="307" customWidth="1"/>
    <col min="6666" max="6913" width="9.140625" style="307"/>
    <col min="6914" max="6914" width="3.28515625" style="307" customWidth="1"/>
    <col min="6915" max="6915" width="3.7109375" style="307" customWidth="1"/>
    <col min="6916" max="6916" width="56" style="307" bestFit="1" customWidth="1"/>
    <col min="6917" max="6917" width="55.5703125" style="307" customWidth="1"/>
    <col min="6918" max="6918" width="9.140625" style="307"/>
    <col min="6919" max="6919" width="4" style="307" customWidth="1"/>
    <col min="6920" max="6920" width="40.28515625" style="307" bestFit="1" customWidth="1"/>
    <col min="6921" max="6921" width="9.42578125" style="307" customWidth="1"/>
    <col min="6922" max="7169" width="9.140625" style="307"/>
    <col min="7170" max="7170" width="3.28515625" style="307" customWidth="1"/>
    <col min="7171" max="7171" width="3.7109375" style="307" customWidth="1"/>
    <col min="7172" max="7172" width="56" style="307" bestFit="1" customWidth="1"/>
    <col min="7173" max="7173" width="55.5703125" style="307" customWidth="1"/>
    <col min="7174" max="7174" width="9.140625" style="307"/>
    <col min="7175" max="7175" width="4" style="307" customWidth="1"/>
    <col min="7176" max="7176" width="40.28515625" style="307" bestFit="1" customWidth="1"/>
    <col min="7177" max="7177" width="9.42578125" style="307" customWidth="1"/>
    <col min="7178" max="7425" width="9.140625" style="307"/>
    <col min="7426" max="7426" width="3.28515625" style="307" customWidth="1"/>
    <col min="7427" max="7427" width="3.7109375" style="307" customWidth="1"/>
    <col min="7428" max="7428" width="56" style="307" bestFit="1" customWidth="1"/>
    <col min="7429" max="7429" width="55.5703125" style="307" customWidth="1"/>
    <col min="7430" max="7430" width="9.140625" style="307"/>
    <col min="7431" max="7431" width="4" style="307" customWidth="1"/>
    <col min="7432" max="7432" width="40.28515625" style="307" bestFit="1" customWidth="1"/>
    <col min="7433" max="7433" width="9.42578125" style="307" customWidth="1"/>
    <col min="7434" max="7681" width="9.140625" style="307"/>
    <col min="7682" max="7682" width="3.28515625" style="307" customWidth="1"/>
    <col min="7683" max="7683" width="3.7109375" style="307" customWidth="1"/>
    <col min="7684" max="7684" width="56" style="307" bestFit="1" customWidth="1"/>
    <col min="7685" max="7685" width="55.5703125" style="307" customWidth="1"/>
    <col min="7686" max="7686" width="9.140625" style="307"/>
    <col min="7687" max="7687" width="4" style="307" customWidth="1"/>
    <col min="7688" max="7688" width="40.28515625" style="307" bestFit="1" customWidth="1"/>
    <col min="7689" max="7689" width="9.42578125" style="307" customWidth="1"/>
    <col min="7690" max="7937" width="9.140625" style="307"/>
    <col min="7938" max="7938" width="3.28515625" style="307" customWidth="1"/>
    <col min="7939" max="7939" width="3.7109375" style="307" customWidth="1"/>
    <col min="7940" max="7940" width="56" style="307" bestFit="1" customWidth="1"/>
    <col min="7941" max="7941" width="55.5703125" style="307" customWidth="1"/>
    <col min="7942" max="7942" width="9.140625" style="307"/>
    <col min="7943" max="7943" width="4" style="307" customWidth="1"/>
    <col min="7944" max="7944" width="40.28515625" style="307" bestFit="1" customWidth="1"/>
    <col min="7945" max="7945" width="9.42578125" style="307" customWidth="1"/>
    <col min="7946" max="8193" width="9.140625" style="307"/>
    <col min="8194" max="8194" width="3.28515625" style="307" customWidth="1"/>
    <col min="8195" max="8195" width="3.7109375" style="307" customWidth="1"/>
    <col min="8196" max="8196" width="56" style="307" bestFit="1" customWidth="1"/>
    <col min="8197" max="8197" width="55.5703125" style="307" customWidth="1"/>
    <col min="8198" max="8198" width="9.140625" style="307"/>
    <col min="8199" max="8199" width="4" style="307" customWidth="1"/>
    <col min="8200" max="8200" width="40.28515625" style="307" bestFit="1" customWidth="1"/>
    <col min="8201" max="8201" width="9.42578125" style="307" customWidth="1"/>
    <col min="8202" max="8449" width="9.140625" style="307"/>
    <col min="8450" max="8450" width="3.28515625" style="307" customWidth="1"/>
    <col min="8451" max="8451" width="3.7109375" style="307" customWidth="1"/>
    <col min="8452" max="8452" width="56" style="307" bestFit="1" customWidth="1"/>
    <col min="8453" max="8453" width="55.5703125" style="307" customWidth="1"/>
    <col min="8454" max="8454" width="9.140625" style="307"/>
    <col min="8455" max="8455" width="4" style="307" customWidth="1"/>
    <col min="8456" max="8456" width="40.28515625" style="307" bestFit="1" customWidth="1"/>
    <col min="8457" max="8457" width="9.42578125" style="307" customWidth="1"/>
    <col min="8458" max="8705" width="9.140625" style="307"/>
    <col min="8706" max="8706" width="3.28515625" style="307" customWidth="1"/>
    <col min="8707" max="8707" width="3.7109375" style="307" customWidth="1"/>
    <col min="8708" max="8708" width="56" style="307" bestFit="1" customWidth="1"/>
    <col min="8709" max="8709" width="55.5703125" style="307" customWidth="1"/>
    <col min="8710" max="8710" width="9.140625" style="307"/>
    <col min="8711" max="8711" width="4" style="307" customWidth="1"/>
    <col min="8712" max="8712" width="40.28515625" style="307" bestFit="1" customWidth="1"/>
    <col min="8713" max="8713" width="9.42578125" style="307" customWidth="1"/>
    <col min="8714" max="8961" width="9.140625" style="307"/>
    <col min="8962" max="8962" width="3.28515625" style="307" customWidth="1"/>
    <col min="8963" max="8963" width="3.7109375" style="307" customWidth="1"/>
    <col min="8964" max="8964" width="56" style="307" bestFit="1" customWidth="1"/>
    <col min="8965" max="8965" width="55.5703125" style="307" customWidth="1"/>
    <col min="8966" max="8966" width="9.140625" style="307"/>
    <col min="8967" max="8967" width="4" style="307" customWidth="1"/>
    <col min="8968" max="8968" width="40.28515625" style="307" bestFit="1" customWidth="1"/>
    <col min="8969" max="8969" width="9.42578125" style="307" customWidth="1"/>
    <col min="8970" max="9217" width="9.140625" style="307"/>
    <col min="9218" max="9218" width="3.28515625" style="307" customWidth="1"/>
    <col min="9219" max="9219" width="3.7109375" style="307" customWidth="1"/>
    <col min="9220" max="9220" width="56" style="307" bestFit="1" customWidth="1"/>
    <col min="9221" max="9221" width="55.5703125" style="307" customWidth="1"/>
    <col min="9222" max="9222" width="9.140625" style="307"/>
    <col min="9223" max="9223" width="4" style="307" customWidth="1"/>
    <col min="9224" max="9224" width="40.28515625" style="307" bestFit="1" customWidth="1"/>
    <col min="9225" max="9225" width="9.42578125" style="307" customWidth="1"/>
    <col min="9226" max="9473" width="9.140625" style="307"/>
    <col min="9474" max="9474" width="3.28515625" style="307" customWidth="1"/>
    <col min="9475" max="9475" width="3.7109375" style="307" customWidth="1"/>
    <col min="9476" max="9476" width="56" style="307" bestFit="1" customWidth="1"/>
    <col min="9477" max="9477" width="55.5703125" style="307" customWidth="1"/>
    <col min="9478" max="9478" width="9.140625" style="307"/>
    <col min="9479" max="9479" width="4" style="307" customWidth="1"/>
    <col min="9480" max="9480" width="40.28515625" style="307" bestFit="1" customWidth="1"/>
    <col min="9481" max="9481" width="9.42578125" style="307" customWidth="1"/>
    <col min="9482" max="9729" width="9.140625" style="307"/>
    <col min="9730" max="9730" width="3.28515625" style="307" customWidth="1"/>
    <col min="9731" max="9731" width="3.7109375" style="307" customWidth="1"/>
    <col min="9732" max="9732" width="56" style="307" bestFit="1" customWidth="1"/>
    <col min="9733" max="9733" width="55.5703125" style="307" customWidth="1"/>
    <col min="9734" max="9734" width="9.140625" style="307"/>
    <col min="9735" max="9735" width="4" style="307" customWidth="1"/>
    <col min="9736" max="9736" width="40.28515625" style="307" bestFit="1" customWidth="1"/>
    <col min="9737" max="9737" width="9.42578125" style="307" customWidth="1"/>
    <col min="9738" max="9985" width="9.140625" style="307"/>
    <col min="9986" max="9986" width="3.28515625" style="307" customWidth="1"/>
    <col min="9987" max="9987" width="3.7109375" style="307" customWidth="1"/>
    <col min="9988" max="9988" width="56" style="307" bestFit="1" customWidth="1"/>
    <col min="9989" max="9989" width="55.5703125" style="307" customWidth="1"/>
    <col min="9990" max="9990" width="9.140625" style="307"/>
    <col min="9991" max="9991" width="4" style="307" customWidth="1"/>
    <col min="9992" max="9992" width="40.28515625" style="307" bestFit="1" customWidth="1"/>
    <col min="9993" max="9993" width="9.42578125" style="307" customWidth="1"/>
    <col min="9994" max="10241" width="9.140625" style="307"/>
    <col min="10242" max="10242" width="3.28515625" style="307" customWidth="1"/>
    <col min="10243" max="10243" width="3.7109375" style="307" customWidth="1"/>
    <col min="10244" max="10244" width="56" style="307" bestFit="1" customWidth="1"/>
    <col min="10245" max="10245" width="55.5703125" style="307" customWidth="1"/>
    <col min="10246" max="10246" width="9.140625" style="307"/>
    <col min="10247" max="10247" width="4" style="307" customWidth="1"/>
    <col min="10248" max="10248" width="40.28515625" style="307" bestFit="1" customWidth="1"/>
    <col min="10249" max="10249" width="9.42578125" style="307" customWidth="1"/>
    <col min="10250" max="10497" width="9.140625" style="307"/>
    <col min="10498" max="10498" width="3.28515625" style="307" customWidth="1"/>
    <col min="10499" max="10499" width="3.7109375" style="307" customWidth="1"/>
    <col min="10500" max="10500" width="56" style="307" bestFit="1" customWidth="1"/>
    <col min="10501" max="10501" width="55.5703125" style="307" customWidth="1"/>
    <col min="10502" max="10502" width="9.140625" style="307"/>
    <col min="10503" max="10503" width="4" style="307" customWidth="1"/>
    <col min="10504" max="10504" width="40.28515625" style="307" bestFit="1" customWidth="1"/>
    <col min="10505" max="10505" width="9.42578125" style="307" customWidth="1"/>
    <col min="10506" max="10753" width="9.140625" style="307"/>
    <col min="10754" max="10754" width="3.28515625" style="307" customWidth="1"/>
    <col min="10755" max="10755" width="3.7109375" style="307" customWidth="1"/>
    <col min="10756" max="10756" width="56" style="307" bestFit="1" customWidth="1"/>
    <col min="10757" max="10757" width="55.5703125" style="307" customWidth="1"/>
    <col min="10758" max="10758" width="9.140625" style="307"/>
    <col min="10759" max="10759" width="4" style="307" customWidth="1"/>
    <col min="10760" max="10760" width="40.28515625" style="307" bestFit="1" customWidth="1"/>
    <col min="10761" max="10761" width="9.42578125" style="307" customWidth="1"/>
    <col min="10762" max="11009" width="9.140625" style="307"/>
    <col min="11010" max="11010" width="3.28515625" style="307" customWidth="1"/>
    <col min="11011" max="11011" width="3.7109375" style="307" customWidth="1"/>
    <col min="11012" max="11012" width="56" style="307" bestFit="1" customWidth="1"/>
    <col min="11013" max="11013" width="55.5703125" style="307" customWidth="1"/>
    <col min="11014" max="11014" width="9.140625" style="307"/>
    <col min="11015" max="11015" width="4" style="307" customWidth="1"/>
    <col min="11016" max="11016" width="40.28515625" style="307" bestFit="1" customWidth="1"/>
    <col min="11017" max="11017" width="9.42578125" style="307" customWidth="1"/>
    <col min="11018" max="11265" width="9.140625" style="307"/>
    <col min="11266" max="11266" width="3.28515625" style="307" customWidth="1"/>
    <col min="11267" max="11267" width="3.7109375" style="307" customWidth="1"/>
    <col min="11268" max="11268" width="56" style="307" bestFit="1" customWidth="1"/>
    <col min="11269" max="11269" width="55.5703125" style="307" customWidth="1"/>
    <col min="11270" max="11270" width="9.140625" style="307"/>
    <col min="11271" max="11271" width="4" style="307" customWidth="1"/>
    <col min="11272" max="11272" width="40.28515625" style="307" bestFit="1" customWidth="1"/>
    <col min="11273" max="11273" width="9.42578125" style="307" customWidth="1"/>
    <col min="11274" max="11521" width="9.140625" style="307"/>
    <col min="11522" max="11522" width="3.28515625" style="307" customWidth="1"/>
    <col min="11523" max="11523" width="3.7109375" style="307" customWidth="1"/>
    <col min="11524" max="11524" width="56" style="307" bestFit="1" customWidth="1"/>
    <col min="11525" max="11525" width="55.5703125" style="307" customWidth="1"/>
    <col min="11526" max="11526" width="9.140625" style="307"/>
    <col min="11527" max="11527" width="4" style="307" customWidth="1"/>
    <col min="11528" max="11528" width="40.28515625" style="307" bestFit="1" customWidth="1"/>
    <col min="11529" max="11529" width="9.42578125" style="307" customWidth="1"/>
    <col min="11530" max="11777" width="9.140625" style="307"/>
    <col min="11778" max="11778" width="3.28515625" style="307" customWidth="1"/>
    <col min="11779" max="11779" width="3.7109375" style="307" customWidth="1"/>
    <col min="11780" max="11780" width="56" style="307" bestFit="1" customWidth="1"/>
    <col min="11781" max="11781" width="55.5703125" style="307" customWidth="1"/>
    <col min="11782" max="11782" width="9.140625" style="307"/>
    <col min="11783" max="11783" width="4" style="307" customWidth="1"/>
    <col min="11784" max="11784" width="40.28515625" style="307" bestFit="1" customWidth="1"/>
    <col min="11785" max="11785" width="9.42578125" style="307" customWidth="1"/>
    <col min="11786" max="12033" width="9.140625" style="307"/>
    <col min="12034" max="12034" width="3.28515625" style="307" customWidth="1"/>
    <col min="12035" max="12035" width="3.7109375" style="307" customWidth="1"/>
    <col min="12036" max="12036" width="56" style="307" bestFit="1" customWidth="1"/>
    <col min="12037" max="12037" width="55.5703125" style="307" customWidth="1"/>
    <col min="12038" max="12038" width="9.140625" style="307"/>
    <col min="12039" max="12039" width="4" style="307" customWidth="1"/>
    <col min="12040" max="12040" width="40.28515625" style="307" bestFit="1" customWidth="1"/>
    <col min="12041" max="12041" width="9.42578125" style="307" customWidth="1"/>
    <col min="12042" max="12289" width="9.140625" style="307"/>
    <col min="12290" max="12290" width="3.28515625" style="307" customWidth="1"/>
    <col min="12291" max="12291" width="3.7109375" style="307" customWidth="1"/>
    <col min="12292" max="12292" width="56" style="307" bestFit="1" customWidth="1"/>
    <col min="12293" max="12293" width="55.5703125" style="307" customWidth="1"/>
    <col min="12294" max="12294" width="9.140625" style="307"/>
    <col min="12295" max="12295" width="4" style="307" customWidth="1"/>
    <col min="12296" max="12296" width="40.28515625" style="307" bestFit="1" customWidth="1"/>
    <col min="12297" max="12297" width="9.42578125" style="307" customWidth="1"/>
    <col min="12298" max="12545" width="9.140625" style="307"/>
    <col min="12546" max="12546" width="3.28515625" style="307" customWidth="1"/>
    <col min="12547" max="12547" width="3.7109375" style="307" customWidth="1"/>
    <col min="12548" max="12548" width="56" style="307" bestFit="1" customWidth="1"/>
    <col min="12549" max="12549" width="55.5703125" style="307" customWidth="1"/>
    <col min="12550" max="12550" width="9.140625" style="307"/>
    <col min="12551" max="12551" width="4" style="307" customWidth="1"/>
    <col min="12552" max="12552" width="40.28515625" style="307" bestFit="1" customWidth="1"/>
    <col min="12553" max="12553" width="9.42578125" style="307" customWidth="1"/>
    <col min="12554" max="12801" width="9.140625" style="307"/>
    <col min="12802" max="12802" width="3.28515625" style="307" customWidth="1"/>
    <col min="12803" max="12803" width="3.7109375" style="307" customWidth="1"/>
    <col min="12804" max="12804" width="56" style="307" bestFit="1" customWidth="1"/>
    <col min="12805" max="12805" width="55.5703125" style="307" customWidth="1"/>
    <col min="12806" max="12806" width="9.140625" style="307"/>
    <col min="12807" max="12807" width="4" style="307" customWidth="1"/>
    <col min="12808" max="12808" width="40.28515625" style="307" bestFit="1" customWidth="1"/>
    <col min="12809" max="12809" width="9.42578125" style="307" customWidth="1"/>
    <col min="12810" max="13057" width="9.140625" style="307"/>
    <col min="13058" max="13058" width="3.28515625" style="307" customWidth="1"/>
    <col min="13059" max="13059" width="3.7109375" style="307" customWidth="1"/>
    <col min="13060" max="13060" width="56" style="307" bestFit="1" customWidth="1"/>
    <col min="13061" max="13061" width="55.5703125" style="307" customWidth="1"/>
    <col min="13062" max="13062" width="9.140625" style="307"/>
    <col min="13063" max="13063" width="4" style="307" customWidth="1"/>
    <col min="13064" max="13064" width="40.28515625" style="307" bestFit="1" customWidth="1"/>
    <col min="13065" max="13065" width="9.42578125" style="307" customWidth="1"/>
    <col min="13066" max="13313" width="9.140625" style="307"/>
    <col min="13314" max="13314" width="3.28515625" style="307" customWidth="1"/>
    <col min="13315" max="13315" width="3.7109375" style="307" customWidth="1"/>
    <col min="13316" max="13316" width="56" style="307" bestFit="1" customWidth="1"/>
    <col min="13317" max="13317" width="55.5703125" style="307" customWidth="1"/>
    <col min="13318" max="13318" width="9.140625" style="307"/>
    <col min="13319" max="13319" width="4" style="307" customWidth="1"/>
    <col min="13320" max="13320" width="40.28515625" style="307" bestFit="1" customWidth="1"/>
    <col min="13321" max="13321" width="9.42578125" style="307" customWidth="1"/>
    <col min="13322" max="13569" width="9.140625" style="307"/>
    <col min="13570" max="13570" width="3.28515625" style="307" customWidth="1"/>
    <col min="13571" max="13571" width="3.7109375" style="307" customWidth="1"/>
    <col min="13572" max="13572" width="56" style="307" bestFit="1" customWidth="1"/>
    <col min="13573" max="13573" width="55.5703125" style="307" customWidth="1"/>
    <col min="13574" max="13574" width="9.140625" style="307"/>
    <col min="13575" max="13575" width="4" style="307" customWidth="1"/>
    <col min="13576" max="13576" width="40.28515625" style="307" bestFit="1" customWidth="1"/>
    <col min="13577" max="13577" width="9.42578125" style="307" customWidth="1"/>
    <col min="13578" max="13825" width="9.140625" style="307"/>
    <col min="13826" max="13826" width="3.28515625" style="307" customWidth="1"/>
    <col min="13827" max="13827" width="3.7109375" style="307" customWidth="1"/>
    <col min="13828" max="13828" width="56" style="307" bestFit="1" customWidth="1"/>
    <col min="13829" max="13829" width="55.5703125" style="307" customWidth="1"/>
    <col min="13830" max="13830" width="9.140625" style="307"/>
    <col min="13831" max="13831" width="4" style="307" customWidth="1"/>
    <col min="13832" max="13832" width="40.28515625" style="307" bestFit="1" customWidth="1"/>
    <col min="13833" max="13833" width="9.42578125" style="307" customWidth="1"/>
    <col min="13834" max="14081" width="9.140625" style="307"/>
    <col min="14082" max="14082" width="3.28515625" style="307" customWidth="1"/>
    <col min="14083" max="14083" width="3.7109375" style="307" customWidth="1"/>
    <col min="14084" max="14084" width="56" style="307" bestFit="1" customWidth="1"/>
    <col min="14085" max="14085" width="55.5703125" style="307" customWidth="1"/>
    <col min="14086" max="14086" width="9.140625" style="307"/>
    <col min="14087" max="14087" width="4" style="307" customWidth="1"/>
    <col min="14088" max="14088" width="40.28515625" style="307" bestFit="1" customWidth="1"/>
    <col min="14089" max="14089" width="9.42578125" style="307" customWidth="1"/>
    <col min="14090" max="14337" width="9.140625" style="307"/>
    <col min="14338" max="14338" width="3.28515625" style="307" customWidth="1"/>
    <col min="14339" max="14339" width="3.7109375" style="307" customWidth="1"/>
    <col min="14340" max="14340" width="56" style="307" bestFit="1" customWidth="1"/>
    <col min="14341" max="14341" width="55.5703125" style="307" customWidth="1"/>
    <col min="14342" max="14342" width="9.140625" style="307"/>
    <col min="14343" max="14343" width="4" style="307" customWidth="1"/>
    <col min="14344" max="14344" width="40.28515625" style="307" bestFit="1" customWidth="1"/>
    <col min="14345" max="14345" width="9.42578125" style="307" customWidth="1"/>
    <col min="14346" max="14593" width="9.140625" style="307"/>
    <col min="14594" max="14594" width="3.28515625" style="307" customWidth="1"/>
    <col min="14595" max="14595" width="3.7109375" style="307" customWidth="1"/>
    <col min="14596" max="14596" width="56" style="307" bestFit="1" customWidth="1"/>
    <col min="14597" max="14597" width="55.5703125" style="307" customWidth="1"/>
    <col min="14598" max="14598" width="9.140625" style="307"/>
    <col min="14599" max="14599" width="4" style="307" customWidth="1"/>
    <col min="14600" max="14600" width="40.28515625" style="307" bestFit="1" customWidth="1"/>
    <col min="14601" max="14601" width="9.42578125" style="307" customWidth="1"/>
    <col min="14602" max="14849" width="9.140625" style="307"/>
    <col min="14850" max="14850" width="3.28515625" style="307" customWidth="1"/>
    <col min="14851" max="14851" width="3.7109375" style="307" customWidth="1"/>
    <col min="14852" max="14852" width="56" style="307" bestFit="1" customWidth="1"/>
    <col min="14853" max="14853" width="55.5703125" style="307" customWidth="1"/>
    <col min="14854" max="14854" width="9.140625" style="307"/>
    <col min="14855" max="14855" width="4" style="307" customWidth="1"/>
    <col min="14856" max="14856" width="40.28515625" style="307" bestFit="1" customWidth="1"/>
    <col min="14857" max="14857" width="9.42578125" style="307" customWidth="1"/>
    <col min="14858" max="15105" width="9.140625" style="307"/>
    <col min="15106" max="15106" width="3.28515625" style="307" customWidth="1"/>
    <col min="15107" max="15107" width="3.7109375" style="307" customWidth="1"/>
    <col min="15108" max="15108" width="56" style="307" bestFit="1" customWidth="1"/>
    <col min="15109" max="15109" width="55.5703125" style="307" customWidth="1"/>
    <col min="15110" max="15110" width="9.140625" style="307"/>
    <col min="15111" max="15111" width="4" style="307" customWidth="1"/>
    <col min="15112" max="15112" width="40.28515625" style="307" bestFit="1" customWidth="1"/>
    <col min="15113" max="15113" width="9.42578125" style="307" customWidth="1"/>
    <col min="15114" max="15361" width="9.140625" style="307"/>
    <col min="15362" max="15362" width="3.28515625" style="307" customWidth="1"/>
    <col min="15363" max="15363" width="3.7109375" style="307" customWidth="1"/>
    <col min="15364" max="15364" width="56" style="307" bestFit="1" customWidth="1"/>
    <col min="15365" max="15365" width="55.5703125" style="307" customWidth="1"/>
    <col min="15366" max="15366" width="9.140625" style="307"/>
    <col min="15367" max="15367" width="4" style="307" customWidth="1"/>
    <col min="15368" max="15368" width="40.28515625" style="307" bestFit="1" customWidth="1"/>
    <col min="15369" max="15369" width="9.42578125" style="307" customWidth="1"/>
    <col min="15370" max="15617" width="9.140625" style="307"/>
    <col min="15618" max="15618" width="3.28515625" style="307" customWidth="1"/>
    <col min="15619" max="15619" width="3.7109375" style="307" customWidth="1"/>
    <col min="15620" max="15620" width="56" style="307" bestFit="1" customWidth="1"/>
    <col min="15621" max="15621" width="55.5703125" style="307" customWidth="1"/>
    <col min="15622" max="15622" width="9.140625" style="307"/>
    <col min="15623" max="15623" width="4" style="307" customWidth="1"/>
    <col min="15624" max="15624" width="40.28515625" style="307" bestFit="1" customWidth="1"/>
    <col min="15625" max="15625" width="9.42578125" style="307" customWidth="1"/>
    <col min="15626" max="15873" width="9.140625" style="307"/>
    <col min="15874" max="15874" width="3.28515625" style="307" customWidth="1"/>
    <col min="15875" max="15875" width="3.7109375" style="307" customWidth="1"/>
    <col min="15876" max="15876" width="56" style="307" bestFit="1" customWidth="1"/>
    <col min="15877" max="15877" width="55.5703125" style="307" customWidth="1"/>
    <col min="15878" max="15878" width="9.140625" style="307"/>
    <col min="15879" max="15879" width="4" style="307" customWidth="1"/>
    <col min="15880" max="15880" width="40.28515625" style="307" bestFit="1" customWidth="1"/>
    <col min="15881" max="15881" width="9.42578125" style="307" customWidth="1"/>
    <col min="15882" max="16129" width="9.140625" style="307"/>
    <col min="16130" max="16130" width="3.28515625" style="307" customWidth="1"/>
    <col min="16131" max="16131" width="3.7109375" style="307" customWidth="1"/>
    <col min="16132" max="16132" width="56" style="307" bestFit="1" customWidth="1"/>
    <col min="16133" max="16133" width="55.5703125" style="307" customWidth="1"/>
    <col min="16134" max="16134" width="9.140625" style="307"/>
    <col min="16135" max="16135" width="4" style="307" customWidth="1"/>
    <col min="16136" max="16136" width="40.28515625" style="307" bestFit="1" customWidth="1"/>
    <col min="16137" max="16137" width="9.42578125" style="307" customWidth="1"/>
    <col min="16138" max="16384" width="9.140625" style="307"/>
  </cols>
  <sheetData>
    <row r="2" spans="1:10" ht="21">
      <c r="A2" s="348"/>
      <c r="B2" s="349"/>
      <c r="C2" s="349"/>
      <c r="D2" s="349"/>
      <c r="E2" s="349"/>
      <c r="F2" s="349"/>
      <c r="G2" s="349"/>
      <c r="H2" s="349"/>
      <c r="I2" s="349"/>
      <c r="J2" s="349"/>
    </row>
    <row r="3" spans="1:10" ht="21">
      <c r="A3" s="348"/>
      <c r="B3" s="349"/>
      <c r="C3" s="349"/>
      <c r="D3" s="347" t="s">
        <v>355</v>
      </c>
      <c r="E3" s="349"/>
      <c r="F3" s="349"/>
      <c r="G3" s="349"/>
      <c r="H3" s="349"/>
      <c r="I3" s="349"/>
      <c r="J3" s="349"/>
    </row>
    <row r="4" spans="1:10" ht="21.75" thickBot="1">
      <c r="A4" s="348"/>
      <c r="B4" s="349"/>
      <c r="C4" s="350"/>
      <c r="D4" s="349"/>
      <c r="E4" s="350"/>
      <c r="F4" s="349"/>
      <c r="G4" s="350"/>
      <c r="H4" s="350"/>
      <c r="I4" s="350"/>
      <c r="J4" s="349"/>
    </row>
    <row r="5" spans="1:10" ht="18" customHeight="1">
      <c r="A5" s="348"/>
      <c r="B5" s="351"/>
      <c r="C5" s="352"/>
      <c r="D5" s="352"/>
      <c r="E5" s="353" t="s">
        <v>356</v>
      </c>
      <c r="F5" s="352"/>
      <c r="G5" s="352"/>
      <c r="H5" s="352"/>
      <c r="I5" s="352"/>
      <c r="J5" s="354"/>
    </row>
    <row r="6" spans="1:10" ht="21">
      <c r="A6" s="348"/>
      <c r="B6" s="355"/>
      <c r="C6" s="356" t="s">
        <v>358</v>
      </c>
      <c r="D6" s="357"/>
      <c r="E6" s="357"/>
      <c r="F6" s="358"/>
      <c r="G6" s="358"/>
      <c r="H6" s="358"/>
      <c r="I6" s="358"/>
      <c r="J6" s="359"/>
    </row>
    <row r="7" spans="1:10" ht="21">
      <c r="A7" s="348"/>
      <c r="B7" s="355"/>
      <c r="C7" s="360" t="s">
        <v>359</v>
      </c>
      <c r="D7" s="361"/>
      <c r="E7" s="361"/>
      <c r="F7" s="358"/>
      <c r="G7" s="358"/>
      <c r="H7" s="358"/>
      <c r="I7" s="358"/>
      <c r="J7" s="359"/>
    </row>
    <row r="8" spans="1:10" ht="21">
      <c r="A8" s="348"/>
      <c r="B8" s="355"/>
      <c r="C8" s="362" t="s">
        <v>360</v>
      </c>
      <c r="D8" s="363"/>
      <c r="E8" s="363"/>
      <c r="F8" s="358"/>
      <c r="G8" s="358"/>
      <c r="H8" s="358"/>
      <c r="I8" s="358"/>
      <c r="J8" s="359"/>
    </row>
    <row r="9" spans="1:10" ht="21">
      <c r="A9" s="348"/>
      <c r="B9" s="355"/>
      <c r="C9" s="358"/>
      <c r="D9" s="358"/>
      <c r="E9" s="358"/>
      <c r="F9" s="358"/>
      <c r="G9" s="358"/>
      <c r="H9" s="358"/>
      <c r="I9" s="358"/>
      <c r="J9" s="359"/>
    </row>
    <row r="10" spans="1:10" ht="21">
      <c r="A10" s="348"/>
      <c r="B10" s="355"/>
      <c r="C10" s="364"/>
      <c r="D10" s="364"/>
      <c r="E10" s="365" t="s">
        <v>357</v>
      </c>
      <c r="F10" s="364"/>
      <c r="G10" s="364"/>
      <c r="H10" s="364"/>
      <c r="I10" s="364"/>
      <c r="J10" s="359"/>
    </row>
    <row r="11" spans="1:10" ht="21">
      <c r="A11" s="348"/>
      <c r="B11" s="355"/>
      <c r="C11" s="364"/>
      <c r="D11" s="364"/>
      <c r="E11" s="365"/>
      <c r="F11" s="364"/>
      <c r="G11" s="364"/>
      <c r="H11" s="364"/>
      <c r="I11" s="364"/>
      <c r="J11" s="359"/>
    </row>
    <row r="12" spans="1:10" ht="63">
      <c r="A12" s="348"/>
      <c r="B12" s="355"/>
      <c r="C12" s="366" t="s">
        <v>2</v>
      </c>
      <c r="D12" s="366" t="s">
        <v>302</v>
      </c>
      <c r="E12" s="367"/>
      <c r="F12" s="368" t="s">
        <v>303</v>
      </c>
      <c r="G12" s="366" t="s">
        <v>2</v>
      </c>
      <c r="H12" s="366" t="s">
        <v>70</v>
      </c>
      <c r="I12" s="368" t="s">
        <v>303</v>
      </c>
      <c r="J12" s="359"/>
    </row>
    <row r="13" spans="1:10" ht="21">
      <c r="A13" s="348"/>
      <c r="B13" s="355"/>
      <c r="C13" s="369">
        <v>1</v>
      </c>
      <c r="D13" s="370" t="s">
        <v>304</v>
      </c>
      <c r="E13" s="371">
        <f>SUM(E14:E15)</f>
        <v>0</v>
      </c>
      <c r="F13" s="372">
        <v>0</v>
      </c>
      <c r="G13" s="369">
        <v>1</v>
      </c>
      <c r="H13" s="370" t="s">
        <v>305</v>
      </c>
      <c r="I13" s="373"/>
      <c r="J13" s="359"/>
    </row>
    <row r="14" spans="1:10" ht="21">
      <c r="A14" s="348"/>
      <c r="B14" s="355"/>
      <c r="C14" s="374" t="s">
        <v>232</v>
      </c>
      <c r="D14" s="370" t="s">
        <v>306</v>
      </c>
      <c r="E14" s="371"/>
      <c r="F14" s="373"/>
      <c r="G14" s="369">
        <v>2</v>
      </c>
      <c r="H14" s="370" t="s">
        <v>307</v>
      </c>
      <c r="I14" s="375">
        <f>+'Rez.Sipas Natyres'!F11</f>
        <v>75001.67</v>
      </c>
      <c r="J14" s="359"/>
    </row>
    <row r="15" spans="1:10" ht="21">
      <c r="A15" s="348"/>
      <c r="B15" s="355"/>
      <c r="C15" s="374" t="s">
        <v>233</v>
      </c>
      <c r="D15" s="370" t="s">
        <v>308</v>
      </c>
      <c r="E15" s="371"/>
      <c r="F15" s="373"/>
      <c r="G15" s="369">
        <v>3</v>
      </c>
      <c r="H15" s="370" t="s">
        <v>309</v>
      </c>
      <c r="I15" s="373"/>
      <c r="J15" s="359"/>
    </row>
    <row r="16" spans="1:10" ht="21">
      <c r="A16" s="348"/>
      <c r="B16" s="355"/>
      <c r="C16" s="369">
        <v>2</v>
      </c>
      <c r="D16" s="370" t="s">
        <v>310</v>
      </c>
      <c r="E16" s="371">
        <f>SUM(E17:E18)</f>
        <v>0</v>
      </c>
      <c r="F16" s="372">
        <v>0</v>
      </c>
      <c r="G16" s="369">
        <v>4</v>
      </c>
      <c r="H16" s="370" t="s">
        <v>311</v>
      </c>
      <c r="I16" s="373"/>
      <c r="J16" s="359"/>
    </row>
    <row r="17" spans="1:10" ht="21">
      <c r="A17" s="348"/>
      <c r="B17" s="355"/>
      <c r="C17" s="374" t="s">
        <v>232</v>
      </c>
      <c r="D17" s="370" t="s">
        <v>312</v>
      </c>
      <c r="E17" s="371"/>
      <c r="F17" s="373"/>
      <c r="G17" s="369">
        <v>5</v>
      </c>
      <c r="H17" s="370" t="s">
        <v>313</v>
      </c>
      <c r="I17" s="373"/>
      <c r="J17" s="359"/>
    </row>
    <row r="18" spans="1:10" ht="21">
      <c r="A18" s="348"/>
      <c r="B18" s="355"/>
      <c r="C18" s="374" t="s">
        <v>233</v>
      </c>
      <c r="D18" s="370" t="s">
        <v>308</v>
      </c>
      <c r="E18" s="371"/>
      <c r="F18" s="373"/>
      <c r="G18" s="369">
        <v>6</v>
      </c>
      <c r="H18" s="370" t="s">
        <v>314</v>
      </c>
      <c r="I18" s="373"/>
      <c r="J18" s="359"/>
    </row>
    <row r="19" spans="1:10" ht="21">
      <c r="A19" s="348"/>
      <c r="B19" s="355"/>
      <c r="C19" s="369">
        <v>3</v>
      </c>
      <c r="D19" s="370" t="s">
        <v>315</v>
      </c>
      <c r="E19" s="371">
        <f>SUM(E20:E28)</f>
        <v>29049.25</v>
      </c>
      <c r="F19" s="375"/>
      <c r="G19" s="369">
        <v>7</v>
      </c>
      <c r="H19" s="370" t="s">
        <v>316</v>
      </c>
      <c r="I19" s="373"/>
      <c r="J19" s="359"/>
    </row>
    <row r="20" spans="1:10" ht="21">
      <c r="A20" s="348"/>
      <c r="B20" s="355"/>
      <c r="C20" s="374" t="s">
        <v>232</v>
      </c>
      <c r="D20" s="370" t="s">
        <v>317</v>
      </c>
      <c r="E20" s="371"/>
      <c r="F20" s="375"/>
      <c r="G20" s="369">
        <v>8</v>
      </c>
      <c r="H20" s="370" t="s">
        <v>318</v>
      </c>
      <c r="I20" s="373"/>
      <c r="J20" s="359"/>
    </row>
    <row r="21" spans="1:10" ht="21">
      <c r="A21" s="348"/>
      <c r="B21" s="355"/>
      <c r="C21" s="374" t="s">
        <v>233</v>
      </c>
      <c r="D21" s="370" t="s">
        <v>319</v>
      </c>
      <c r="E21" s="371"/>
      <c r="F21" s="373"/>
      <c r="G21" s="373"/>
      <c r="H21" s="373"/>
      <c r="I21" s="373"/>
      <c r="J21" s="359"/>
    </row>
    <row r="22" spans="1:10" ht="21">
      <c r="A22" s="348"/>
      <c r="B22" s="355"/>
      <c r="C22" s="374" t="s">
        <v>234</v>
      </c>
      <c r="D22" s="370" t="s">
        <v>320</v>
      </c>
      <c r="E22" s="371"/>
      <c r="F22" s="373"/>
      <c r="G22" s="373"/>
      <c r="H22" s="373"/>
      <c r="I22" s="373"/>
      <c r="J22" s="359"/>
    </row>
    <row r="23" spans="1:10" ht="21">
      <c r="A23" s="348"/>
      <c r="B23" s="355"/>
      <c r="C23" s="374" t="s">
        <v>235</v>
      </c>
      <c r="D23" s="370" t="s">
        <v>84</v>
      </c>
      <c r="E23" s="371"/>
      <c r="F23" s="375"/>
      <c r="G23" s="373"/>
      <c r="H23" s="373"/>
      <c r="I23" s="373"/>
      <c r="J23" s="359"/>
    </row>
    <row r="24" spans="1:10" ht="21">
      <c r="A24" s="348"/>
      <c r="B24" s="355"/>
      <c r="C24" s="374" t="s">
        <v>234</v>
      </c>
      <c r="D24" s="370" t="s">
        <v>321</v>
      </c>
      <c r="E24" s="371"/>
      <c r="F24" s="373"/>
      <c r="G24" s="373"/>
      <c r="H24" s="370" t="s">
        <v>322</v>
      </c>
      <c r="I24" s="376">
        <f>+I14-E33</f>
        <v>-21225.380000000019</v>
      </c>
      <c r="J24" s="359"/>
    </row>
    <row r="25" spans="1:10" ht="21">
      <c r="A25" s="348"/>
      <c r="B25" s="355"/>
      <c r="C25" s="374" t="s">
        <v>237</v>
      </c>
      <c r="D25" s="370" t="s">
        <v>323</v>
      </c>
      <c r="E25" s="371"/>
      <c r="F25" s="373"/>
      <c r="G25" s="373"/>
      <c r="H25" s="373"/>
      <c r="I25" s="373"/>
      <c r="J25" s="359"/>
    </row>
    <row r="26" spans="1:10" ht="21">
      <c r="A26" s="348"/>
      <c r="B26" s="355"/>
      <c r="C26" s="377"/>
      <c r="D26" s="370" t="s">
        <v>324</v>
      </c>
      <c r="E26" s="371"/>
      <c r="F26" s="373"/>
      <c r="G26" s="370" t="s">
        <v>90</v>
      </c>
      <c r="H26" s="370" t="s">
        <v>325</v>
      </c>
      <c r="I26" s="373">
        <v>0</v>
      </c>
      <c r="J26" s="359"/>
    </row>
    <row r="27" spans="1:10" ht="21">
      <c r="A27" s="348"/>
      <c r="B27" s="355"/>
      <c r="C27" s="374" t="s">
        <v>239</v>
      </c>
      <c r="D27" s="370" t="s">
        <v>361</v>
      </c>
      <c r="E27" s="371">
        <f>120+3800</f>
        <v>3920</v>
      </c>
      <c r="F27" s="375"/>
      <c r="G27" s="373"/>
      <c r="H27" s="370" t="s">
        <v>326</v>
      </c>
      <c r="I27" s="375">
        <f>9500*4</f>
        <v>38000</v>
      </c>
      <c r="J27" s="359"/>
    </row>
    <row r="28" spans="1:10" ht="21">
      <c r="A28" s="348"/>
      <c r="B28" s="355"/>
      <c r="C28" s="374" t="s">
        <v>240</v>
      </c>
      <c r="D28" s="370" t="s">
        <v>327</v>
      </c>
      <c r="E28" s="371">
        <f>+'Rez.Sipas Natyres'!F24+'Rez.Sipas Natyres'!F29</f>
        <v>25129.25</v>
      </c>
      <c r="F28" s="375"/>
      <c r="G28" s="373"/>
      <c r="H28" s="370" t="s">
        <v>328</v>
      </c>
      <c r="I28" s="373">
        <v>0</v>
      </c>
      <c r="J28" s="359"/>
    </row>
    <row r="29" spans="1:10" ht="21">
      <c r="A29" s="348"/>
      <c r="B29" s="355"/>
      <c r="C29" s="369">
        <v>4</v>
      </c>
      <c r="D29" s="370" t="s">
        <v>329</v>
      </c>
      <c r="E29" s="371">
        <f>SUM(E30:E31)</f>
        <v>67177.800000000017</v>
      </c>
      <c r="F29" s="375"/>
      <c r="G29" s="373"/>
      <c r="H29" s="370" t="s">
        <v>330</v>
      </c>
      <c r="I29" s="375">
        <v>38000</v>
      </c>
      <c r="J29" s="359"/>
    </row>
    <row r="30" spans="1:10" ht="21">
      <c r="A30" s="348"/>
      <c r="B30" s="355"/>
      <c r="C30" s="374" t="s">
        <v>232</v>
      </c>
      <c r="D30" s="370" t="s">
        <v>331</v>
      </c>
      <c r="E30" s="371">
        <f>+'Rez.Sipas Natyres'!F19</f>
        <v>0</v>
      </c>
      <c r="F30" s="375"/>
      <c r="G30" s="373"/>
      <c r="H30" s="370" t="s">
        <v>332</v>
      </c>
      <c r="I30" s="373">
        <v>0</v>
      </c>
      <c r="J30" s="359"/>
    </row>
    <row r="31" spans="1:10" ht="21">
      <c r="A31" s="348"/>
      <c r="B31" s="355"/>
      <c r="C31" s="374" t="s">
        <v>233</v>
      </c>
      <c r="D31" s="370" t="s">
        <v>362</v>
      </c>
      <c r="E31" s="371">
        <f>+'Rez.Sipas Natyres'!F20</f>
        <v>67177.800000000017</v>
      </c>
      <c r="F31" s="375"/>
      <c r="G31" s="373"/>
      <c r="H31" s="373"/>
      <c r="I31" s="373"/>
      <c r="J31" s="359"/>
    </row>
    <row r="32" spans="1:10" ht="21">
      <c r="A32" s="348"/>
      <c r="B32" s="355"/>
      <c r="C32" s="369">
        <v>5</v>
      </c>
      <c r="D32" s="370" t="s">
        <v>333</v>
      </c>
      <c r="E32" s="371"/>
      <c r="F32" s="375"/>
      <c r="G32" s="373"/>
      <c r="H32" s="373"/>
      <c r="I32" s="373"/>
      <c r="J32" s="359"/>
    </row>
    <row r="33" spans="1:10" ht="21">
      <c r="A33" s="348"/>
      <c r="B33" s="355"/>
      <c r="C33" s="367"/>
      <c r="D33" s="366" t="s">
        <v>334</v>
      </c>
      <c r="E33" s="378">
        <f>+E13+E16+E19+E29+E32</f>
        <v>96227.050000000017</v>
      </c>
      <c r="F33" s="379"/>
      <c r="G33" s="366" t="s">
        <v>92</v>
      </c>
      <c r="H33" s="366" t="s">
        <v>335</v>
      </c>
      <c r="I33" s="379"/>
      <c r="J33" s="359"/>
    </row>
    <row r="34" spans="1:10" ht="21">
      <c r="A34" s="348"/>
      <c r="B34" s="355"/>
      <c r="C34" s="364"/>
      <c r="D34" s="364"/>
      <c r="E34" s="364"/>
      <c r="F34" s="364"/>
      <c r="G34" s="364"/>
      <c r="H34" s="364"/>
      <c r="I34" s="364"/>
      <c r="J34" s="359"/>
    </row>
    <row r="35" spans="1:10" ht="21">
      <c r="A35" s="348"/>
      <c r="B35" s="355"/>
      <c r="C35" s="380" t="s">
        <v>336</v>
      </c>
      <c r="D35" s="364"/>
      <c r="E35" s="364"/>
      <c r="F35" s="364"/>
      <c r="G35" s="364"/>
      <c r="H35" s="380" t="s">
        <v>337</v>
      </c>
      <c r="I35" s="364"/>
      <c r="J35" s="359"/>
    </row>
    <row r="36" spans="1:10" ht="21">
      <c r="A36" s="348"/>
      <c r="B36" s="355"/>
      <c r="C36" s="364"/>
      <c r="D36" s="364"/>
      <c r="E36" s="364"/>
      <c r="F36" s="364"/>
      <c r="G36" s="364"/>
      <c r="H36" s="364"/>
      <c r="I36" s="364"/>
      <c r="J36" s="359"/>
    </row>
    <row r="37" spans="1:10" ht="21.75" thickBot="1">
      <c r="A37" s="348"/>
      <c r="B37" s="381"/>
      <c r="C37" s="382"/>
      <c r="D37" s="382"/>
      <c r="E37" s="382"/>
      <c r="F37" s="382"/>
      <c r="G37" s="382"/>
      <c r="H37" s="382"/>
      <c r="I37" s="382"/>
      <c r="J37" s="383"/>
    </row>
    <row r="38" spans="1:10" ht="18.75">
      <c r="A38" s="348"/>
      <c r="B38" s="348"/>
      <c r="C38" s="348"/>
      <c r="D38" s="348"/>
      <c r="E38" s="348"/>
      <c r="F38" s="348"/>
      <c r="G38" s="348"/>
      <c r="H38" s="348"/>
      <c r="I38" s="348"/>
      <c r="J38" s="348"/>
    </row>
  </sheetData>
  <pageMargins left="0.17" right="0.23" top="0.75" bottom="0.75" header="0.3" footer="0.3"/>
  <pageSetup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7"/>
  <sheetViews>
    <sheetView topLeftCell="B13" workbookViewId="0">
      <selection activeCell="F10" sqref="F10:F12"/>
    </sheetView>
  </sheetViews>
  <sheetFormatPr defaultRowHeight="12.75"/>
  <cols>
    <col min="1" max="1" width="4.5703125" style="8" hidden="1" customWidth="1"/>
    <col min="2" max="2" width="4.140625" style="8" customWidth="1"/>
    <col min="3" max="3" width="19.7109375" style="8" bestFit="1" customWidth="1"/>
    <col min="4" max="4" width="9.28515625" style="8" customWidth="1"/>
    <col min="5" max="5" width="11.42578125" style="8" customWidth="1"/>
    <col min="6" max="6" width="35.5703125" style="8" customWidth="1"/>
    <col min="7" max="7" width="21.7109375" style="8" customWidth="1"/>
    <col min="8" max="8" width="1.85546875" style="96" customWidth="1"/>
    <col min="9" max="9" width="9.140625" style="98"/>
    <col min="10" max="16384" width="9.140625" style="8"/>
  </cols>
  <sheetData>
    <row r="1" spans="2:9" s="23" customFormat="1" ht="6.75" customHeight="1">
      <c r="H1" s="77"/>
      <c r="I1" s="79"/>
    </row>
    <row r="2" spans="2:9" s="23" customFormat="1">
      <c r="B2" s="24"/>
      <c r="C2" s="25"/>
      <c r="D2" s="25"/>
      <c r="E2" s="25"/>
      <c r="F2" s="25"/>
      <c r="G2" s="25"/>
      <c r="H2" s="77"/>
      <c r="I2" s="79"/>
    </row>
    <row r="3" spans="2:9" s="29" customFormat="1" ht="14.1" customHeight="1">
      <c r="B3" s="27"/>
      <c r="C3" s="28" t="s">
        <v>57</v>
      </c>
      <c r="D3" s="28"/>
      <c r="E3" s="28"/>
      <c r="F3" s="155" t="s">
        <v>176</v>
      </c>
      <c r="G3" s="28"/>
      <c r="H3" s="27"/>
      <c r="I3" s="28"/>
    </row>
    <row r="4" spans="2:9" s="29" customFormat="1" ht="14.1" customHeight="1">
      <c r="B4" s="27"/>
      <c r="C4" s="28" t="s">
        <v>28</v>
      </c>
      <c r="D4" s="28"/>
      <c r="E4" s="28"/>
      <c r="F4" s="155" t="s">
        <v>177</v>
      </c>
      <c r="G4" s="28"/>
      <c r="H4" s="27"/>
      <c r="I4" s="28"/>
    </row>
    <row r="5" spans="2:9" s="29" customFormat="1" ht="14.1" customHeight="1">
      <c r="B5" s="27"/>
      <c r="C5" s="28" t="s">
        <v>6</v>
      </c>
      <c r="D5" s="28"/>
      <c r="E5" s="28"/>
      <c r="F5" s="155" t="s">
        <v>178</v>
      </c>
      <c r="G5" s="28"/>
      <c r="H5" s="27"/>
      <c r="I5" s="28"/>
    </row>
    <row r="6" spans="2:9" s="29" customFormat="1" ht="14.1" customHeight="1">
      <c r="B6" s="27"/>
      <c r="C6" s="28"/>
      <c r="D6" s="28"/>
      <c r="E6" s="28"/>
      <c r="F6" s="150" t="s">
        <v>175</v>
      </c>
      <c r="G6" s="28"/>
      <c r="H6" s="27"/>
      <c r="I6" s="28"/>
    </row>
    <row r="7" spans="2:9" s="29" customFormat="1" ht="14.1" customHeight="1">
      <c r="B7" s="27"/>
      <c r="C7" s="28" t="s">
        <v>0</v>
      </c>
      <c r="D7" s="28"/>
      <c r="E7" s="28"/>
      <c r="F7" s="156">
        <v>41194</v>
      </c>
      <c r="G7" s="28"/>
      <c r="H7" s="27"/>
      <c r="I7" s="28"/>
    </row>
    <row r="8" spans="2:9" s="29" customFormat="1" ht="14.1" customHeight="1">
      <c r="B8" s="27"/>
      <c r="C8" s="28" t="s">
        <v>1</v>
      </c>
      <c r="D8" s="28"/>
      <c r="E8" s="28"/>
      <c r="F8" s="156" t="s">
        <v>182</v>
      </c>
      <c r="G8" s="28"/>
      <c r="H8" s="27"/>
      <c r="I8" s="28"/>
    </row>
    <row r="9" spans="2:9" s="29" customFormat="1" ht="14.1" customHeight="1">
      <c r="B9" s="27"/>
      <c r="C9" s="28"/>
      <c r="D9" s="28"/>
      <c r="E9" s="28"/>
      <c r="F9" s="28"/>
      <c r="G9" s="28"/>
      <c r="H9" s="27"/>
      <c r="I9" s="28"/>
    </row>
    <row r="10" spans="2:9" s="29" customFormat="1" ht="15.75" customHeight="1">
      <c r="B10" s="27"/>
      <c r="C10" s="28" t="s">
        <v>22</v>
      </c>
      <c r="D10" s="28"/>
      <c r="E10" s="28"/>
      <c r="F10" s="169" t="s">
        <v>179</v>
      </c>
      <c r="G10" s="28"/>
      <c r="H10" s="27"/>
      <c r="I10" s="28"/>
    </row>
    <row r="11" spans="2:9" s="29" customFormat="1" ht="29.25" customHeight="1">
      <c r="B11" s="27"/>
      <c r="C11" s="28"/>
      <c r="D11" s="28"/>
      <c r="E11" s="28"/>
      <c r="F11" s="169"/>
      <c r="G11" s="28"/>
      <c r="H11" s="27"/>
      <c r="I11" s="28"/>
    </row>
    <row r="12" spans="2:9" s="29" customFormat="1" ht="27.75" hidden="1" customHeight="1">
      <c r="B12" s="27"/>
      <c r="C12" s="28"/>
      <c r="D12" s="28"/>
      <c r="E12" s="28"/>
      <c r="F12" s="170"/>
      <c r="G12" s="28"/>
      <c r="H12" s="27"/>
      <c r="I12" s="28"/>
    </row>
    <row r="13" spans="2:9" s="32" customFormat="1">
      <c r="B13" s="30"/>
      <c r="C13" s="31"/>
      <c r="D13" s="31"/>
      <c r="E13" s="31"/>
      <c r="F13" s="31"/>
      <c r="G13" s="31"/>
      <c r="H13" s="30"/>
      <c r="I13" s="31"/>
    </row>
    <row r="14" spans="2:9" s="32" customFormat="1">
      <c r="B14" s="30"/>
      <c r="C14" s="31"/>
      <c r="D14" s="31"/>
      <c r="E14" s="31"/>
      <c r="F14" s="31"/>
      <c r="G14" s="31"/>
      <c r="H14" s="30"/>
      <c r="I14" s="31"/>
    </row>
    <row r="15" spans="2:9" s="32" customFormat="1">
      <c r="B15" s="30"/>
      <c r="C15" s="31"/>
      <c r="D15" s="31"/>
      <c r="E15" s="31"/>
      <c r="F15" s="31"/>
      <c r="G15" s="31"/>
      <c r="H15" s="30"/>
      <c r="I15" s="31"/>
    </row>
    <row r="16" spans="2:9" s="32" customFormat="1">
      <c r="B16" s="30"/>
      <c r="C16" s="31"/>
      <c r="D16" s="31"/>
      <c r="E16" s="31"/>
      <c r="F16" s="31"/>
      <c r="G16" s="31"/>
      <c r="H16" s="30"/>
      <c r="I16" s="31"/>
    </row>
    <row r="17" spans="2:9" s="32" customFormat="1">
      <c r="B17" s="30"/>
      <c r="C17" s="31"/>
      <c r="D17" s="31"/>
      <c r="E17" s="31"/>
      <c r="F17" s="31"/>
      <c r="G17" s="31"/>
      <c r="H17" s="30"/>
      <c r="I17" s="31"/>
    </row>
    <row r="18" spans="2:9" s="32" customFormat="1">
      <c r="B18" s="30"/>
      <c r="C18" s="31"/>
      <c r="D18" s="31"/>
      <c r="E18" s="31"/>
      <c r="F18" s="31"/>
      <c r="G18" s="31"/>
      <c r="H18" s="30"/>
      <c r="I18" s="31"/>
    </row>
    <row r="19" spans="2:9" s="32" customFormat="1">
      <c r="B19" s="30"/>
      <c r="C19" s="31"/>
      <c r="D19" s="31"/>
      <c r="E19" s="31"/>
      <c r="F19" s="31"/>
      <c r="G19" s="31"/>
      <c r="H19" s="30"/>
      <c r="I19" s="31"/>
    </row>
    <row r="20" spans="2:9" s="32" customFormat="1">
      <c r="B20" s="30"/>
      <c r="C20" s="31"/>
      <c r="D20" s="31"/>
      <c r="E20" s="31"/>
      <c r="F20" s="31"/>
      <c r="G20" s="31"/>
      <c r="H20" s="30"/>
      <c r="I20" s="31"/>
    </row>
    <row r="21" spans="2:9" s="32" customFormat="1">
      <c r="B21" s="30"/>
      <c r="C21" s="31"/>
      <c r="D21" s="31"/>
      <c r="E21" s="31"/>
      <c r="F21" s="31"/>
      <c r="G21" s="31"/>
      <c r="H21" s="30"/>
      <c r="I21" s="31"/>
    </row>
    <row r="22" spans="2:9" s="32" customFormat="1">
      <c r="B22" s="30"/>
      <c r="C22" s="31"/>
      <c r="D22" s="31"/>
      <c r="E22" s="31"/>
      <c r="F22" s="31"/>
      <c r="G22" s="31"/>
      <c r="H22" s="30"/>
      <c r="I22" s="31"/>
    </row>
    <row r="23" spans="2:9" s="32" customFormat="1">
      <c r="B23" s="30"/>
      <c r="C23" s="31"/>
      <c r="D23" s="31"/>
      <c r="E23" s="31"/>
      <c r="F23" s="31"/>
      <c r="G23" s="31"/>
      <c r="H23" s="30"/>
      <c r="I23" s="31"/>
    </row>
    <row r="24" spans="2:9" s="32" customFormat="1">
      <c r="B24" s="30"/>
      <c r="C24" s="31"/>
      <c r="D24" s="31"/>
      <c r="E24" s="31"/>
      <c r="F24" s="31"/>
      <c r="G24" s="31"/>
      <c r="H24" s="30"/>
      <c r="I24" s="31"/>
    </row>
    <row r="25" spans="2:9" s="33" customFormat="1" ht="33.75">
      <c r="B25" s="171" t="s">
        <v>7</v>
      </c>
      <c r="C25" s="172"/>
      <c r="D25" s="172"/>
      <c r="E25" s="172"/>
      <c r="F25" s="172"/>
      <c r="G25" s="173"/>
      <c r="H25" s="161"/>
      <c r="I25" s="164"/>
    </row>
    <row r="26" spans="2:9" s="33" customFormat="1" ht="10.5" customHeight="1">
      <c r="B26" s="148"/>
      <c r="C26" s="149"/>
      <c r="D26" s="149"/>
      <c r="E26" s="149"/>
      <c r="F26" s="149"/>
      <c r="G26" s="157"/>
      <c r="H26" s="161"/>
      <c r="I26" s="164"/>
    </row>
    <row r="27" spans="2:9" s="36" customFormat="1" ht="25.5">
      <c r="B27" s="123" t="s">
        <v>131</v>
      </c>
      <c r="C27" s="124"/>
      <c r="D27" s="124"/>
      <c r="E27" s="124"/>
      <c r="F27" s="124"/>
      <c r="G27" s="124"/>
      <c r="H27" s="37"/>
      <c r="I27" s="165"/>
    </row>
    <row r="28" spans="2:9" s="36" customFormat="1" ht="9" customHeight="1">
      <c r="B28" s="34"/>
      <c r="C28" s="35"/>
      <c r="D28" s="35"/>
      <c r="E28" s="35"/>
      <c r="F28" s="35"/>
      <c r="G28" s="35"/>
      <c r="H28" s="37"/>
      <c r="I28" s="165"/>
    </row>
    <row r="29" spans="2:9" s="32" customFormat="1">
      <c r="B29" s="159" t="s">
        <v>185</v>
      </c>
      <c r="C29" s="159"/>
      <c r="D29" s="159"/>
      <c r="E29" s="159"/>
      <c r="F29" s="159"/>
      <c r="G29" s="159"/>
      <c r="H29" s="160"/>
      <c r="I29" s="159"/>
    </row>
    <row r="30" spans="2:9" s="32" customFormat="1">
      <c r="B30" s="159" t="s">
        <v>184</v>
      </c>
      <c r="C30" s="159" t="s">
        <v>183</v>
      </c>
      <c r="D30" s="159"/>
      <c r="E30" s="159"/>
      <c r="F30" s="159"/>
      <c r="G30" s="159"/>
      <c r="H30" s="160"/>
      <c r="I30" s="159"/>
    </row>
    <row r="31" spans="2:9" s="32" customFormat="1">
      <c r="B31" s="30"/>
      <c r="C31" s="31"/>
      <c r="D31" s="31"/>
      <c r="E31" s="31"/>
      <c r="F31" s="31"/>
      <c r="G31" s="31"/>
      <c r="H31" s="30"/>
      <c r="I31" s="31"/>
    </row>
    <row r="32" spans="2:9" s="32" customFormat="1">
      <c r="B32" s="30"/>
      <c r="C32" s="31"/>
      <c r="D32" s="31"/>
      <c r="E32" s="31"/>
      <c r="F32" s="31"/>
      <c r="G32" s="31"/>
      <c r="H32" s="30"/>
      <c r="I32" s="31"/>
    </row>
    <row r="33" spans="2:9" s="39" customFormat="1" ht="35.25" customHeight="1">
      <c r="B33" s="166" t="s">
        <v>186</v>
      </c>
      <c r="C33" s="167"/>
      <c r="D33" s="167"/>
      <c r="E33" s="167"/>
      <c r="F33" s="167"/>
      <c r="G33" s="168"/>
      <c r="H33" s="40"/>
      <c r="I33" s="38"/>
    </row>
    <row r="34" spans="2:9" s="39" customFormat="1">
      <c r="B34" s="40"/>
      <c r="C34" s="38"/>
      <c r="D34" s="38"/>
      <c r="E34" s="38"/>
      <c r="F34" s="38"/>
      <c r="G34" s="38"/>
      <c r="H34" s="40"/>
      <c r="I34" s="38"/>
    </row>
    <row r="35" spans="2:9" s="39" customFormat="1">
      <c r="B35" s="40"/>
      <c r="C35" s="38"/>
      <c r="D35" s="38"/>
      <c r="E35" s="38"/>
      <c r="F35" s="38"/>
      <c r="G35" s="38"/>
      <c r="H35" s="40"/>
      <c r="I35" s="38"/>
    </row>
    <row r="36" spans="2:9" s="39" customFormat="1">
      <c r="B36" s="40"/>
      <c r="C36" s="38"/>
      <c r="D36" s="38"/>
      <c r="E36" s="38"/>
      <c r="F36" s="38"/>
      <c r="G36" s="38"/>
      <c r="H36" s="40"/>
      <c r="I36" s="38"/>
    </row>
    <row r="37" spans="2:9" s="39" customFormat="1">
      <c r="B37" s="40"/>
      <c r="C37" s="38"/>
      <c r="D37" s="38"/>
      <c r="E37" s="38"/>
      <c r="F37" s="38"/>
      <c r="G37" s="38"/>
      <c r="H37" s="40"/>
      <c r="I37" s="38"/>
    </row>
    <row r="38" spans="2:9" s="39" customFormat="1">
      <c r="B38" s="40"/>
      <c r="C38" s="38"/>
      <c r="D38" s="38"/>
      <c r="E38" s="38"/>
      <c r="F38" s="38"/>
      <c r="G38" s="38"/>
      <c r="H38" s="40"/>
      <c r="I38" s="38"/>
    </row>
    <row r="39" spans="2:9" s="39" customFormat="1">
      <c r="B39" s="40"/>
      <c r="C39" s="38"/>
      <c r="D39" s="38"/>
      <c r="E39" s="38"/>
      <c r="F39" s="38"/>
      <c r="G39" s="38"/>
      <c r="H39" s="40"/>
      <c r="I39" s="38"/>
    </row>
    <row r="40" spans="2:9" s="39" customFormat="1">
      <c r="B40" s="40"/>
      <c r="C40" s="38"/>
      <c r="D40" s="38"/>
      <c r="E40" s="38"/>
      <c r="F40" s="38"/>
      <c r="G40" s="38"/>
      <c r="H40" s="40"/>
      <c r="I40" s="38"/>
    </row>
    <row r="41" spans="2:9" s="39" customFormat="1">
      <c r="B41" s="40"/>
      <c r="C41" s="38"/>
      <c r="D41" s="38"/>
      <c r="E41" s="38"/>
      <c r="F41" s="38"/>
      <c r="G41" s="38"/>
      <c r="H41" s="40"/>
      <c r="I41" s="38"/>
    </row>
    <row r="42" spans="2:9" s="39" customFormat="1">
      <c r="B42" s="40"/>
      <c r="C42" s="38"/>
      <c r="D42" s="38"/>
      <c r="E42" s="38"/>
      <c r="F42" s="38"/>
      <c r="G42" s="38"/>
      <c r="H42" s="40"/>
      <c r="I42" s="38"/>
    </row>
    <row r="43" spans="2:9" s="39" customFormat="1">
      <c r="B43" s="40"/>
      <c r="C43" s="38"/>
      <c r="D43" s="38"/>
      <c r="E43" s="38"/>
      <c r="F43" s="38"/>
      <c r="G43" s="38"/>
      <c r="H43" s="40"/>
      <c r="I43" s="38"/>
    </row>
    <row r="44" spans="2:9" s="39" customFormat="1" ht="9" customHeight="1">
      <c r="B44" s="40"/>
      <c r="C44" s="38"/>
      <c r="D44" s="38"/>
      <c r="E44" s="38"/>
      <c r="F44" s="38"/>
      <c r="G44" s="38"/>
      <c r="H44" s="40"/>
      <c r="I44" s="38"/>
    </row>
    <row r="45" spans="2:9" s="39" customFormat="1">
      <c r="B45" s="40"/>
      <c r="C45" s="38"/>
      <c r="D45" s="38"/>
      <c r="E45" s="38"/>
      <c r="F45" s="38"/>
      <c r="G45" s="38"/>
      <c r="H45" s="40"/>
      <c r="I45" s="38"/>
    </row>
    <row r="46" spans="2:9" s="39" customFormat="1">
      <c r="B46" s="40"/>
      <c r="C46" s="38"/>
      <c r="D46" s="38"/>
      <c r="E46" s="38"/>
      <c r="F46" s="38"/>
      <c r="G46" s="38"/>
      <c r="H46" s="40"/>
      <c r="I46" s="38"/>
    </row>
    <row r="47" spans="2:9" s="29" customFormat="1" ht="12.95" customHeight="1">
      <c r="B47" s="27"/>
      <c r="C47" s="28"/>
      <c r="D47" s="28"/>
      <c r="E47" s="28"/>
      <c r="F47" s="28"/>
      <c r="G47" s="28"/>
      <c r="H47" s="27"/>
      <c r="I47" s="28"/>
    </row>
    <row r="48" spans="2:9" s="29" customFormat="1" ht="12.95" customHeight="1">
      <c r="B48" s="27"/>
      <c r="C48" s="28"/>
      <c r="D48" s="28"/>
      <c r="E48" s="28"/>
      <c r="F48" s="150"/>
      <c r="G48" s="158"/>
      <c r="H48" s="162"/>
      <c r="I48" s="28"/>
    </row>
    <row r="49" spans="2:9" s="29" customFormat="1" ht="12.95" customHeight="1">
      <c r="B49" s="27" t="s">
        <v>29</v>
      </c>
      <c r="C49" s="28"/>
      <c r="D49" s="28"/>
      <c r="E49" s="28"/>
      <c r="F49" s="151" t="s">
        <v>32</v>
      </c>
      <c r="G49" s="151"/>
      <c r="H49" s="27"/>
      <c r="I49" s="28"/>
    </row>
    <row r="50" spans="2:9" s="29" customFormat="1" ht="12.95" customHeight="1">
      <c r="B50" s="27" t="s">
        <v>30</v>
      </c>
      <c r="C50" s="28"/>
      <c r="D50" s="28"/>
      <c r="E50" s="28"/>
      <c r="F50" s="151">
        <v>0</v>
      </c>
      <c r="G50" s="151"/>
      <c r="H50" s="27"/>
      <c r="I50" s="28"/>
    </row>
    <row r="51" spans="2:9" s="32" customFormat="1">
      <c r="B51" s="30"/>
      <c r="C51" s="31"/>
      <c r="D51" s="31"/>
      <c r="E51" s="31"/>
      <c r="F51" s="79"/>
      <c r="G51" s="79"/>
      <c r="H51" s="30"/>
      <c r="I51" s="31"/>
    </row>
    <row r="52" spans="2:9" s="42" customFormat="1" ht="12.95" customHeight="1">
      <c r="B52" s="27" t="s">
        <v>33</v>
      </c>
      <c r="C52" s="41"/>
      <c r="D52" s="28"/>
      <c r="E52" s="28"/>
      <c r="F52" s="151" t="s">
        <v>187</v>
      </c>
      <c r="G52" s="151"/>
      <c r="H52" s="163"/>
      <c r="I52" s="41"/>
    </row>
    <row r="53" spans="2:9" s="42" customFormat="1" ht="12.95" customHeight="1">
      <c r="B53" s="27"/>
      <c r="C53" s="41"/>
      <c r="D53" s="28"/>
      <c r="E53" s="28"/>
      <c r="F53" s="151" t="s">
        <v>188</v>
      </c>
      <c r="G53" s="151"/>
      <c r="H53" s="163"/>
      <c r="I53" s="41"/>
    </row>
    <row r="54" spans="2:9" s="42" customFormat="1" ht="7.5" customHeight="1">
      <c r="B54" s="27"/>
      <c r="C54" s="41"/>
      <c r="D54" s="28"/>
      <c r="E54" s="28"/>
      <c r="F54" s="151"/>
      <c r="G54" s="151"/>
      <c r="H54" s="163"/>
      <c r="I54" s="41"/>
    </row>
    <row r="55" spans="2:9" s="42" customFormat="1" ht="12.95" customHeight="1">
      <c r="B55" s="27" t="s">
        <v>31</v>
      </c>
      <c r="C55" s="41"/>
      <c r="D55" s="28"/>
      <c r="E55" s="28"/>
      <c r="F55" s="151" t="s">
        <v>189</v>
      </c>
      <c r="G55" s="151"/>
      <c r="H55" s="163"/>
      <c r="I55" s="41"/>
    </row>
    <row r="56" spans="2:9" ht="22.5" customHeight="1">
      <c r="B56" s="45"/>
      <c r="C56" s="46"/>
      <c r="D56" s="46"/>
      <c r="E56" s="46"/>
      <c r="F56" s="46"/>
      <c r="G56" s="46"/>
    </row>
    <row r="57" spans="2:9" ht="6.75" customHeight="1"/>
  </sheetData>
  <mergeCells count="3">
    <mergeCell ref="B33:G33"/>
    <mergeCell ref="F10:F12"/>
    <mergeCell ref="B25:G25"/>
  </mergeCells>
  <phoneticPr fontId="0" type="noConversion"/>
  <printOptions horizontalCentered="1" verticalCentered="1"/>
  <pageMargins left="0.47" right="0" top="0" bottom="0" header="0.25" footer="0.19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0"/>
  <sheetViews>
    <sheetView topLeftCell="B1" workbookViewId="0">
      <selection activeCell="F32" sqref="F32"/>
    </sheetView>
  </sheetViews>
  <sheetFormatPr defaultRowHeight="12.75"/>
  <cols>
    <col min="1" max="1" width="3.28515625" style="32" hidden="1" customWidth="1"/>
    <col min="2" max="2" width="3.7109375" style="72" customWidth="1"/>
    <col min="3" max="3" width="2.7109375" style="72" customWidth="1"/>
    <col min="4" max="4" width="4" style="72" customWidth="1"/>
    <col min="5" max="5" width="40.5703125" style="32" customWidth="1"/>
    <col min="6" max="6" width="8.28515625" style="32" customWidth="1"/>
    <col min="7" max="8" width="15.7109375" style="73" customWidth="1"/>
    <col min="9" max="9" width="1.42578125" style="32" customWidth="1"/>
    <col min="10" max="16384" width="9.140625" style="32"/>
  </cols>
  <sheetData>
    <row r="1" spans="2:8" s="23" customFormat="1" ht="9" customHeight="1">
      <c r="B1" s="48"/>
      <c r="C1" s="48"/>
      <c r="D1" s="48"/>
      <c r="G1" s="49"/>
      <c r="H1" s="49"/>
    </row>
    <row r="2" spans="2:8" s="4" customFormat="1" ht="18">
      <c r="B2" s="1" t="s">
        <v>63</v>
      </c>
      <c r="C2" s="2"/>
      <c r="D2" s="2"/>
      <c r="E2" s="3"/>
      <c r="G2" s="180"/>
      <c r="H2" s="180"/>
    </row>
    <row r="3" spans="2:8" s="4" customFormat="1" ht="4.5" customHeight="1">
      <c r="B3" s="1"/>
      <c r="C3" s="2"/>
      <c r="D3" s="2"/>
      <c r="E3" s="3"/>
      <c r="G3" s="5"/>
      <c r="H3" s="5"/>
    </row>
    <row r="4" spans="2:8" s="4" customFormat="1" ht="18" customHeight="1">
      <c r="B4" s="181" t="s">
        <v>132</v>
      </c>
      <c r="C4" s="181"/>
      <c r="D4" s="181"/>
      <c r="E4" s="181"/>
      <c r="F4" s="181"/>
      <c r="G4" s="181"/>
      <c r="H4" s="181"/>
    </row>
    <row r="5" spans="2:8" s="51" customFormat="1" ht="6.75" customHeight="1">
      <c r="B5" s="50"/>
      <c r="C5" s="50"/>
      <c r="D5" s="50"/>
      <c r="G5" s="52"/>
      <c r="H5" s="52"/>
    </row>
    <row r="6" spans="2:8" s="29" customFormat="1" ht="12" customHeight="1">
      <c r="B6" s="182" t="s">
        <v>2</v>
      </c>
      <c r="C6" s="184" t="s">
        <v>64</v>
      </c>
      <c r="D6" s="185"/>
      <c r="E6" s="186"/>
      <c r="F6" s="182" t="s">
        <v>8</v>
      </c>
      <c r="G6" s="53" t="s">
        <v>44</v>
      </c>
      <c r="H6" s="53" t="s">
        <v>44</v>
      </c>
    </row>
    <row r="7" spans="2:8" s="29" customFormat="1" ht="12" customHeight="1">
      <c r="B7" s="183"/>
      <c r="C7" s="187"/>
      <c r="D7" s="188"/>
      <c r="E7" s="189"/>
      <c r="F7" s="183"/>
      <c r="G7" s="54" t="s">
        <v>45</v>
      </c>
      <c r="H7" s="55" t="s">
        <v>52</v>
      </c>
    </row>
    <row r="8" spans="2:8" s="58" customFormat="1" ht="15" customHeight="1">
      <c r="B8" s="56" t="s">
        <v>3</v>
      </c>
      <c r="C8" s="174" t="s">
        <v>53</v>
      </c>
      <c r="D8" s="175"/>
      <c r="E8" s="176"/>
      <c r="F8" s="43">
        <v>1</v>
      </c>
      <c r="G8" s="57">
        <f>+G9+G12+G17</f>
        <v>0</v>
      </c>
      <c r="H8" s="57"/>
    </row>
    <row r="9" spans="2:8" s="58" customFormat="1" ht="12.75" customHeight="1">
      <c r="B9" s="59"/>
      <c r="C9" s="44">
        <v>1</v>
      </c>
      <c r="D9" s="60" t="s">
        <v>9</v>
      </c>
      <c r="E9" s="61"/>
      <c r="F9" s="59">
        <v>2</v>
      </c>
      <c r="G9" s="57">
        <f>SUM(G10:G11)</f>
        <v>0</v>
      </c>
      <c r="H9" s="57"/>
    </row>
    <row r="10" spans="2:8" s="58" customFormat="1" ht="12.75" customHeight="1">
      <c r="B10" s="59"/>
      <c r="C10" s="44"/>
      <c r="D10" s="62" t="s">
        <v>71</v>
      </c>
      <c r="E10" s="63" t="s">
        <v>20</v>
      </c>
      <c r="F10" s="43">
        <v>3</v>
      </c>
      <c r="G10" s="57"/>
      <c r="H10" s="57"/>
    </row>
    <row r="11" spans="2:8" s="58" customFormat="1" ht="12.75" customHeight="1">
      <c r="B11" s="59"/>
      <c r="C11" s="44"/>
      <c r="D11" s="62" t="s">
        <v>71</v>
      </c>
      <c r="E11" s="63" t="s">
        <v>21</v>
      </c>
      <c r="F11" s="59">
        <v>4</v>
      </c>
      <c r="G11" s="57"/>
      <c r="H11" s="57"/>
    </row>
    <row r="12" spans="2:8" s="58" customFormat="1" ht="12.75" customHeight="1">
      <c r="B12" s="59"/>
      <c r="C12" s="44">
        <v>2</v>
      </c>
      <c r="D12" s="60" t="s">
        <v>48</v>
      </c>
      <c r="E12" s="61"/>
      <c r="F12" s="43">
        <v>5</v>
      </c>
      <c r="G12" s="57">
        <f>SUM(G13:G16)</f>
        <v>0</v>
      </c>
      <c r="H12" s="57"/>
    </row>
    <row r="13" spans="2:8" s="58" customFormat="1" ht="12.75" customHeight="1">
      <c r="B13" s="59"/>
      <c r="C13" s="64"/>
      <c r="D13" s="62" t="s">
        <v>71</v>
      </c>
      <c r="E13" s="63" t="s">
        <v>54</v>
      </c>
      <c r="F13" s="59">
        <v>6</v>
      </c>
      <c r="G13" s="57"/>
      <c r="H13" s="57"/>
    </row>
    <row r="14" spans="2:8" s="58" customFormat="1" ht="12.75" customHeight="1">
      <c r="B14" s="59"/>
      <c r="C14" s="64"/>
      <c r="D14" s="62" t="s">
        <v>71</v>
      </c>
      <c r="E14" s="63" t="s">
        <v>55</v>
      </c>
      <c r="F14" s="43">
        <v>7</v>
      </c>
      <c r="G14" s="57"/>
      <c r="H14" s="57"/>
    </row>
    <row r="15" spans="2:8" s="58" customFormat="1" ht="12.75" customHeight="1">
      <c r="B15" s="59"/>
      <c r="C15" s="64"/>
      <c r="D15" s="62" t="s">
        <v>71</v>
      </c>
      <c r="E15" s="63" t="s">
        <v>56</v>
      </c>
      <c r="F15" s="59">
        <v>8</v>
      </c>
      <c r="G15" s="57"/>
      <c r="H15" s="57"/>
    </row>
    <row r="16" spans="2:8" s="58" customFormat="1" ht="12.75" customHeight="1">
      <c r="B16" s="59"/>
      <c r="C16" s="64"/>
      <c r="D16" s="62" t="s">
        <v>71</v>
      </c>
      <c r="E16" s="63" t="s">
        <v>67</v>
      </c>
      <c r="F16" s="43">
        <v>9</v>
      </c>
      <c r="G16" s="57"/>
      <c r="H16" s="57"/>
    </row>
    <row r="17" spans="2:8" s="58" customFormat="1" ht="12.75" customHeight="1">
      <c r="B17" s="59"/>
      <c r="C17" s="44">
        <v>3</v>
      </c>
      <c r="D17" s="60" t="s">
        <v>10</v>
      </c>
      <c r="E17" s="61"/>
      <c r="F17" s="59">
        <v>10</v>
      </c>
      <c r="G17" s="57">
        <f>SUM(G18:G24)</f>
        <v>0</v>
      </c>
      <c r="H17" s="57"/>
    </row>
    <row r="18" spans="2:8" s="58" customFormat="1" ht="12.75" customHeight="1">
      <c r="B18" s="59"/>
      <c r="C18" s="64"/>
      <c r="D18" s="62" t="s">
        <v>71</v>
      </c>
      <c r="E18" s="63" t="s">
        <v>11</v>
      </c>
      <c r="F18" s="43">
        <v>11</v>
      </c>
      <c r="G18" s="57"/>
      <c r="H18" s="57"/>
    </row>
    <row r="19" spans="2:8" s="58" customFormat="1" ht="12.75" customHeight="1">
      <c r="B19" s="59"/>
      <c r="C19" s="64"/>
      <c r="D19" s="62" t="s">
        <v>71</v>
      </c>
      <c r="E19" s="63" t="s">
        <v>12</v>
      </c>
      <c r="F19" s="59">
        <v>12</v>
      </c>
      <c r="G19" s="57"/>
      <c r="H19" s="57"/>
    </row>
    <row r="20" spans="2:8" s="58" customFormat="1" ht="12.75" customHeight="1">
      <c r="B20" s="59"/>
      <c r="C20" s="64"/>
      <c r="D20" s="62" t="s">
        <v>71</v>
      </c>
      <c r="E20" s="63" t="s">
        <v>49</v>
      </c>
      <c r="F20" s="43">
        <v>13</v>
      </c>
      <c r="G20" s="57"/>
      <c r="H20" s="57"/>
    </row>
    <row r="21" spans="2:8" s="58" customFormat="1" ht="12.75" customHeight="1">
      <c r="B21" s="59"/>
      <c r="C21" s="64"/>
      <c r="D21" s="62" t="s">
        <v>71</v>
      </c>
      <c r="E21" s="63" t="s">
        <v>13</v>
      </c>
      <c r="F21" s="59">
        <v>14</v>
      </c>
      <c r="G21" s="57"/>
      <c r="H21" s="57"/>
    </row>
    <row r="22" spans="2:8" s="58" customFormat="1" ht="12.75" customHeight="1">
      <c r="B22" s="59"/>
      <c r="C22" s="64"/>
      <c r="D22" s="62" t="s">
        <v>71</v>
      </c>
      <c r="E22" s="63" t="s">
        <v>14</v>
      </c>
      <c r="F22" s="43">
        <v>15</v>
      </c>
      <c r="G22" s="57"/>
      <c r="H22" s="57"/>
    </row>
    <row r="23" spans="2:8" s="58" customFormat="1" ht="12.75" customHeight="1">
      <c r="B23" s="59"/>
      <c r="C23" s="64"/>
      <c r="D23" s="62" t="s">
        <v>71</v>
      </c>
      <c r="E23" s="63"/>
      <c r="F23" s="59">
        <v>16</v>
      </c>
      <c r="G23" s="57"/>
      <c r="H23" s="57"/>
    </row>
    <row r="24" spans="2:8" s="58" customFormat="1" ht="12.75" customHeight="1">
      <c r="B24" s="59"/>
      <c r="C24" s="64"/>
      <c r="D24" s="62" t="s">
        <v>71</v>
      </c>
      <c r="E24" s="63"/>
      <c r="F24" s="43">
        <v>17</v>
      </c>
      <c r="G24" s="57"/>
      <c r="H24" s="57"/>
    </row>
    <row r="25" spans="2:8" s="58" customFormat="1" ht="15" customHeight="1">
      <c r="B25" s="65" t="s">
        <v>4</v>
      </c>
      <c r="C25" s="174" t="s">
        <v>15</v>
      </c>
      <c r="D25" s="175"/>
      <c r="E25" s="176"/>
      <c r="F25" s="59">
        <v>18</v>
      </c>
      <c r="G25" s="57">
        <f>+G26+G31</f>
        <v>0</v>
      </c>
      <c r="H25" s="57"/>
    </row>
    <row r="26" spans="2:8" s="58" customFormat="1" ht="12.75" customHeight="1">
      <c r="B26" s="59"/>
      <c r="C26" s="44">
        <v>1</v>
      </c>
      <c r="D26" s="60" t="s">
        <v>16</v>
      </c>
      <c r="E26" s="66"/>
      <c r="F26" s="43">
        <v>19</v>
      </c>
      <c r="G26" s="152"/>
      <c r="H26" s="57"/>
    </row>
    <row r="27" spans="2:8" s="58" customFormat="1" ht="12.75" customHeight="1">
      <c r="B27" s="59"/>
      <c r="C27" s="64"/>
      <c r="D27" s="62" t="s">
        <v>71</v>
      </c>
      <c r="E27" s="63" t="s">
        <v>18</v>
      </c>
      <c r="F27" s="59">
        <v>20</v>
      </c>
      <c r="G27" s="57"/>
      <c r="H27" s="57"/>
    </row>
    <row r="28" spans="2:8" s="58" customFormat="1" ht="12.75" customHeight="1">
      <c r="B28" s="59"/>
      <c r="C28" s="64"/>
      <c r="D28" s="62" t="s">
        <v>71</v>
      </c>
      <c r="E28" s="63" t="s">
        <v>5</v>
      </c>
      <c r="F28" s="43">
        <v>21</v>
      </c>
      <c r="G28" s="57"/>
      <c r="H28" s="57"/>
    </row>
    <row r="29" spans="2:8" s="58" customFormat="1" ht="12.75" customHeight="1">
      <c r="B29" s="59"/>
      <c r="C29" s="64"/>
      <c r="D29" s="62" t="s">
        <v>71</v>
      </c>
      <c r="E29" s="63" t="s">
        <v>34</v>
      </c>
      <c r="F29" s="59">
        <v>22</v>
      </c>
      <c r="G29" s="57"/>
      <c r="H29" s="57"/>
    </row>
    <row r="30" spans="2:8" s="58" customFormat="1" ht="12.75" customHeight="1">
      <c r="B30" s="59"/>
      <c r="C30" s="64"/>
      <c r="D30" s="62" t="s">
        <v>71</v>
      </c>
      <c r="E30" s="63" t="s">
        <v>41</v>
      </c>
      <c r="F30" s="43">
        <v>23</v>
      </c>
      <c r="G30" s="57"/>
      <c r="H30" s="57"/>
    </row>
    <row r="31" spans="2:8" s="58" customFormat="1" ht="12.75" customHeight="1">
      <c r="B31" s="59"/>
      <c r="C31" s="44">
        <v>2</v>
      </c>
      <c r="D31" s="60" t="s">
        <v>17</v>
      </c>
      <c r="E31" s="61"/>
      <c r="F31" s="59">
        <v>24</v>
      </c>
      <c r="G31" s="57"/>
      <c r="H31" s="57"/>
    </row>
    <row r="32" spans="2:8" s="58" customFormat="1" ht="20.100000000000001" customHeight="1">
      <c r="B32" s="67"/>
      <c r="C32" s="177" t="s">
        <v>65</v>
      </c>
      <c r="D32" s="178"/>
      <c r="E32" s="179"/>
      <c r="F32" s="43">
        <v>25</v>
      </c>
      <c r="G32" s="57">
        <f>+G8+G25</f>
        <v>0</v>
      </c>
      <c r="H32" s="57"/>
    </row>
    <row r="33" spans="2:8" s="58" customFormat="1" ht="9.75" customHeight="1">
      <c r="B33" s="68"/>
      <c r="C33" s="68"/>
      <c r="D33" s="68"/>
      <c r="E33" s="68"/>
      <c r="F33" s="69"/>
      <c r="G33" s="70"/>
      <c r="H33" s="70"/>
    </row>
    <row r="34" spans="2:8" s="58" customFormat="1" ht="12" customHeight="1"/>
    <row r="35" spans="2:8" s="29" customFormat="1" ht="9.75" customHeight="1"/>
    <row r="36" spans="2:8" s="29" customFormat="1" ht="15" customHeight="1"/>
    <row r="37" spans="2:8" s="29" customFormat="1" ht="12"/>
    <row r="38" spans="2:8" s="29" customFormat="1" ht="12"/>
    <row r="39" spans="2:8" s="29" customFormat="1" ht="12"/>
    <row r="40" spans="2:8" s="29" customFormat="1" ht="12"/>
    <row r="41" spans="2:8" s="29" customFormat="1" ht="12"/>
    <row r="42" spans="2:8" s="29" customFormat="1" ht="12"/>
    <row r="43" spans="2:8" s="29" customFormat="1" ht="12"/>
    <row r="44" spans="2:8" s="29" customFormat="1" ht="12"/>
    <row r="45" spans="2:8" s="29" customFormat="1" ht="12"/>
    <row r="46" spans="2:8" s="29" customFormat="1" ht="12"/>
    <row r="47" spans="2:8" s="29" customFormat="1" ht="12"/>
    <row r="48" spans="2:8" s="29" customFormat="1" ht="12"/>
    <row r="49" spans="10:10" s="29" customFormat="1" ht="12"/>
    <row r="50" spans="10:10" s="29" customFormat="1" ht="12"/>
    <row r="51" spans="10:10" s="29" customFormat="1" ht="15" customHeight="1"/>
    <row r="52" spans="10:10" s="29" customFormat="1" ht="12"/>
    <row r="53" spans="10:10" s="29" customFormat="1" ht="12"/>
    <row r="54" spans="10:10" s="29" customFormat="1" ht="15" customHeight="1"/>
    <row r="55" spans="10:10" s="29" customFormat="1" ht="12"/>
    <row r="56" spans="10:10" s="29" customFormat="1" ht="12"/>
    <row r="57" spans="10:10" s="29" customFormat="1" ht="12"/>
    <row r="58" spans="10:10" s="29" customFormat="1" ht="20.100000000000001" customHeight="1">
      <c r="J58" s="122"/>
    </row>
    <row r="59" spans="10:10" ht="8.25" customHeight="1"/>
    <row r="60" spans="10:10" ht="18.75" customHeight="1"/>
  </sheetData>
  <mergeCells count="8">
    <mergeCell ref="C8:E8"/>
    <mergeCell ref="C25:E25"/>
    <mergeCell ref="C32:E32"/>
    <mergeCell ref="G2:H2"/>
    <mergeCell ref="B4:H4"/>
    <mergeCell ref="F6:F7"/>
    <mergeCell ref="C6:E7"/>
    <mergeCell ref="B6:B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I34"/>
  <sheetViews>
    <sheetView workbookViewId="0">
      <selection activeCell="G30" sqref="G30"/>
    </sheetView>
  </sheetViews>
  <sheetFormatPr defaultRowHeight="12.75"/>
  <cols>
    <col min="1" max="1" width="2.7109375" customWidth="1"/>
    <col min="2" max="2" width="4.5703125" customWidth="1"/>
    <col min="5" max="5" width="33.140625" bestFit="1" customWidth="1"/>
    <col min="6" max="6" width="8.140625" bestFit="1" customWidth="1"/>
    <col min="7" max="7" width="10.28515625" bestFit="1" customWidth="1"/>
    <col min="8" max="8" width="11.7109375" bestFit="1" customWidth="1"/>
  </cols>
  <sheetData>
    <row r="2" spans="2:8" ht="18">
      <c r="B2" s="1" t="s">
        <v>63</v>
      </c>
      <c r="C2" s="2"/>
      <c r="D2" s="2"/>
      <c r="E2" s="3"/>
      <c r="F2" s="4"/>
      <c r="G2" s="180"/>
      <c r="H2" s="180"/>
    </row>
    <row r="3" spans="2:8" ht="18">
      <c r="B3" s="1"/>
      <c r="C3" s="2"/>
      <c r="D3" s="2"/>
      <c r="E3" s="3"/>
      <c r="F3" s="4"/>
      <c r="G3" s="111"/>
      <c r="H3" s="111"/>
    </row>
    <row r="4" spans="2:8" ht="15">
      <c r="B4" s="181" t="s">
        <v>132</v>
      </c>
      <c r="C4" s="181"/>
      <c r="D4" s="181"/>
      <c r="E4" s="181"/>
      <c r="F4" s="181"/>
      <c r="G4" s="181"/>
      <c r="H4" s="181"/>
    </row>
    <row r="5" spans="2:8">
      <c r="B5" s="50"/>
      <c r="C5" s="50"/>
      <c r="D5" s="50"/>
      <c r="E5" s="51"/>
      <c r="F5" s="51"/>
      <c r="G5" s="52"/>
      <c r="H5" s="52"/>
    </row>
    <row r="7" spans="2:8">
      <c r="B7" s="182" t="s">
        <v>2</v>
      </c>
      <c r="C7" s="184" t="s">
        <v>26</v>
      </c>
      <c r="D7" s="185"/>
      <c r="E7" s="186"/>
      <c r="F7" s="182" t="s">
        <v>8</v>
      </c>
      <c r="G7" s="53" t="s">
        <v>44</v>
      </c>
      <c r="H7" s="53" t="s">
        <v>44</v>
      </c>
    </row>
    <row r="8" spans="2:8">
      <c r="B8" s="183"/>
      <c r="C8" s="187"/>
      <c r="D8" s="188"/>
      <c r="E8" s="189"/>
      <c r="F8" s="183"/>
      <c r="G8" s="54" t="s">
        <v>45</v>
      </c>
      <c r="H8" s="55" t="s">
        <v>52</v>
      </c>
    </row>
    <row r="9" spans="2:8">
      <c r="B9" s="65" t="s">
        <v>3</v>
      </c>
      <c r="C9" s="174" t="s">
        <v>46</v>
      </c>
      <c r="D9" s="175"/>
      <c r="E9" s="176"/>
      <c r="F9" s="59">
        <v>26</v>
      </c>
      <c r="G9" s="57">
        <f>+G10+G13</f>
        <v>17123.400000000001</v>
      </c>
      <c r="H9" s="57"/>
    </row>
    <row r="10" spans="2:8">
      <c r="B10" s="59"/>
      <c r="C10" s="44">
        <v>1</v>
      </c>
      <c r="D10" s="60" t="s">
        <v>19</v>
      </c>
      <c r="E10" s="61"/>
      <c r="F10" s="59">
        <v>27</v>
      </c>
      <c r="G10" s="57">
        <f>SUM(G11:G12)</f>
        <v>0</v>
      </c>
      <c r="H10" s="57"/>
    </row>
    <row r="11" spans="2:8">
      <c r="B11" s="59"/>
      <c r="C11" s="64"/>
      <c r="D11" s="62" t="s">
        <v>71</v>
      </c>
      <c r="E11" s="63" t="s">
        <v>35</v>
      </c>
      <c r="F11" s="59">
        <v>28</v>
      </c>
      <c r="G11" s="57"/>
      <c r="H11" s="57"/>
    </row>
    <row r="12" spans="2:8">
      <c r="B12" s="59"/>
      <c r="C12" s="64"/>
      <c r="D12" s="62" t="s">
        <v>71</v>
      </c>
      <c r="E12" s="63" t="s">
        <v>47</v>
      </c>
      <c r="F12" s="59">
        <v>29</v>
      </c>
      <c r="G12" s="57"/>
      <c r="H12" s="57"/>
    </row>
    <row r="13" spans="2:8">
      <c r="B13" s="59"/>
      <c r="C13" s="44">
        <v>2</v>
      </c>
      <c r="D13" s="60" t="s">
        <v>58</v>
      </c>
      <c r="E13" s="61"/>
      <c r="F13" s="59">
        <v>30</v>
      </c>
      <c r="G13" s="57">
        <f>SUM(G14:G23)</f>
        <v>17123.400000000001</v>
      </c>
      <c r="H13" s="57"/>
    </row>
    <row r="14" spans="2:8">
      <c r="B14" s="59"/>
      <c r="C14" s="64"/>
      <c r="D14" s="62" t="s">
        <v>71</v>
      </c>
      <c r="E14" s="63" t="s">
        <v>50</v>
      </c>
      <c r="F14" s="59">
        <v>31</v>
      </c>
      <c r="G14" s="57"/>
      <c r="H14" s="57"/>
    </row>
    <row r="15" spans="2:8">
      <c r="B15" s="59"/>
      <c r="C15" s="64"/>
      <c r="D15" s="62" t="s">
        <v>71</v>
      </c>
      <c r="E15" s="63" t="s">
        <v>51</v>
      </c>
      <c r="F15" s="59">
        <v>32</v>
      </c>
      <c r="G15" s="57"/>
      <c r="H15" s="57"/>
    </row>
    <row r="16" spans="2:8">
      <c r="B16" s="59"/>
      <c r="C16" s="64"/>
      <c r="D16" s="62" t="s">
        <v>71</v>
      </c>
      <c r="E16" s="63" t="s">
        <v>36</v>
      </c>
      <c r="F16" s="59">
        <v>33</v>
      </c>
      <c r="G16" s="125">
        <f>+Pagat!Q21</f>
        <v>17123.400000000001</v>
      </c>
      <c r="H16" s="57"/>
    </row>
    <row r="17" spans="2:8">
      <c r="B17" s="59"/>
      <c r="C17" s="64"/>
      <c r="D17" s="62" t="s">
        <v>71</v>
      </c>
      <c r="E17" s="63" t="s">
        <v>37</v>
      </c>
      <c r="F17" s="59">
        <v>34</v>
      </c>
      <c r="G17" s="57">
        <v>0</v>
      </c>
      <c r="H17" s="57"/>
    </row>
    <row r="18" spans="2:8">
      <c r="B18" s="59"/>
      <c r="C18" s="64"/>
      <c r="D18" s="62" t="s">
        <v>71</v>
      </c>
      <c r="E18" s="63" t="s">
        <v>38</v>
      </c>
      <c r="F18" s="59">
        <v>35</v>
      </c>
      <c r="G18" s="57">
        <v>0</v>
      </c>
      <c r="H18" s="57"/>
    </row>
    <row r="19" spans="2:8">
      <c r="B19" s="59"/>
      <c r="C19" s="64"/>
      <c r="D19" s="62" t="s">
        <v>71</v>
      </c>
      <c r="E19" s="63" t="s">
        <v>39</v>
      </c>
      <c r="F19" s="59">
        <v>36</v>
      </c>
      <c r="G19" s="57">
        <v>0</v>
      </c>
      <c r="H19" s="57"/>
    </row>
    <row r="20" spans="2:8">
      <c r="B20" s="59"/>
      <c r="C20" s="64"/>
      <c r="D20" s="62" t="s">
        <v>71</v>
      </c>
      <c r="E20" s="63" t="s">
        <v>40</v>
      </c>
      <c r="F20" s="59">
        <v>37</v>
      </c>
      <c r="G20" s="57">
        <v>0</v>
      </c>
      <c r="H20" s="57"/>
    </row>
    <row r="21" spans="2:8">
      <c r="B21" s="59"/>
      <c r="C21" s="64"/>
      <c r="D21" s="62" t="s">
        <v>71</v>
      </c>
      <c r="E21" s="63" t="s">
        <v>68</v>
      </c>
      <c r="F21" s="59">
        <v>38</v>
      </c>
      <c r="G21" s="57"/>
      <c r="H21" s="57"/>
    </row>
    <row r="22" spans="2:8">
      <c r="B22" s="59"/>
      <c r="C22" s="64"/>
      <c r="D22" s="62" t="s">
        <v>71</v>
      </c>
      <c r="E22" s="61" t="s">
        <v>59</v>
      </c>
      <c r="F22" s="59">
        <v>39</v>
      </c>
      <c r="G22" s="57">
        <v>0</v>
      </c>
      <c r="H22" s="57"/>
    </row>
    <row r="23" spans="2:8">
      <c r="B23" s="59"/>
      <c r="C23" s="64"/>
      <c r="D23" s="62" t="s">
        <v>71</v>
      </c>
      <c r="E23" s="61"/>
      <c r="F23" s="59">
        <v>40</v>
      </c>
      <c r="G23" s="57"/>
      <c r="H23" s="57"/>
    </row>
    <row r="24" spans="2:8">
      <c r="B24" s="65" t="s">
        <v>4</v>
      </c>
      <c r="C24" s="174" t="s">
        <v>27</v>
      </c>
      <c r="D24" s="175"/>
      <c r="E24" s="176"/>
      <c r="F24" s="59">
        <v>41</v>
      </c>
      <c r="G24" s="57">
        <f>SUM(G25:G26)</f>
        <v>0</v>
      </c>
      <c r="H24" s="57"/>
    </row>
    <row r="25" spans="2:8">
      <c r="B25" s="59"/>
      <c r="C25" s="44">
        <v>1</v>
      </c>
      <c r="D25" s="60" t="s">
        <v>23</v>
      </c>
      <c r="E25" s="66"/>
      <c r="F25" s="59">
        <v>42</v>
      </c>
      <c r="G25" s="57"/>
      <c r="H25" s="57"/>
    </row>
    <row r="26" spans="2:8">
      <c r="B26" s="59"/>
      <c r="C26" s="44">
        <v>2</v>
      </c>
      <c r="D26" s="60" t="s">
        <v>60</v>
      </c>
      <c r="E26" s="61"/>
      <c r="F26" s="59">
        <v>44</v>
      </c>
      <c r="G26" s="57"/>
      <c r="H26" s="57"/>
    </row>
    <row r="27" spans="2:8">
      <c r="B27" s="65" t="s">
        <v>24</v>
      </c>
      <c r="C27" s="174" t="s">
        <v>25</v>
      </c>
      <c r="D27" s="175"/>
      <c r="E27" s="176"/>
      <c r="F27" s="59">
        <v>46</v>
      </c>
      <c r="G27" s="57">
        <f>SUM(G28:G30)</f>
        <v>-17123.380000000019</v>
      </c>
      <c r="H27" s="57"/>
    </row>
    <row r="28" spans="2:8">
      <c r="B28" s="59"/>
      <c r="C28" s="44">
        <v>1</v>
      </c>
      <c r="D28" s="60" t="s">
        <v>61</v>
      </c>
      <c r="E28" s="61"/>
      <c r="F28" s="59">
        <v>47</v>
      </c>
      <c r="G28" s="57"/>
      <c r="H28" s="57"/>
    </row>
    <row r="29" spans="2:8">
      <c r="B29" s="59"/>
      <c r="C29" s="71">
        <v>2</v>
      </c>
      <c r="D29" s="60" t="s">
        <v>62</v>
      </c>
      <c r="E29" s="61"/>
      <c r="F29" s="59">
        <v>48</v>
      </c>
      <c r="G29" s="57">
        <f>+'Rez.Sipas Natyres'!F35</f>
        <v>-59225.380000000019</v>
      </c>
      <c r="H29" s="57"/>
    </row>
    <row r="30" spans="2:8">
      <c r="B30" s="59"/>
      <c r="C30" s="44">
        <v>3</v>
      </c>
      <c r="D30" s="60" t="s">
        <v>364</v>
      </c>
      <c r="E30" s="61"/>
      <c r="F30" s="59">
        <v>49</v>
      </c>
      <c r="G30" s="57">
        <v>42102</v>
      </c>
      <c r="H30" s="57"/>
    </row>
    <row r="31" spans="2:8" ht="18">
      <c r="B31" s="59"/>
      <c r="C31" s="177" t="s">
        <v>66</v>
      </c>
      <c r="D31" s="178"/>
      <c r="E31" s="179"/>
      <c r="F31" s="59">
        <v>50</v>
      </c>
      <c r="G31" s="57">
        <f>+G9+G24+G27</f>
        <v>1.9999999982246663E-2</v>
      </c>
      <c r="H31" s="57"/>
    </row>
    <row r="33" spans="9:9">
      <c r="I33" s="126"/>
    </row>
    <row r="34" spans="9:9">
      <c r="I34" s="126"/>
    </row>
  </sheetData>
  <mergeCells count="9">
    <mergeCell ref="G2:H2"/>
    <mergeCell ref="B4:H4"/>
    <mergeCell ref="C31:E31"/>
    <mergeCell ref="C24:E24"/>
    <mergeCell ref="C27:E27"/>
    <mergeCell ref="B7:B8"/>
    <mergeCell ref="C7:E8"/>
    <mergeCell ref="F7:F8"/>
    <mergeCell ref="C9:E9"/>
  </mergeCells>
  <pageMargins left="0.7" right="0.7" top="1.37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Q35"/>
  <sheetViews>
    <sheetView topLeftCell="A4" workbookViewId="0">
      <selection activeCell="F25" sqref="F25"/>
    </sheetView>
  </sheetViews>
  <sheetFormatPr defaultRowHeight="12.75"/>
  <cols>
    <col min="1" max="1" width="6.5703125" style="20" customWidth="1"/>
    <col min="2" max="2" width="3.7109375" style="21" customWidth="1"/>
    <col min="3" max="3" width="5.28515625" style="21" customWidth="1"/>
    <col min="4" max="4" width="2.7109375" style="21" customWidth="1"/>
    <col min="5" max="5" width="51.7109375" style="20" customWidth="1"/>
    <col min="6" max="6" width="14.85546875" style="121" customWidth="1"/>
    <col min="7" max="7" width="14" style="22" customWidth="1"/>
    <col min="8" max="8" width="1.42578125" style="20" customWidth="1"/>
    <col min="9" max="9" width="9.28515625" style="20" bestFit="1" customWidth="1"/>
    <col min="10" max="11" width="9.140625" style="20"/>
    <col min="12" max="12" width="16.5703125" style="20" bestFit="1" customWidth="1"/>
    <col min="13" max="16384" width="9.140625" style="20"/>
  </cols>
  <sheetData>
    <row r="2" spans="2:17" s="4" customFormat="1" ht="18">
      <c r="B2" s="1" t="s">
        <v>63</v>
      </c>
      <c r="C2" s="9"/>
      <c r="D2" s="2"/>
      <c r="E2" s="3"/>
      <c r="F2" s="112"/>
      <c r="G2" s="13"/>
    </row>
    <row r="3" spans="2:17" s="4" customFormat="1" ht="15.75" customHeight="1">
      <c r="B3" s="1"/>
      <c r="C3" s="9"/>
      <c r="D3" s="2"/>
      <c r="E3" s="3"/>
      <c r="F3" s="112"/>
      <c r="G3" s="13"/>
    </row>
    <row r="4" spans="2:17" s="4" customFormat="1" ht="29.25" customHeight="1">
      <c r="B4" s="190" t="s">
        <v>181</v>
      </c>
      <c r="C4" s="190"/>
      <c r="D4" s="190"/>
      <c r="E4" s="190"/>
      <c r="F4" s="190"/>
      <c r="G4" s="190"/>
    </row>
    <row r="5" spans="2:17" s="14" customFormat="1" ht="18.75" customHeight="1">
      <c r="B5" s="191" t="s">
        <v>42</v>
      </c>
      <c r="C5" s="191"/>
      <c r="D5" s="191"/>
      <c r="E5" s="191"/>
      <c r="F5" s="191"/>
      <c r="G5" s="191"/>
    </row>
    <row r="6" spans="2:17" s="8" customFormat="1" ht="28.5" customHeight="1">
      <c r="B6" s="15"/>
      <c r="C6" s="15"/>
      <c r="D6" s="15"/>
      <c r="F6" s="113"/>
      <c r="G6" s="16"/>
    </row>
    <row r="7" spans="2:17" s="17" customFormat="1" ht="15.95" customHeight="1">
      <c r="B7" s="192" t="s">
        <v>2</v>
      </c>
      <c r="C7" s="194" t="s">
        <v>43</v>
      </c>
      <c r="D7" s="195"/>
      <c r="E7" s="196"/>
      <c r="F7" s="114" t="s">
        <v>44</v>
      </c>
      <c r="G7" s="6" t="s">
        <v>44</v>
      </c>
    </row>
    <row r="8" spans="2:17" s="17" customFormat="1" ht="15.95" customHeight="1">
      <c r="B8" s="193"/>
      <c r="C8" s="197"/>
      <c r="D8" s="198"/>
      <c r="E8" s="199"/>
      <c r="F8" s="115" t="s">
        <v>45</v>
      </c>
      <c r="G8" s="7" t="s">
        <v>52</v>
      </c>
    </row>
    <row r="9" spans="2:17" s="18" customFormat="1" ht="20.100000000000001" customHeight="1">
      <c r="B9" s="10" t="s">
        <v>3</v>
      </c>
      <c r="C9" s="205" t="s">
        <v>70</v>
      </c>
      <c r="D9" s="206"/>
      <c r="E9" s="207"/>
      <c r="F9" s="116">
        <f>SUM(F10:F12)</f>
        <v>75001.67</v>
      </c>
      <c r="G9" s="116"/>
    </row>
    <row r="10" spans="2:17" s="18" customFormat="1" ht="20.100000000000001" customHeight="1">
      <c r="B10" s="10"/>
      <c r="C10" s="74" t="s">
        <v>71</v>
      </c>
      <c r="D10" s="211" t="s">
        <v>128</v>
      </c>
      <c r="E10" s="207"/>
      <c r="F10" s="116"/>
      <c r="G10" s="116"/>
    </row>
    <row r="11" spans="2:17" s="18" customFormat="1" ht="20.100000000000001" customHeight="1">
      <c r="B11" s="10"/>
      <c r="C11" s="74" t="s">
        <v>71</v>
      </c>
      <c r="D11" s="211" t="s">
        <v>129</v>
      </c>
      <c r="E11" s="207"/>
      <c r="F11" s="116">
        <f>+Shitje!J15</f>
        <v>75001.67</v>
      </c>
      <c r="G11" s="116"/>
    </row>
    <row r="12" spans="2:17" s="18" customFormat="1" ht="20.100000000000001" customHeight="1">
      <c r="B12" s="10"/>
      <c r="C12" s="74" t="s">
        <v>71</v>
      </c>
      <c r="D12" s="211" t="s">
        <v>130</v>
      </c>
      <c r="E12" s="207"/>
      <c r="F12" s="116"/>
      <c r="G12" s="116"/>
    </row>
    <row r="13" spans="2:17" s="18" customFormat="1" ht="20.100000000000001" customHeight="1">
      <c r="B13" s="10" t="s">
        <v>4</v>
      </c>
      <c r="C13" s="205" t="s">
        <v>72</v>
      </c>
      <c r="D13" s="206"/>
      <c r="E13" s="207"/>
      <c r="F13" s="116">
        <f>+F14+F18+F21+F22</f>
        <v>134227.05000000002</v>
      </c>
      <c r="G13" s="116"/>
    </row>
    <row r="14" spans="2:17" s="18" customFormat="1" ht="20.100000000000001" customHeight="1">
      <c r="B14" s="11">
        <v>1</v>
      </c>
      <c r="C14" s="208" t="s">
        <v>73</v>
      </c>
      <c r="D14" s="209"/>
      <c r="E14" s="210"/>
      <c r="F14" s="117"/>
      <c r="G14" s="117"/>
    </row>
    <row r="15" spans="2:17" s="17" customFormat="1" ht="20.100000000000001" customHeight="1">
      <c r="B15" s="11"/>
      <c r="C15" s="74" t="s">
        <v>71</v>
      </c>
      <c r="D15" s="203" t="s">
        <v>74</v>
      </c>
      <c r="E15" s="204"/>
      <c r="F15" s="118"/>
      <c r="G15" s="118"/>
    </row>
    <row r="16" spans="2:17" s="17" customFormat="1" ht="20.100000000000001" customHeight="1">
      <c r="B16" s="11"/>
      <c r="C16" s="74" t="s">
        <v>71</v>
      </c>
      <c r="D16" s="203" t="s">
        <v>75</v>
      </c>
      <c r="E16" s="204"/>
      <c r="F16" s="118"/>
      <c r="G16" s="118"/>
      <c r="Q16" s="127"/>
    </row>
    <row r="17" spans="2:12" s="17" customFormat="1" ht="20.100000000000001" customHeight="1">
      <c r="B17" s="11"/>
      <c r="C17" s="74" t="s">
        <v>71</v>
      </c>
      <c r="D17" s="203" t="s">
        <v>76</v>
      </c>
      <c r="E17" s="204"/>
      <c r="F17" s="118"/>
      <c r="G17" s="118"/>
    </row>
    <row r="18" spans="2:12" s="18" customFormat="1" ht="20.100000000000001" customHeight="1">
      <c r="B18" s="11">
        <v>2</v>
      </c>
      <c r="C18" s="208" t="s">
        <v>77</v>
      </c>
      <c r="D18" s="209"/>
      <c r="E18" s="210"/>
      <c r="F18" s="117">
        <f>SUM(F19:F20)</f>
        <v>67177.800000000017</v>
      </c>
      <c r="G18" s="117"/>
    </row>
    <row r="19" spans="2:12" s="17" customFormat="1" ht="20.100000000000001" customHeight="1">
      <c r="B19" s="10"/>
      <c r="C19" s="74" t="s">
        <v>71</v>
      </c>
      <c r="D19" s="203" t="s">
        <v>78</v>
      </c>
      <c r="E19" s="204"/>
      <c r="F19" s="119"/>
      <c r="G19" s="119"/>
    </row>
    <row r="20" spans="2:12" s="17" customFormat="1" ht="20.100000000000001" customHeight="1">
      <c r="B20" s="10"/>
      <c r="C20" s="74" t="s">
        <v>71</v>
      </c>
      <c r="D20" s="203" t="s">
        <v>79</v>
      </c>
      <c r="E20" s="204"/>
      <c r="F20" s="119">
        <f>+Pagat!P23</f>
        <v>67177.800000000017</v>
      </c>
      <c r="G20" s="119"/>
      <c r="J20" s="384"/>
    </row>
    <row r="21" spans="2:12" s="18" customFormat="1" ht="20.100000000000001" customHeight="1">
      <c r="B21" s="12">
        <v>3</v>
      </c>
      <c r="C21" s="200" t="s">
        <v>80</v>
      </c>
      <c r="D21" s="201"/>
      <c r="E21" s="202"/>
      <c r="F21" s="116"/>
      <c r="G21" s="116"/>
    </row>
    <row r="22" spans="2:12" s="18" customFormat="1" ht="20.100000000000001" customHeight="1">
      <c r="B22" s="12">
        <v>4</v>
      </c>
      <c r="C22" s="200" t="s">
        <v>81</v>
      </c>
      <c r="D22" s="201"/>
      <c r="E22" s="202"/>
      <c r="F22" s="116">
        <f>SUM(F23:F29)</f>
        <v>67049.25</v>
      </c>
      <c r="G22" s="116"/>
      <c r="L22" s="127"/>
    </row>
    <row r="23" spans="2:12" s="18" customFormat="1" ht="20.100000000000001" customHeight="1">
      <c r="B23" s="12"/>
      <c r="C23" s="74" t="s">
        <v>71</v>
      </c>
      <c r="D23" s="212" t="s">
        <v>82</v>
      </c>
      <c r="E23" s="202"/>
      <c r="F23" s="116"/>
      <c r="G23" s="116"/>
      <c r="L23" s="127"/>
    </row>
    <row r="24" spans="2:12" s="18" customFormat="1" ht="20.100000000000001" customHeight="1">
      <c r="B24" s="12"/>
      <c r="C24" s="74" t="s">
        <v>71</v>
      </c>
      <c r="D24" s="212" t="s">
        <v>133</v>
      </c>
      <c r="E24" s="202"/>
      <c r="F24" s="129">
        <f>+[2]Sheet1!$M$16</f>
        <v>22129.25</v>
      </c>
      <c r="G24" s="129"/>
      <c r="J24" s="128"/>
      <c r="L24" s="127"/>
    </row>
    <row r="25" spans="2:12" s="18" customFormat="1" ht="20.100000000000001" customHeight="1">
      <c r="B25" s="12"/>
      <c r="C25" s="74" t="s">
        <v>71</v>
      </c>
      <c r="D25" s="201" t="s">
        <v>83</v>
      </c>
      <c r="E25" s="202"/>
      <c r="F25" s="116"/>
      <c r="G25" s="116"/>
      <c r="L25" s="127"/>
    </row>
    <row r="26" spans="2:12" s="18" customFormat="1" ht="20.100000000000001" customHeight="1">
      <c r="B26" s="12"/>
      <c r="C26" s="74" t="s">
        <v>71</v>
      </c>
      <c r="D26" s="201" t="s">
        <v>84</v>
      </c>
      <c r="E26" s="202"/>
      <c r="F26" s="116"/>
      <c r="G26" s="116"/>
    </row>
    <row r="27" spans="2:12" s="18" customFormat="1" ht="20.100000000000001" customHeight="1">
      <c r="B27" s="12"/>
      <c r="C27" s="74" t="s">
        <v>71</v>
      </c>
      <c r="D27" s="212" t="s">
        <v>85</v>
      </c>
      <c r="E27" s="202"/>
      <c r="F27" s="116"/>
      <c r="G27" s="116"/>
    </row>
    <row r="28" spans="2:12" s="18" customFormat="1" ht="20.100000000000001" customHeight="1">
      <c r="B28" s="12"/>
      <c r="C28" s="74" t="s">
        <v>71</v>
      </c>
      <c r="D28" s="201" t="s">
        <v>86</v>
      </c>
      <c r="E28" s="202"/>
      <c r="F28" s="129">
        <v>41920</v>
      </c>
      <c r="G28" s="129">
        <v>753</v>
      </c>
      <c r="J28" s="128"/>
    </row>
    <row r="29" spans="2:12" s="18" customFormat="1" ht="20.100000000000001" customHeight="1">
      <c r="B29" s="12"/>
      <c r="C29" s="74" t="s">
        <v>71</v>
      </c>
      <c r="D29" s="201" t="s">
        <v>87</v>
      </c>
      <c r="E29" s="202"/>
      <c r="F29" s="116">
        <f>+Blerje!H16</f>
        <v>3000</v>
      </c>
      <c r="G29" s="116"/>
      <c r="J29" s="128"/>
    </row>
    <row r="30" spans="2:12" s="18" customFormat="1" ht="20.100000000000001" customHeight="1">
      <c r="B30" s="12">
        <v>5</v>
      </c>
      <c r="C30" s="200" t="s">
        <v>88</v>
      </c>
      <c r="D30" s="201"/>
      <c r="E30" s="202"/>
      <c r="F30" s="116"/>
      <c r="G30" s="116"/>
      <c r="L30" s="127"/>
    </row>
    <row r="31" spans="2:12" s="18" customFormat="1" ht="20.100000000000001" customHeight="1">
      <c r="B31" s="10"/>
      <c r="C31" s="74" t="s">
        <v>71</v>
      </c>
      <c r="D31" s="201" t="s">
        <v>89</v>
      </c>
      <c r="E31" s="202"/>
      <c r="F31" s="116"/>
      <c r="G31" s="116"/>
    </row>
    <row r="32" spans="2:12" s="18" customFormat="1" ht="20.100000000000001" customHeight="1">
      <c r="B32" s="10"/>
      <c r="C32" s="74" t="s">
        <v>71</v>
      </c>
      <c r="D32" s="212" t="s">
        <v>81</v>
      </c>
      <c r="E32" s="202"/>
      <c r="F32" s="116"/>
      <c r="G32" s="116"/>
      <c r="J32" s="128"/>
    </row>
    <row r="33" spans="2:10" s="18" customFormat="1" ht="20.100000000000001" customHeight="1">
      <c r="B33" s="10" t="s">
        <v>90</v>
      </c>
      <c r="C33" s="205" t="s">
        <v>91</v>
      </c>
      <c r="D33" s="206"/>
      <c r="E33" s="207"/>
      <c r="F33" s="116">
        <f>F9-F13</f>
        <v>-59225.380000000019</v>
      </c>
      <c r="G33" s="116">
        <f>+G9-G28</f>
        <v>-753</v>
      </c>
      <c r="I33" s="128"/>
      <c r="J33" s="128"/>
    </row>
    <row r="34" spans="2:10" s="75" customFormat="1" ht="20.100000000000001" customHeight="1">
      <c r="B34" s="19"/>
      <c r="C34" s="74" t="s">
        <v>71</v>
      </c>
      <c r="D34" s="213" t="s">
        <v>94</v>
      </c>
      <c r="E34" s="214"/>
      <c r="F34" s="120">
        <v>0</v>
      </c>
      <c r="G34" s="120">
        <v>0</v>
      </c>
    </row>
    <row r="35" spans="2:10" s="18" customFormat="1" ht="20.100000000000001" customHeight="1">
      <c r="B35" s="10" t="s">
        <v>92</v>
      </c>
      <c r="C35" s="205" t="s">
        <v>93</v>
      </c>
      <c r="D35" s="206"/>
      <c r="E35" s="207"/>
      <c r="F35" s="116">
        <f>+F33</f>
        <v>-59225.380000000019</v>
      </c>
      <c r="G35" s="116">
        <f>+G33</f>
        <v>-753</v>
      </c>
    </row>
  </sheetData>
  <mergeCells count="31">
    <mergeCell ref="D20:E20"/>
    <mergeCell ref="C18:E18"/>
    <mergeCell ref="D34:E34"/>
    <mergeCell ref="D32:E32"/>
    <mergeCell ref="C33:E33"/>
    <mergeCell ref="C35:E35"/>
    <mergeCell ref="D23:E23"/>
    <mergeCell ref="D24:E24"/>
    <mergeCell ref="D29:E29"/>
    <mergeCell ref="D25:E25"/>
    <mergeCell ref="C30:E30"/>
    <mergeCell ref="D26:E26"/>
    <mergeCell ref="D27:E27"/>
    <mergeCell ref="D31:E31"/>
    <mergeCell ref="D28:E28"/>
    <mergeCell ref="B4:G4"/>
    <mergeCell ref="B5:G5"/>
    <mergeCell ref="B7:B8"/>
    <mergeCell ref="C7:E8"/>
    <mergeCell ref="C22:E22"/>
    <mergeCell ref="D17:E17"/>
    <mergeCell ref="C9:E9"/>
    <mergeCell ref="C13:E13"/>
    <mergeCell ref="C14:E14"/>
    <mergeCell ref="D10:E10"/>
    <mergeCell ref="D11:E11"/>
    <mergeCell ref="D12:E12"/>
    <mergeCell ref="C21:E21"/>
    <mergeCell ref="D15:E15"/>
    <mergeCell ref="D16:E16"/>
    <mergeCell ref="D19:E19"/>
  </mergeCells>
  <phoneticPr fontId="3" type="noConversion"/>
  <pageMargins left="0.23" right="0.26" top="0.31" bottom="0.31" header="0.2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E72"/>
  <sheetViews>
    <sheetView topLeftCell="A43" workbookViewId="0">
      <selection activeCell="G70" sqref="G70"/>
    </sheetView>
  </sheetViews>
  <sheetFormatPr defaultRowHeight="12.75"/>
  <cols>
    <col min="1" max="1" width="2.140625" customWidth="1"/>
    <col min="2" max="2" width="46.5703125" customWidth="1"/>
    <col min="3" max="3" width="28.85546875" customWidth="1"/>
    <col min="4" max="4" width="13.28515625" bestFit="1" customWidth="1"/>
  </cols>
  <sheetData>
    <row r="1" spans="2:5">
      <c r="B1" s="215" t="s">
        <v>134</v>
      </c>
      <c r="C1" s="215"/>
      <c r="D1" s="215"/>
      <c r="E1" s="215"/>
    </row>
    <row r="2" spans="2:5">
      <c r="B2" s="215" t="s">
        <v>366</v>
      </c>
      <c r="C2" s="215"/>
      <c r="D2" s="215"/>
      <c r="E2" s="215"/>
    </row>
    <row r="3" spans="2:5">
      <c r="B3" s="215" t="s">
        <v>172</v>
      </c>
      <c r="C3" s="215"/>
      <c r="D3" s="215"/>
      <c r="E3" s="215"/>
    </row>
    <row r="4" spans="2:5">
      <c r="B4" s="138"/>
      <c r="C4" s="138"/>
      <c r="D4" s="139"/>
      <c r="E4" s="139"/>
    </row>
    <row r="5" spans="2:5">
      <c r="B5" s="215" t="s">
        <v>135</v>
      </c>
      <c r="C5" s="215"/>
      <c r="D5" s="215"/>
      <c r="E5" s="215"/>
    </row>
    <row r="7" spans="2:5">
      <c r="B7" s="140" t="s">
        <v>43</v>
      </c>
      <c r="C7" s="142" t="s">
        <v>44</v>
      </c>
      <c r="D7" s="6" t="s">
        <v>44</v>
      </c>
    </row>
    <row r="8" spans="2:5">
      <c r="B8" s="141"/>
      <c r="C8" s="143" t="s">
        <v>45</v>
      </c>
      <c r="D8" s="7" t="s">
        <v>52</v>
      </c>
    </row>
    <row r="9" spans="2:5">
      <c r="B9" s="130" t="s">
        <v>137</v>
      </c>
      <c r="C9" s="136">
        <f>+'Rez.Sipas Natyres'!F35</f>
        <v>-59225.380000000019</v>
      </c>
      <c r="D9" s="136">
        <f>+'Rez.Sipas Natyres'!G33</f>
        <v>-753</v>
      </c>
    </row>
    <row r="10" spans="2:5">
      <c r="B10" s="130" t="s">
        <v>138</v>
      </c>
      <c r="C10" s="130"/>
      <c r="D10" s="130"/>
    </row>
    <row r="11" spans="2:5">
      <c r="B11" s="130" t="s">
        <v>139</v>
      </c>
      <c r="C11" s="130"/>
      <c r="D11" s="130"/>
    </row>
    <row r="12" spans="2:5">
      <c r="B12" s="131" t="s">
        <v>170</v>
      </c>
      <c r="C12" s="130"/>
      <c r="D12" s="130"/>
    </row>
    <row r="13" spans="2:5">
      <c r="B13" s="132" t="s">
        <v>140</v>
      </c>
      <c r="C13" s="130"/>
      <c r="D13" s="130"/>
    </row>
    <row r="14" spans="2:5">
      <c r="B14" s="131" t="s">
        <v>141</v>
      </c>
      <c r="C14" s="130"/>
      <c r="D14" s="130"/>
    </row>
    <row r="15" spans="2:5">
      <c r="B15" s="131"/>
      <c r="C15" s="130"/>
      <c r="D15" s="130"/>
    </row>
    <row r="16" spans="2:5">
      <c r="B16" s="130" t="s">
        <v>142</v>
      </c>
      <c r="C16" s="135"/>
      <c r="D16" s="130"/>
    </row>
    <row r="17" spans="2:4">
      <c r="B17" s="130" t="s">
        <v>143</v>
      </c>
      <c r="C17" s="130"/>
      <c r="D17" s="130"/>
    </row>
    <row r="18" spans="2:4">
      <c r="B18" s="130" t="s">
        <v>144</v>
      </c>
      <c r="C18" s="135"/>
      <c r="D18" s="130"/>
    </row>
    <row r="19" spans="2:4">
      <c r="B19" s="130" t="s">
        <v>145</v>
      </c>
      <c r="C19" s="135">
        <f>Pasivi!G13</f>
        <v>17123.400000000001</v>
      </c>
      <c r="D19" s="130"/>
    </row>
    <row r="20" spans="2:4">
      <c r="B20" s="130" t="s">
        <v>146</v>
      </c>
      <c r="C20" s="135"/>
      <c r="D20" s="130"/>
    </row>
    <row r="21" spans="2:4">
      <c r="B21" s="130" t="s">
        <v>147</v>
      </c>
      <c r="C21" s="130"/>
      <c r="D21" s="130"/>
    </row>
    <row r="22" spans="2:4">
      <c r="B22" s="130" t="s">
        <v>148</v>
      </c>
      <c r="C22" s="130"/>
      <c r="D22" s="130"/>
    </row>
    <row r="23" spans="2:4">
      <c r="B23" s="130"/>
      <c r="C23" s="130"/>
      <c r="D23" s="130"/>
    </row>
    <row r="24" spans="2:4">
      <c r="B24" s="134" t="s">
        <v>149</v>
      </c>
      <c r="C24" s="137">
        <f>+C9+C19</f>
        <v>-42101.980000000018</v>
      </c>
      <c r="D24" s="130"/>
    </row>
    <row r="25" spans="2:4">
      <c r="B25" s="130"/>
      <c r="C25" s="130"/>
      <c r="D25" s="130"/>
    </row>
    <row r="26" spans="2:4">
      <c r="B26" s="133" t="s">
        <v>150</v>
      </c>
      <c r="C26" s="130">
        <v>0</v>
      </c>
      <c r="D26" s="130"/>
    </row>
    <row r="27" spans="2:4">
      <c r="B27" s="130" t="s">
        <v>151</v>
      </c>
      <c r="C27" s="130"/>
      <c r="D27" s="130"/>
    </row>
    <row r="28" spans="2:4">
      <c r="B28" s="130" t="s">
        <v>152</v>
      </c>
      <c r="C28" s="130"/>
      <c r="D28" s="130"/>
    </row>
    <row r="29" spans="2:4">
      <c r="B29" s="130" t="s">
        <v>153</v>
      </c>
      <c r="C29" s="130"/>
      <c r="D29" s="130"/>
    </row>
    <row r="30" spans="2:4">
      <c r="B30" s="130"/>
      <c r="C30" s="130"/>
      <c r="D30" s="130"/>
    </row>
    <row r="31" spans="2:4">
      <c r="B31" s="134" t="s">
        <v>154</v>
      </c>
      <c r="C31" s="130"/>
      <c r="D31" s="130"/>
    </row>
    <row r="32" spans="2:4">
      <c r="B32" s="130"/>
      <c r="C32" s="130"/>
      <c r="D32" s="130"/>
    </row>
    <row r="33" spans="2:4">
      <c r="B33" s="133" t="s">
        <v>155</v>
      </c>
      <c r="C33" s="130">
        <v>0</v>
      </c>
      <c r="D33" s="130"/>
    </row>
    <row r="34" spans="2:4">
      <c r="B34" s="130"/>
      <c r="C34" s="130"/>
      <c r="D34" s="130"/>
    </row>
    <row r="35" spans="2:4">
      <c r="B35" s="144" t="s">
        <v>365</v>
      </c>
      <c r="C35" s="135">
        <f>+Pasivi!G30</f>
        <v>42102</v>
      </c>
      <c r="D35" s="130">
        <v>753</v>
      </c>
    </row>
    <row r="36" spans="2:4">
      <c r="B36" s="130"/>
      <c r="C36" s="130"/>
      <c r="D36" s="130"/>
    </row>
    <row r="37" spans="2:4">
      <c r="B37" s="130" t="s">
        <v>157</v>
      </c>
      <c r="C37" s="130"/>
      <c r="D37" s="130"/>
    </row>
    <row r="38" spans="2:4">
      <c r="B38" s="130"/>
      <c r="C38" s="137"/>
      <c r="D38" s="130"/>
    </row>
    <row r="39" spans="2:4">
      <c r="B39" s="133" t="s">
        <v>158</v>
      </c>
      <c r="C39" s="385">
        <v>0</v>
      </c>
      <c r="D39" s="385">
        <v>0</v>
      </c>
    </row>
    <row r="40" spans="2:4">
      <c r="B40" s="133" t="s">
        <v>159</v>
      </c>
      <c r="C40" s="385">
        <v>0</v>
      </c>
      <c r="D40" s="385">
        <v>0</v>
      </c>
    </row>
    <row r="41" spans="2:4">
      <c r="B41" s="133" t="s">
        <v>160</v>
      </c>
      <c r="C41" s="385">
        <v>0</v>
      </c>
      <c r="D41" s="385">
        <v>0</v>
      </c>
    </row>
    <row r="42" spans="2:4">
      <c r="B42" s="133"/>
      <c r="C42" s="130"/>
      <c r="D42" s="130"/>
    </row>
    <row r="43" spans="2:4">
      <c r="B43" s="133" t="s">
        <v>161</v>
      </c>
      <c r="C43" s="130"/>
      <c r="D43" s="130"/>
    </row>
    <row r="44" spans="2:4">
      <c r="B44" s="130"/>
      <c r="C44" s="130"/>
      <c r="D44" s="130"/>
    </row>
    <row r="45" spans="2:4">
      <c r="B45" s="133" t="s">
        <v>136</v>
      </c>
      <c r="C45" s="137">
        <f>SUM(C47:C54)</f>
        <v>-42101.980000000025</v>
      </c>
      <c r="D45" s="137">
        <f>SUM(D47:D54)</f>
        <v>753</v>
      </c>
    </row>
    <row r="46" spans="2:4">
      <c r="B46" s="130"/>
      <c r="C46" s="130"/>
      <c r="D46" s="130"/>
    </row>
    <row r="47" spans="2:4">
      <c r="B47" s="130" t="s">
        <v>162</v>
      </c>
      <c r="C47" s="136">
        <f>+'Rez.Sipas Natyres'!F11</f>
        <v>75001.67</v>
      </c>
      <c r="D47" s="130"/>
    </row>
    <row r="48" spans="2:4">
      <c r="B48" s="144" t="s">
        <v>163</v>
      </c>
      <c r="C48" s="136">
        <f>-'Rez.Sipas Natyres'!F24-'Rez.Sipas Natyres'!F29-'Rez.Sipas Natyres'!F20+Pasivi!G16</f>
        <v>-75183.650000000023</v>
      </c>
      <c r="D48" s="130">
        <v>753</v>
      </c>
    </row>
    <row r="49" spans="2:4">
      <c r="B49" s="144" t="s">
        <v>164</v>
      </c>
      <c r="C49" s="130"/>
      <c r="D49" s="130"/>
    </row>
    <row r="50" spans="2:4">
      <c r="B50" s="130" t="s">
        <v>147</v>
      </c>
      <c r="C50" s="130"/>
      <c r="D50" s="130"/>
    </row>
    <row r="51" spans="2:4">
      <c r="B51" s="144" t="s">
        <v>171</v>
      </c>
      <c r="C51" s="136">
        <f>-'Rez.Sipas Natyres'!F28</f>
        <v>-41920</v>
      </c>
      <c r="D51" s="130"/>
    </row>
    <row r="52" spans="2:4">
      <c r="B52" s="144"/>
      <c r="C52" s="130"/>
      <c r="D52" s="130"/>
    </row>
    <row r="53" spans="2:4">
      <c r="B53" s="130" t="s">
        <v>165</v>
      </c>
      <c r="C53" s="137"/>
      <c r="D53" s="130"/>
    </row>
    <row r="54" spans="2:4">
      <c r="B54" s="130"/>
      <c r="C54" s="130"/>
      <c r="D54" s="130"/>
    </row>
    <row r="55" spans="2:4">
      <c r="B55" s="133" t="s">
        <v>150</v>
      </c>
      <c r="C55" s="130">
        <f>SUM(C56:C61)</f>
        <v>0</v>
      </c>
      <c r="D55" s="130"/>
    </row>
    <row r="56" spans="2:4">
      <c r="B56" s="130"/>
      <c r="C56" s="130"/>
      <c r="D56" s="130"/>
    </row>
    <row r="57" spans="2:4">
      <c r="B57" s="130" t="s">
        <v>151</v>
      </c>
      <c r="C57" s="130"/>
      <c r="D57" s="130"/>
    </row>
    <row r="58" spans="2:4">
      <c r="B58" s="130" t="s">
        <v>166</v>
      </c>
      <c r="C58" s="130"/>
      <c r="D58" s="130"/>
    </row>
    <row r="59" spans="2:4">
      <c r="B59" s="130" t="s">
        <v>153</v>
      </c>
      <c r="C59" s="130"/>
      <c r="D59" s="130"/>
    </row>
    <row r="60" spans="2:4">
      <c r="B60" s="130"/>
      <c r="C60" s="130"/>
      <c r="D60" s="130"/>
    </row>
    <row r="61" spans="2:4">
      <c r="B61" s="130" t="s">
        <v>167</v>
      </c>
      <c r="C61" s="130"/>
      <c r="D61" s="130"/>
    </row>
    <row r="62" spans="2:4">
      <c r="B62" s="130"/>
      <c r="C62" s="130"/>
      <c r="D62" s="130"/>
    </row>
    <row r="63" spans="2:4">
      <c r="B63" s="133" t="s">
        <v>168</v>
      </c>
      <c r="C63" s="135">
        <f>SUM(C64:C68)</f>
        <v>42102</v>
      </c>
      <c r="D63" s="135">
        <f>SUM(D64:D68)</f>
        <v>753</v>
      </c>
    </row>
    <row r="64" spans="2:4">
      <c r="B64" s="130"/>
      <c r="C64" s="130"/>
      <c r="D64" s="130"/>
    </row>
    <row r="65" spans="2:4">
      <c r="B65" s="130" t="s">
        <v>156</v>
      </c>
      <c r="C65" s="130"/>
      <c r="D65" s="130"/>
    </row>
    <row r="66" spans="2:4">
      <c r="B66" s="144" t="s">
        <v>365</v>
      </c>
      <c r="C66" s="135">
        <f>+Pasivi!G30</f>
        <v>42102</v>
      </c>
      <c r="D66" s="130">
        <v>753</v>
      </c>
    </row>
    <row r="67" spans="2:4">
      <c r="B67" s="144"/>
      <c r="C67" s="135"/>
      <c r="D67" s="130"/>
    </row>
    <row r="68" spans="2:4">
      <c r="B68" s="130" t="s">
        <v>169</v>
      </c>
      <c r="C68" s="135"/>
      <c r="D68" s="130"/>
    </row>
    <row r="69" spans="2:4">
      <c r="B69" s="130"/>
      <c r="C69" s="130"/>
      <c r="D69" s="130"/>
    </row>
    <row r="70" spans="2:4">
      <c r="B70" s="133" t="s">
        <v>158</v>
      </c>
      <c r="C70" s="135">
        <f>C45+C55+C63</f>
        <v>1.9999999974970706E-2</v>
      </c>
      <c r="D70" s="135">
        <f>D45+D55-D63</f>
        <v>0</v>
      </c>
    </row>
    <row r="71" spans="2:4">
      <c r="B71" s="133" t="s">
        <v>159</v>
      </c>
      <c r="C71" s="130">
        <v>0</v>
      </c>
      <c r="D71" s="130">
        <v>0</v>
      </c>
    </row>
    <row r="72" spans="2:4">
      <c r="B72" s="133" t="s">
        <v>160</v>
      </c>
      <c r="C72" s="135">
        <f>+C70+C71</f>
        <v>1.9999999974970706E-2</v>
      </c>
      <c r="D72" s="135">
        <f>+D70+D71</f>
        <v>0</v>
      </c>
    </row>
  </sheetData>
  <mergeCells count="4">
    <mergeCell ref="B1:E1"/>
    <mergeCell ref="B2:E2"/>
    <mergeCell ref="B3:E3"/>
    <mergeCell ref="B5:E5"/>
  </mergeCells>
  <pageMargins left="0.56000000000000005" right="0.7" top="0.75" bottom="0.75" header="0.3" footer="0.3"/>
  <pageSetup scale="7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N58"/>
  <sheetViews>
    <sheetView tabSelected="1" topLeftCell="A28" workbookViewId="0">
      <selection activeCell="G56" sqref="G56"/>
    </sheetView>
  </sheetViews>
  <sheetFormatPr defaultRowHeight="12.75"/>
  <cols>
    <col min="1" max="1" width="0.42578125" style="8" customWidth="1"/>
    <col min="2" max="2" width="3.7109375" style="8" customWidth="1"/>
    <col min="3" max="3" width="3.42578125" style="15" customWidth="1"/>
    <col min="4" max="4" width="2" style="8" customWidth="1"/>
    <col min="5" max="5" width="3.42578125" style="8" customWidth="1"/>
    <col min="6" max="6" width="34.5703125" style="8" bestFit="1" customWidth="1"/>
    <col min="7" max="8" width="8.7109375" style="8" customWidth="1"/>
    <col min="9" max="9" width="6.7109375" style="8" customWidth="1"/>
    <col min="10" max="10" width="8.7109375" style="8" customWidth="1"/>
    <col min="11" max="11" width="6.140625" style="8" customWidth="1"/>
    <col min="12" max="12" width="8.7109375" style="8" customWidth="1"/>
    <col min="13" max="13" width="10.42578125" style="8" customWidth="1"/>
    <col min="14" max="14" width="5.140625" style="8" customWidth="1"/>
    <col min="15" max="15" width="2.140625" style="8" customWidth="1"/>
    <col min="16" max="16384" width="9.140625" style="8"/>
  </cols>
  <sheetData>
    <row r="2" spans="2:14" s="23" customFormat="1">
      <c r="B2" s="24"/>
      <c r="C2" s="76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2:14" s="23" customFormat="1">
      <c r="B3" s="77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</row>
    <row r="4" spans="2:14" s="84" customFormat="1" ht="33" customHeight="1">
      <c r="B4" s="218" t="s">
        <v>174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20"/>
    </row>
    <row r="5" spans="2:14" s="84" customFormat="1" ht="12.75" customHeight="1"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2:14" s="89" customFormat="1">
      <c r="B6" s="85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2:14" s="89" customFormat="1">
      <c r="B7" s="85"/>
      <c r="C7" s="109" t="s">
        <v>95</v>
      </c>
      <c r="D7" s="100"/>
      <c r="E7" s="79"/>
      <c r="F7" s="79"/>
      <c r="G7" s="79"/>
      <c r="H7" s="79"/>
      <c r="I7" s="79"/>
      <c r="J7" s="79"/>
      <c r="K7" s="79"/>
      <c r="L7" s="79"/>
      <c r="M7" s="87"/>
      <c r="N7" s="88"/>
    </row>
    <row r="8" spans="2:14" s="89" customFormat="1">
      <c r="B8" s="85"/>
      <c r="C8" s="100"/>
      <c r="D8" s="100" t="s">
        <v>96</v>
      </c>
      <c r="E8" s="79"/>
      <c r="F8" s="79"/>
      <c r="G8" s="79"/>
      <c r="H8" s="79"/>
      <c r="I8" s="79"/>
      <c r="J8" s="79"/>
      <c r="K8" s="79"/>
      <c r="L8" s="79"/>
      <c r="M8" s="87"/>
      <c r="N8" s="88"/>
    </row>
    <row r="9" spans="2:14" s="89" customFormat="1">
      <c r="B9" s="85"/>
      <c r="C9" s="100"/>
      <c r="D9" s="100" t="s">
        <v>97</v>
      </c>
      <c r="E9" s="79"/>
      <c r="F9" s="79"/>
      <c r="G9" s="79"/>
      <c r="H9" s="79"/>
      <c r="I9" s="79"/>
      <c r="J9" s="79"/>
      <c r="K9" s="79"/>
      <c r="L9" s="79"/>
      <c r="M9" s="87"/>
      <c r="N9" s="88"/>
    </row>
    <row r="10" spans="2:14" s="89" customFormat="1">
      <c r="B10" s="85"/>
      <c r="C10" s="100" t="s">
        <v>98</v>
      </c>
      <c r="D10" s="110"/>
      <c r="E10" s="79"/>
      <c r="F10" s="79"/>
      <c r="G10" s="79"/>
      <c r="H10" s="79"/>
      <c r="I10" s="79"/>
      <c r="J10" s="79"/>
      <c r="K10" s="79"/>
      <c r="L10" s="79"/>
      <c r="M10" s="87"/>
      <c r="N10" s="88"/>
    </row>
    <row r="11" spans="2:14" s="89" customFormat="1">
      <c r="B11" s="85"/>
      <c r="C11" s="100"/>
      <c r="D11" s="100" t="s">
        <v>99</v>
      </c>
      <c r="E11" s="79"/>
      <c r="F11" s="79"/>
      <c r="G11" s="79"/>
      <c r="H11" s="79"/>
      <c r="I11" s="79"/>
      <c r="J11" s="79"/>
      <c r="K11" s="79"/>
      <c r="L11" s="79"/>
      <c r="M11" s="87"/>
      <c r="N11" s="88"/>
    </row>
    <row r="12" spans="2:14" s="89" customFormat="1">
      <c r="B12" s="85"/>
      <c r="C12" s="101"/>
      <c r="D12" s="100" t="s">
        <v>100</v>
      </c>
      <c r="E12" s="79"/>
      <c r="F12" s="79"/>
      <c r="G12" s="79"/>
      <c r="H12" s="79"/>
      <c r="I12" s="79"/>
      <c r="J12" s="79"/>
      <c r="K12" s="79"/>
      <c r="L12" s="79"/>
      <c r="M12" s="87"/>
      <c r="N12" s="88"/>
    </row>
    <row r="13" spans="2:14" s="89" customFormat="1">
      <c r="B13" s="85"/>
      <c r="C13" s="100"/>
      <c r="D13" s="100" t="s">
        <v>101</v>
      </c>
      <c r="E13" s="79"/>
      <c r="F13" s="79"/>
      <c r="G13" s="79"/>
      <c r="H13" s="79"/>
      <c r="I13" s="79"/>
      <c r="J13" s="79"/>
      <c r="K13" s="79"/>
      <c r="L13" s="79"/>
      <c r="M13" s="87"/>
      <c r="N13" s="88"/>
    </row>
    <row r="14" spans="2:14" s="89" customFormat="1">
      <c r="B14" s="85"/>
      <c r="C14" s="102"/>
      <c r="D14" s="102"/>
      <c r="E14" s="79"/>
      <c r="F14" s="79"/>
      <c r="G14" s="79"/>
      <c r="H14" s="79"/>
      <c r="I14" s="79"/>
      <c r="J14" s="79"/>
      <c r="K14" s="79"/>
      <c r="L14" s="79"/>
      <c r="M14" s="87"/>
      <c r="N14" s="88"/>
    </row>
    <row r="15" spans="2:14" s="89" customFormat="1" ht="15.75">
      <c r="B15" s="108"/>
      <c r="C15" s="103" t="s">
        <v>102</v>
      </c>
      <c r="D15" s="104" t="s">
        <v>103</v>
      </c>
      <c r="E15" s="79"/>
      <c r="F15" s="79"/>
      <c r="G15" s="79"/>
      <c r="H15" s="79"/>
      <c r="I15" s="79"/>
      <c r="J15" s="79"/>
      <c r="K15" s="79"/>
      <c r="L15" s="79"/>
      <c r="M15" s="87"/>
      <c r="N15" s="88"/>
    </row>
    <row r="16" spans="2:14" s="89" customFormat="1">
      <c r="B16" s="85"/>
      <c r="C16" s="105"/>
      <c r="D16" s="102"/>
      <c r="E16" s="79"/>
      <c r="F16" s="79"/>
      <c r="G16" s="79"/>
      <c r="H16" s="79"/>
      <c r="I16" s="79"/>
      <c r="J16" s="79"/>
      <c r="K16" s="79"/>
      <c r="L16" s="79"/>
      <c r="M16" s="87"/>
      <c r="N16" s="88"/>
    </row>
    <row r="17" spans="2:14" s="89" customFormat="1">
      <c r="B17" s="85"/>
      <c r="C17" s="106">
        <v>1</v>
      </c>
      <c r="D17" s="107" t="s">
        <v>104</v>
      </c>
      <c r="E17" s="79"/>
      <c r="F17" s="79"/>
      <c r="G17" s="79"/>
      <c r="H17" s="79"/>
      <c r="I17" s="79"/>
      <c r="J17" s="79"/>
      <c r="K17" s="79"/>
      <c r="L17" s="79"/>
      <c r="M17" s="87"/>
      <c r="N17" s="88"/>
    </row>
    <row r="18" spans="2:14" s="89" customFormat="1">
      <c r="B18" s="85"/>
      <c r="C18" s="106">
        <v>2</v>
      </c>
      <c r="D18" s="79" t="s">
        <v>105</v>
      </c>
      <c r="E18" s="79"/>
      <c r="F18" s="79"/>
      <c r="G18" s="79"/>
      <c r="H18" s="79"/>
      <c r="I18" s="79"/>
      <c r="J18" s="79"/>
      <c r="K18" s="79"/>
      <c r="L18" s="79"/>
      <c r="M18" s="87"/>
      <c r="N18" s="88"/>
    </row>
    <row r="19" spans="2:14" s="89" customFormat="1">
      <c r="B19" s="85"/>
      <c r="C19" s="79">
        <v>3</v>
      </c>
      <c r="D19" s="79" t="s">
        <v>106</v>
      </c>
      <c r="E19" s="79"/>
      <c r="F19" s="79"/>
      <c r="G19" s="79"/>
      <c r="H19" s="79"/>
      <c r="I19" s="79"/>
      <c r="J19" s="79"/>
      <c r="K19" s="79"/>
      <c r="L19" s="79"/>
      <c r="M19" s="87"/>
      <c r="N19" s="88"/>
    </row>
    <row r="20" spans="2:14" s="89" customFormat="1">
      <c r="B20" s="85"/>
      <c r="C20" s="79">
        <v>4</v>
      </c>
      <c r="D20" s="79" t="s">
        <v>107</v>
      </c>
      <c r="E20" s="79"/>
      <c r="F20" s="79"/>
      <c r="G20" s="79"/>
      <c r="H20" s="79"/>
      <c r="I20" s="79"/>
      <c r="J20" s="79"/>
      <c r="K20" s="79"/>
      <c r="L20" s="79"/>
      <c r="M20" s="87"/>
      <c r="N20" s="88"/>
    </row>
    <row r="21" spans="2:14" s="89" customFormat="1">
      <c r="B21" s="85"/>
      <c r="C21" s="79"/>
      <c r="D21" s="107" t="s">
        <v>108</v>
      </c>
      <c r="E21" s="79"/>
      <c r="F21" s="79"/>
      <c r="G21" s="79"/>
      <c r="H21" s="79"/>
      <c r="I21" s="79"/>
      <c r="J21" s="79"/>
      <c r="K21" s="79"/>
      <c r="L21" s="79"/>
      <c r="M21" s="87"/>
      <c r="N21" s="88"/>
    </row>
    <row r="22" spans="2:14" s="89" customFormat="1">
      <c r="B22" s="85"/>
      <c r="C22" s="79" t="s">
        <v>109</v>
      </c>
      <c r="D22" s="79"/>
      <c r="E22" s="79"/>
      <c r="F22" s="79"/>
      <c r="G22" s="79"/>
      <c r="H22" s="79"/>
      <c r="I22" s="79"/>
      <c r="J22" s="79"/>
      <c r="K22" s="79"/>
      <c r="L22" s="79"/>
      <c r="M22" s="87"/>
      <c r="N22" s="88"/>
    </row>
    <row r="23" spans="2:14" s="89" customFormat="1">
      <c r="B23" s="85"/>
      <c r="C23" s="79"/>
      <c r="D23" s="107" t="s">
        <v>110</v>
      </c>
      <c r="E23" s="79"/>
      <c r="F23" s="79"/>
      <c r="G23" s="79"/>
      <c r="H23" s="79"/>
      <c r="I23" s="79"/>
      <c r="J23" s="79"/>
      <c r="K23" s="79"/>
      <c r="L23" s="79"/>
      <c r="M23" s="87"/>
      <c r="N23" s="88"/>
    </row>
    <row r="24" spans="2:14" s="89" customFormat="1">
      <c r="B24" s="85"/>
      <c r="C24" s="79" t="s">
        <v>111</v>
      </c>
      <c r="D24" s="79"/>
      <c r="E24" s="79"/>
      <c r="F24" s="79"/>
      <c r="G24" s="79"/>
      <c r="H24" s="79"/>
      <c r="I24" s="79"/>
      <c r="J24" s="79"/>
      <c r="K24" s="79"/>
      <c r="L24" s="79"/>
      <c r="M24" s="87"/>
      <c r="N24" s="88"/>
    </row>
    <row r="25" spans="2:14" s="89" customFormat="1">
      <c r="B25" s="85"/>
      <c r="C25" s="79"/>
      <c r="D25" s="107" t="s">
        <v>112</v>
      </c>
      <c r="E25" s="79"/>
      <c r="F25" s="79"/>
      <c r="G25" s="79"/>
      <c r="H25" s="79"/>
      <c r="I25" s="79"/>
      <c r="J25" s="79"/>
      <c r="K25" s="79"/>
      <c r="L25" s="79"/>
      <c r="M25" s="87"/>
      <c r="N25" s="88"/>
    </row>
    <row r="26" spans="2:14" s="89" customFormat="1">
      <c r="B26" s="85"/>
      <c r="C26" s="79" t="s">
        <v>113</v>
      </c>
      <c r="D26" s="79"/>
      <c r="E26" s="79"/>
      <c r="F26" s="79"/>
      <c r="G26" s="79"/>
      <c r="H26" s="79"/>
      <c r="I26" s="79"/>
      <c r="J26" s="79"/>
      <c r="K26" s="79"/>
      <c r="L26" s="79"/>
      <c r="M26" s="87"/>
      <c r="N26" s="88"/>
    </row>
    <row r="27" spans="2:14" s="89" customFormat="1">
      <c r="B27" s="85"/>
      <c r="C27" s="79"/>
      <c r="D27" s="79" t="s">
        <v>114</v>
      </c>
      <c r="E27" s="79"/>
      <c r="F27" s="79"/>
      <c r="G27" s="79"/>
      <c r="H27" s="79"/>
      <c r="I27" s="79"/>
      <c r="J27" s="79"/>
      <c r="K27" s="79"/>
      <c r="L27" s="79"/>
      <c r="M27" s="87"/>
      <c r="N27" s="88"/>
    </row>
    <row r="28" spans="2:14" s="89" customFormat="1">
      <c r="B28" s="85"/>
      <c r="C28" s="79" t="s">
        <v>115</v>
      </c>
      <c r="D28" s="79"/>
      <c r="E28" s="79"/>
      <c r="F28" s="79"/>
      <c r="G28" s="79"/>
      <c r="H28" s="79"/>
      <c r="I28" s="79"/>
      <c r="J28" s="79"/>
      <c r="K28" s="79"/>
      <c r="L28" s="79"/>
      <c r="M28" s="87"/>
      <c r="N28" s="88"/>
    </row>
    <row r="29" spans="2:14" s="89" customFormat="1">
      <c r="B29" s="85"/>
      <c r="C29" s="107" t="s">
        <v>116</v>
      </c>
      <c r="D29" s="79"/>
      <c r="E29" s="79"/>
      <c r="F29" s="79"/>
      <c r="G29" s="79"/>
      <c r="H29" s="79"/>
      <c r="I29" s="79"/>
      <c r="J29" s="79"/>
      <c r="K29" s="79"/>
      <c r="L29" s="79"/>
      <c r="M29" s="87"/>
      <c r="N29" s="88"/>
    </row>
    <row r="30" spans="2:14" s="89" customFormat="1">
      <c r="B30" s="85"/>
      <c r="C30" s="79"/>
      <c r="D30" s="79" t="s">
        <v>117</v>
      </c>
      <c r="E30" s="79"/>
      <c r="F30" s="79"/>
      <c r="G30" s="79"/>
      <c r="H30" s="79"/>
      <c r="I30" s="79"/>
      <c r="J30" s="79"/>
      <c r="K30" s="79"/>
      <c r="L30" s="79"/>
      <c r="M30" s="87"/>
      <c r="N30" s="88"/>
    </row>
    <row r="31" spans="2:14" s="89" customFormat="1">
      <c r="B31" s="85"/>
      <c r="C31" s="107" t="s">
        <v>118</v>
      </c>
      <c r="D31" s="79"/>
      <c r="E31" s="79"/>
      <c r="F31" s="79"/>
      <c r="G31" s="79"/>
      <c r="H31" s="79"/>
      <c r="I31" s="79"/>
      <c r="J31" s="79"/>
      <c r="K31" s="79"/>
      <c r="L31" s="79"/>
      <c r="M31" s="87"/>
      <c r="N31" s="88"/>
    </row>
    <row r="32" spans="2:14" s="89" customFormat="1">
      <c r="B32" s="85"/>
      <c r="C32" s="79"/>
      <c r="D32" s="79" t="s">
        <v>119</v>
      </c>
      <c r="E32" s="79"/>
      <c r="F32" s="79"/>
      <c r="G32" s="79"/>
      <c r="H32" s="79"/>
      <c r="I32" s="79"/>
      <c r="J32" s="79"/>
      <c r="K32" s="79"/>
      <c r="L32" s="79"/>
      <c r="M32" s="87"/>
      <c r="N32" s="88"/>
    </row>
    <row r="33" spans="2:14" s="89" customFormat="1">
      <c r="B33" s="85"/>
      <c r="C33" s="107" t="s">
        <v>120</v>
      </c>
      <c r="D33" s="79"/>
      <c r="E33" s="79"/>
      <c r="F33" s="79"/>
      <c r="G33" s="79"/>
      <c r="H33" s="79"/>
      <c r="I33" s="79"/>
      <c r="J33" s="79"/>
      <c r="K33" s="79"/>
      <c r="L33" s="79"/>
      <c r="M33" s="87"/>
      <c r="N33" s="88"/>
    </row>
    <row r="34" spans="2:14" s="89" customFormat="1">
      <c r="B34" s="85"/>
      <c r="C34" s="79" t="s">
        <v>121</v>
      </c>
      <c r="D34" s="79" t="s">
        <v>122</v>
      </c>
      <c r="E34" s="79"/>
      <c r="F34" s="79"/>
      <c r="G34" s="79"/>
      <c r="H34" s="79"/>
      <c r="I34" s="79"/>
      <c r="J34" s="79"/>
      <c r="K34" s="79"/>
      <c r="L34" s="79"/>
      <c r="M34" s="87"/>
      <c r="N34" s="88"/>
    </row>
    <row r="35" spans="2:14" s="89" customFormat="1">
      <c r="B35" s="85"/>
      <c r="C35" s="79"/>
      <c r="D35" s="107" t="s">
        <v>123</v>
      </c>
      <c r="E35" s="79"/>
      <c r="F35" s="79"/>
      <c r="G35" s="79"/>
      <c r="H35" s="79"/>
      <c r="I35" s="79"/>
      <c r="J35" s="79"/>
      <c r="K35" s="79"/>
      <c r="L35" s="79"/>
      <c r="M35" s="87"/>
      <c r="N35" s="88"/>
    </row>
    <row r="36" spans="2:14" s="89" customFormat="1">
      <c r="B36" s="85"/>
      <c r="C36" s="79"/>
      <c r="D36" s="107" t="s">
        <v>124</v>
      </c>
      <c r="E36" s="79"/>
      <c r="F36" s="79"/>
      <c r="G36" s="79"/>
      <c r="H36" s="79"/>
      <c r="I36" s="79"/>
      <c r="J36" s="79"/>
      <c r="K36" s="79"/>
      <c r="L36" s="79"/>
      <c r="M36" s="87"/>
      <c r="N36" s="88"/>
    </row>
    <row r="37" spans="2:14" s="89" customFormat="1">
      <c r="B37" s="85"/>
      <c r="C37" s="79"/>
      <c r="D37" s="107" t="s">
        <v>125</v>
      </c>
      <c r="E37" s="79"/>
      <c r="F37" s="79"/>
      <c r="G37" s="79"/>
      <c r="H37" s="79"/>
      <c r="I37" s="79"/>
      <c r="J37" s="79"/>
      <c r="K37" s="79"/>
      <c r="L37" s="79"/>
      <c r="M37" s="87"/>
      <c r="N37" s="88"/>
    </row>
    <row r="38" spans="2:14" s="89" customFormat="1">
      <c r="B38" s="85"/>
      <c r="C38" s="79"/>
      <c r="D38" s="107" t="s">
        <v>126</v>
      </c>
      <c r="E38" s="79"/>
      <c r="F38" s="79"/>
      <c r="G38" s="79"/>
      <c r="H38" s="79"/>
      <c r="I38" s="79"/>
      <c r="J38" s="79"/>
      <c r="K38" s="79"/>
      <c r="L38" s="79"/>
      <c r="M38" s="87"/>
      <c r="N38" s="88"/>
    </row>
    <row r="39" spans="2:14" s="89" customFormat="1">
      <c r="B39" s="85"/>
      <c r="C39" s="79"/>
      <c r="D39" s="107" t="s">
        <v>127</v>
      </c>
      <c r="E39" s="79"/>
      <c r="F39" s="79"/>
      <c r="G39" s="79"/>
      <c r="H39" s="79"/>
      <c r="I39" s="79"/>
      <c r="J39" s="79"/>
      <c r="K39" s="79"/>
      <c r="L39" s="79"/>
      <c r="M39" s="87"/>
      <c r="N39" s="88"/>
    </row>
    <row r="40" spans="2:14" s="89" customFormat="1">
      <c r="B40" s="85"/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</row>
    <row r="41" spans="2:14" s="89" customFormat="1">
      <c r="B41" s="85"/>
      <c r="C41" s="145" t="s">
        <v>173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</row>
    <row r="42" spans="2:14" s="89" customFormat="1">
      <c r="B42" s="85"/>
      <c r="C42" s="86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8"/>
    </row>
    <row r="43" spans="2:14" s="89" customFormat="1">
      <c r="B43" s="85"/>
      <c r="C43" s="86"/>
      <c r="D43" s="87"/>
      <c r="E43" s="87"/>
      <c r="F43" s="127" t="s">
        <v>367</v>
      </c>
      <c r="G43" s="127">
        <v>75001.67</v>
      </c>
      <c r="H43" s="18"/>
      <c r="I43" s="87"/>
      <c r="J43" s="87"/>
      <c r="K43" s="87"/>
      <c r="L43" s="87"/>
      <c r="M43" s="87"/>
      <c r="N43" s="88"/>
    </row>
    <row r="44" spans="2:14" s="89" customFormat="1">
      <c r="B44" s="85"/>
      <c r="C44" s="86"/>
      <c r="D44" s="87"/>
      <c r="E44" s="87"/>
      <c r="F44" s="127" t="s">
        <v>368</v>
      </c>
      <c r="G44" s="127">
        <v>67177.800000000017</v>
      </c>
      <c r="H44" s="18"/>
      <c r="I44" s="87"/>
      <c r="J44" s="87"/>
      <c r="K44" s="87"/>
      <c r="L44" s="87"/>
      <c r="M44" s="87"/>
      <c r="N44" s="88"/>
    </row>
    <row r="45" spans="2:14" s="89" customFormat="1">
      <c r="B45" s="85"/>
      <c r="C45" s="86"/>
      <c r="D45" s="87"/>
      <c r="E45" s="87"/>
      <c r="F45" s="127" t="s">
        <v>282</v>
      </c>
      <c r="G45" s="127">
        <v>5613.9</v>
      </c>
      <c r="H45" s="18"/>
      <c r="I45" s="87"/>
      <c r="J45" s="87"/>
      <c r="K45" s="87"/>
      <c r="L45" s="87"/>
      <c r="M45" s="87"/>
      <c r="N45" s="88"/>
    </row>
    <row r="46" spans="2:14" s="89" customFormat="1">
      <c r="B46" s="85"/>
      <c r="C46" s="86"/>
      <c r="D46" s="87"/>
      <c r="E46" s="87"/>
      <c r="F46" s="18" t="s">
        <v>285</v>
      </c>
      <c r="G46" s="127">
        <v>3000</v>
      </c>
      <c r="H46" s="18"/>
      <c r="I46" s="87"/>
      <c r="J46" s="87"/>
      <c r="K46" s="87"/>
      <c r="L46" s="87"/>
      <c r="M46" s="87"/>
      <c r="N46" s="88"/>
    </row>
    <row r="47" spans="2:14" s="89" customFormat="1">
      <c r="B47" s="85"/>
      <c r="C47" s="86"/>
      <c r="D47" s="87"/>
      <c r="E47" s="87"/>
      <c r="F47" s="153" t="s">
        <v>288</v>
      </c>
      <c r="G47" s="154">
        <v>20941</v>
      </c>
      <c r="H47" s="87"/>
      <c r="I47" s="87"/>
      <c r="J47" s="87"/>
      <c r="K47" s="87"/>
      <c r="L47" s="87"/>
      <c r="M47" s="87"/>
      <c r="N47" s="88"/>
    </row>
    <row r="48" spans="2:14" s="89" customFormat="1">
      <c r="B48" s="85"/>
      <c r="C48" s="86"/>
      <c r="D48" s="87"/>
      <c r="E48" s="87"/>
      <c r="F48" s="153" t="s">
        <v>369</v>
      </c>
      <c r="G48" s="154">
        <v>3920</v>
      </c>
      <c r="H48" s="87"/>
      <c r="I48" s="87"/>
      <c r="J48" s="87"/>
      <c r="K48" s="87"/>
      <c r="L48" s="87"/>
      <c r="M48" s="87"/>
      <c r="N48" s="88"/>
    </row>
    <row r="49" spans="2:14" s="89" customFormat="1">
      <c r="B49" s="85"/>
      <c r="C49" s="86"/>
      <c r="D49" s="87"/>
      <c r="E49" s="87"/>
      <c r="F49" s="153" t="s">
        <v>370</v>
      </c>
      <c r="G49" s="154">
        <v>38000</v>
      </c>
      <c r="H49" s="87"/>
      <c r="I49" s="87"/>
      <c r="J49" s="87"/>
      <c r="K49" s="87"/>
      <c r="L49" s="87"/>
      <c r="M49" s="87"/>
      <c r="N49" s="88"/>
    </row>
    <row r="50" spans="2:14" s="89" customFormat="1">
      <c r="B50" s="85"/>
      <c r="C50" s="86"/>
      <c r="D50" s="87"/>
      <c r="E50" s="87"/>
      <c r="F50" s="146"/>
      <c r="G50" s="147"/>
      <c r="H50" s="87"/>
      <c r="I50" s="87"/>
      <c r="J50" s="87"/>
      <c r="K50" s="87"/>
      <c r="L50" s="87"/>
      <c r="M50" s="87"/>
      <c r="N50" s="88"/>
    </row>
    <row r="51" spans="2:14" s="89" customFormat="1">
      <c r="B51" s="85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/>
    </row>
    <row r="52" spans="2:14" s="51" customFormat="1" ht="15">
      <c r="B52" s="85"/>
      <c r="C52" s="86"/>
      <c r="D52" s="87"/>
      <c r="E52" s="87"/>
      <c r="F52" s="87"/>
      <c r="G52" s="87"/>
      <c r="H52" s="87"/>
      <c r="I52" s="217" t="s">
        <v>69</v>
      </c>
      <c r="J52" s="217"/>
      <c r="K52" s="217"/>
      <c r="L52" s="217"/>
      <c r="M52" s="217"/>
      <c r="N52" s="90"/>
    </row>
    <row r="53" spans="2:14" ht="15">
      <c r="B53" s="91"/>
      <c r="C53" s="92"/>
      <c r="D53" s="93"/>
      <c r="E53" s="93"/>
      <c r="F53" s="93"/>
      <c r="G53" s="93"/>
      <c r="H53" s="93"/>
      <c r="I53" s="216" t="s">
        <v>180</v>
      </c>
      <c r="J53" s="216"/>
      <c r="K53" s="216"/>
      <c r="L53" s="216"/>
      <c r="M53" s="216"/>
      <c r="N53" s="95"/>
    </row>
    <row r="54" spans="2:14" ht="15">
      <c r="B54" s="96"/>
      <c r="C54" s="97"/>
      <c r="D54" s="98"/>
      <c r="E54" s="98"/>
      <c r="F54" s="98"/>
      <c r="G54" s="98"/>
      <c r="H54" s="98"/>
      <c r="I54" s="94"/>
      <c r="J54" s="94"/>
      <c r="K54" s="94"/>
      <c r="L54" s="94"/>
      <c r="M54" s="94"/>
      <c r="N54" s="95"/>
    </row>
    <row r="55" spans="2:14" ht="15">
      <c r="B55" s="96"/>
      <c r="C55" s="97"/>
      <c r="D55" s="98"/>
      <c r="E55" s="98"/>
      <c r="F55" s="98"/>
      <c r="G55" s="98"/>
      <c r="H55" s="98"/>
      <c r="I55" s="94"/>
      <c r="J55" s="94"/>
      <c r="K55" s="94"/>
      <c r="L55" s="94"/>
      <c r="M55" s="94"/>
      <c r="N55" s="95"/>
    </row>
    <row r="56" spans="2:14" ht="15">
      <c r="B56" s="96"/>
      <c r="C56" s="97"/>
      <c r="D56" s="98"/>
      <c r="E56" s="98"/>
      <c r="F56" s="98"/>
      <c r="G56" s="98"/>
      <c r="H56" s="98"/>
      <c r="I56" s="94"/>
      <c r="J56" s="94"/>
      <c r="K56" s="94"/>
      <c r="L56" s="94"/>
      <c r="M56" s="94"/>
      <c r="N56" s="95"/>
    </row>
    <row r="57" spans="2:14" ht="9.75" customHeight="1">
      <c r="B57" s="96"/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5"/>
    </row>
    <row r="58" spans="2:14">
      <c r="B58" s="45"/>
      <c r="C58" s="99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7"/>
    </row>
  </sheetData>
  <mergeCells count="3">
    <mergeCell ref="I53:M53"/>
    <mergeCell ref="I52:M52"/>
    <mergeCell ref="B4:N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G25" sqref="G25"/>
    </sheetView>
  </sheetViews>
  <sheetFormatPr defaultRowHeight="12.75"/>
  <cols>
    <col min="1" max="1" width="14.42578125" customWidth="1"/>
    <col min="2" max="2" width="27.85546875" customWidth="1"/>
    <col min="3" max="3" width="23.5703125" customWidth="1"/>
    <col min="4" max="4" width="5.28515625" customWidth="1"/>
    <col min="5" max="5" width="9.28515625" customWidth="1"/>
    <col min="6" max="6" width="6" customWidth="1"/>
    <col min="7" max="7" width="11.28515625" style="222" customWidth="1"/>
    <col min="8" max="8" width="11.7109375" customWidth="1"/>
    <col min="9" max="9" width="8.7109375" customWidth="1"/>
    <col min="10" max="10" width="9.140625" customWidth="1"/>
    <col min="11" max="11" width="8.28515625" customWidth="1"/>
    <col min="12" max="12" width="6.85546875" customWidth="1"/>
    <col min="13" max="13" width="9.28515625" customWidth="1"/>
    <col min="14" max="14" width="11.85546875" customWidth="1"/>
    <col min="15" max="15" width="12.28515625" style="221" bestFit="1" customWidth="1"/>
  </cols>
  <sheetData>
    <row r="1" spans="1:17" ht="4.5" customHeight="1"/>
    <row r="2" spans="1:17" ht="6" hidden="1" customHeight="1"/>
    <row r="3" spans="1:17" ht="6" hidden="1" customHeight="1"/>
    <row r="4" spans="1:17" ht="6" hidden="1" customHeight="1"/>
    <row r="5" spans="1:17" ht="17.25" customHeight="1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</row>
    <row r="6" spans="1:17" ht="34.5" customHeight="1">
      <c r="A6" s="259" t="s">
        <v>209</v>
      </c>
      <c r="B6" s="258"/>
      <c r="C6" s="257" t="s">
        <v>208</v>
      </c>
      <c r="D6" s="256" t="s">
        <v>207</v>
      </c>
      <c r="E6" s="255" t="s">
        <v>206</v>
      </c>
      <c r="F6" s="239" t="s">
        <v>205</v>
      </c>
      <c r="G6" s="248" t="s">
        <v>204</v>
      </c>
      <c r="H6" s="247"/>
      <c r="I6" s="254" t="s">
        <v>203</v>
      </c>
      <c r="J6" s="253"/>
      <c r="K6" s="253"/>
      <c r="L6" s="252"/>
      <c r="M6" s="246" t="s">
        <v>202</v>
      </c>
      <c r="N6" s="239" t="s">
        <v>201</v>
      </c>
      <c r="O6" s="251" t="s">
        <v>200</v>
      </c>
    </row>
    <row r="7" spans="1:17" ht="15" customHeight="1">
      <c r="A7" s="235"/>
      <c r="B7" s="250" t="s">
        <v>199</v>
      </c>
      <c r="C7" s="244"/>
      <c r="D7" s="243"/>
      <c r="E7" s="242"/>
      <c r="F7" s="241"/>
      <c r="G7" s="249" t="s">
        <v>198</v>
      </c>
      <c r="H7" s="246" t="s">
        <v>197</v>
      </c>
      <c r="I7" s="246" t="s">
        <v>196</v>
      </c>
      <c r="J7" s="248" t="s">
        <v>195</v>
      </c>
      <c r="K7" s="247"/>
      <c r="L7" s="246" t="s">
        <v>194</v>
      </c>
      <c r="M7" s="238"/>
      <c r="N7" s="237"/>
      <c r="O7" s="236"/>
    </row>
    <row r="8" spans="1:17" ht="12.75" customHeight="1">
      <c r="A8" s="235"/>
      <c r="B8" s="245"/>
      <c r="C8" s="244"/>
      <c r="D8" s="243"/>
      <c r="E8" s="242"/>
      <c r="F8" s="241"/>
      <c r="G8" s="240"/>
      <c r="H8" s="238"/>
      <c r="I8" s="238"/>
      <c r="J8" s="239" t="s">
        <v>193</v>
      </c>
      <c r="K8" s="239" t="s">
        <v>192</v>
      </c>
      <c r="L8" s="238"/>
      <c r="M8" s="238"/>
      <c r="N8" s="237"/>
      <c r="O8" s="236"/>
    </row>
    <row r="9" spans="1:17" ht="31.5" customHeight="1">
      <c r="A9" s="235"/>
      <c r="B9" s="234" t="s">
        <v>191</v>
      </c>
      <c r="C9" s="233"/>
      <c r="D9" s="232"/>
      <c r="E9" s="231"/>
      <c r="F9" s="230"/>
      <c r="G9" s="229"/>
      <c r="H9" s="228"/>
      <c r="I9" s="228"/>
      <c r="J9" s="227"/>
      <c r="K9" s="227"/>
      <c r="L9" s="228"/>
      <c r="M9" s="228"/>
      <c r="N9" s="227"/>
      <c r="O9" s="226"/>
    </row>
    <row r="10" spans="1:17" ht="14.45" customHeight="1">
      <c r="A10" s="225">
        <v>1</v>
      </c>
      <c r="B10" s="225" t="s">
        <v>176</v>
      </c>
      <c r="C10" s="225" t="s">
        <v>190</v>
      </c>
      <c r="D10" s="225"/>
      <c r="E10" s="225"/>
      <c r="F10" s="225">
        <v>23</v>
      </c>
      <c r="G10" s="223">
        <v>18295</v>
      </c>
      <c r="H10" s="224">
        <f>+G10</f>
        <v>18295</v>
      </c>
      <c r="I10" s="224">
        <f>+J10+K10+L10</f>
        <v>4207.8500000000004</v>
      </c>
      <c r="J10" s="224">
        <f>+H10*0.23</f>
        <v>4207.8500000000004</v>
      </c>
      <c r="K10" s="224">
        <v>0</v>
      </c>
      <c r="L10" s="224">
        <v>0</v>
      </c>
      <c r="M10" s="224">
        <f>+H10*0.07</f>
        <v>1280.6500000000001</v>
      </c>
      <c r="N10" s="223"/>
      <c r="O10" s="223"/>
      <c r="P10" s="125">
        <f>+J10+M10</f>
        <v>5488.5</v>
      </c>
    </row>
    <row r="11" spans="1:17">
      <c r="A11" s="130">
        <v>2</v>
      </c>
      <c r="B11" s="225" t="s">
        <v>176</v>
      </c>
      <c r="C11" s="225" t="s">
        <v>190</v>
      </c>
      <c r="D11" s="130"/>
      <c r="E11" s="130"/>
      <c r="F11" s="225">
        <v>23</v>
      </c>
      <c r="G11" s="223">
        <v>18295</v>
      </c>
      <c r="H11" s="224">
        <f>+G11</f>
        <v>18295</v>
      </c>
      <c r="I11" s="224">
        <f>+J11+K11+L11</f>
        <v>4207.8500000000004</v>
      </c>
      <c r="J11" s="224">
        <f>+H11*0.23</f>
        <v>4207.8500000000004</v>
      </c>
      <c r="K11" s="224">
        <v>0</v>
      </c>
      <c r="L11" s="224">
        <v>0</v>
      </c>
      <c r="M11" s="224">
        <f>+H11*0.07</f>
        <v>1280.6500000000001</v>
      </c>
      <c r="N11" s="223"/>
      <c r="O11" s="223"/>
      <c r="P11" s="125">
        <f>+J11+M11</f>
        <v>5488.5</v>
      </c>
    </row>
    <row r="12" spans="1:17">
      <c r="A12" s="130">
        <v>3</v>
      </c>
      <c r="B12" s="225" t="s">
        <v>176</v>
      </c>
      <c r="C12" s="225" t="s">
        <v>190</v>
      </c>
      <c r="D12" s="130"/>
      <c r="E12" s="130"/>
      <c r="F12" s="225">
        <v>23</v>
      </c>
      <c r="G12" s="223">
        <v>18295</v>
      </c>
      <c r="H12" s="224">
        <f>+G12</f>
        <v>18295</v>
      </c>
      <c r="I12" s="224">
        <f>+J12+K12+L12</f>
        <v>4207.8500000000004</v>
      </c>
      <c r="J12" s="224">
        <f>+H12*0.23</f>
        <v>4207.8500000000004</v>
      </c>
      <c r="K12" s="224">
        <v>0</v>
      </c>
      <c r="L12" s="224">
        <v>0</v>
      </c>
      <c r="M12" s="224">
        <f>+H12*0.07</f>
        <v>1280.6500000000001</v>
      </c>
      <c r="N12" s="223"/>
      <c r="O12" s="223"/>
      <c r="P12" s="125">
        <f>+J12+M12</f>
        <v>5488.5</v>
      </c>
      <c r="Q12" s="125">
        <f>SUM(P10:P12)</f>
        <v>16465.5</v>
      </c>
    </row>
    <row r="13" spans="1:17">
      <c r="A13" s="130">
        <v>4</v>
      </c>
      <c r="B13" s="225" t="s">
        <v>176</v>
      </c>
      <c r="C13" s="225" t="s">
        <v>190</v>
      </c>
      <c r="D13" s="130"/>
      <c r="E13" s="130"/>
      <c r="F13" s="225">
        <v>23</v>
      </c>
      <c r="G13" s="223">
        <v>18295</v>
      </c>
      <c r="H13" s="224">
        <f>+G13</f>
        <v>18295</v>
      </c>
      <c r="I13" s="224">
        <f>+J13+K13+L13</f>
        <v>4207.8500000000004</v>
      </c>
      <c r="J13" s="224">
        <f>+H13*0.23</f>
        <v>4207.8500000000004</v>
      </c>
      <c r="K13" s="224">
        <v>0</v>
      </c>
      <c r="L13" s="224">
        <v>0</v>
      </c>
      <c r="M13" s="224">
        <f>+H13*0.07</f>
        <v>1280.6500000000001</v>
      </c>
      <c r="N13" s="223"/>
      <c r="O13" s="223"/>
      <c r="P13" s="125">
        <f>+J13+M13</f>
        <v>5488.5</v>
      </c>
    </row>
    <row r="14" spans="1:17">
      <c r="A14" s="130">
        <v>5</v>
      </c>
      <c r="B14" s="225" t="s">
        <v>176</v>
      </c>
      <c r="C14" s="225" t="s">
        <v>190</v>
      </c>
      <c r="D14" s="130"/>
      <c r="E14" s="130"/>
      <c r="F14" s="225">
        <v>23</v>
      </c>
      <c r="G14" s="223">
        <v>18295</v>
      </c>
      <c r="H14" s="224">
        <f>+G14</f>
        <v>18295</v>
      </c>
      <c r="I14" s="224">
        <f>+J14+K14+L14</f>
        <v>4207.8500000000004</v>
      </c>
      <c r="J14" s="224">
        <f>+H14*0.23</f>
        <v>4207.8500000000004</v>
      </c>
      <c r="K14" s="224">
        <v>0</v>
      </c>
      <c r="L14" s="224">
        <v>0</v>
      </c>
      <c r="M14" s="224">
        <f>+H14*0.07</f>
        <v>1280.6500000000001</v>
      </c>
      <c r="N14" s="223"/>
      <c r="O14" s="223"/>
      <c r="P14" s="125">
        <f>+J14+M14</f>
        <v>5488.5</v>
      </c>
    </row>
    <row r="15" spans="1:17">
      <c r="A15" s="130">
        <v>6</v>
      </c>
      <c r="B15" s="225" t="s">
        <v>176</v>
      </c>
      <c r="C15" s="225" t="s">
        <v>190</v>
      </c>
      <c r="D15" s="130"/>
      <c r="E15" s="130"/>
      <c r="F15" s="225">
        <v>23</v>
      </c>
      <c r="G15" s="223">
        <v>18295</v>
      </c>
      <c r="H15" s="224">
        <f>+G15</f>
        <v>18295</v>
      </c>
      <c r="I15" s="224">
        <f>+J15+K15+L15</f>
        <v>4207.8500000000004</v>
      </c>
      <c r="J15" s="224">
        <f>+H15*0.23</f>
        <v>4207.8500000000004</v>
      </c>
      <c r="K15" s="224">
        <v>0</v>
      </c>
      <c r="L15" s="224">
        <v>0</v>
      </c>
      <c r="M15" s="224">
        <f>+H15*0.07</f>
        <v>1280.6500000000001</v>
      </c>
      <c r="N15" s="223"/>
      <c r="O15" s="223"/>
      <c r="P15" s="125">
        <f>+J15+M15</f>
        <v>5488.5</v>
      </c>
      <c r="Q15" s="125">
        <f>SUM(P13:P15)</f>
        <v>16465.5</v>
      </c>
    </row>
    <row r="16" spans="1:17">
      <c r="A16" s="130">
        <v>7</v>
      </c>
      <c r="B16" s="225" t="s">
        <v>176</v>
      </c>
      <c r="C16" s="225" t="s">
        <v>190</v>
      </c>
      <c r="D16" s="130"/>
      <c r="E16" s="130"/>
      <c r="F16" s="225">
        <v>23</v>
      </c>
      <c r="G16" s="223">
        <v>19026</v>
      </c>
      <c r="H16" s="224">
        <f>+G16</f>
        <v>19026</v>
      </c>
      <c r="I16" s="224">
        <f>+J16+K16+L16</f>
        <v>4375.9800000000005</v>
      </c>
      <c r="J16" s="224">
        <f>+H16*0.23</f>
        <v>4375.9800000000005</v>
      </c>
      <c r="K16" s="224">
        <v>0</v>
      </c>
      <c r="L16" s="224">
        <v>0</v>
      </c>
      <c r="M16" s="224">
        <f>+H16*0.07</f>
        <v>1331.8200000000002</v>
      </c>
      <c r="N16" s="223"/>
      <c r="O16" s="223"/>
      <c r="P16" s="125">
        <f>+J16+M16</f>
        <v>5707.8000000000011</v>
      </c>
    </row>
    <row r="17" spans="1:17">
      <c r="A17" s="130">
        <v>8</v>
      </c>
      <c r="B17" s="225" t="s">
        <v>176</v>
      </c>
      <c r="C17" s="225" t="s">
        <v>190</v>
      </c>
      <c r="D17" s="130"/>
      <c r="E17" s="130"/>
      <c r="F17" s="225">
        <v>23</v>
      </c>
      <c r="G17" s="223">
        <v>19026</v>
      </c>
      <c r="H17" s="224">
        <f>+G17</f>
        <v>19026</v>
      </c>
      <c r="I17" s="224">
        <f>+J17+K17+L17</f>
        <v>4375.9800000000005</v>
      </c>
      <c r="J17" s="224">
        <f>+H17*0.23</f>
        <v>4375.9800000000005</v>
      </c>
      <c r="K17" s="224">
        <v>0</v>
      </c>
      <c r="L17" s="224">
        <v>0</v>
      </c>
      <c r="M17" s="224">
        <f>+H17*0.07</f>
        <v>1331.8200000000002</v>
      </c>
      <c r="N17" s="223"/>
      <c r="O17" s="223"/>
      <c r="P17" s="125">
        <f>+J17+M17</f>
        <v>5707.8000000000011</v>
      </c>
    </row>
    <row r="18" spans="1:17">
      <c r="A18" s="130">
        <v>9</v>
      </c>
      <c r="B18" s="225" t="s">
        <v>176</v>
      </c>
      <c r="C18" s="225" t="s">
        <v>190</v>
      </c>
      <c r="D18" s="130"/>
      <c r="E18" s="130"/>
      <c r="F18" s="225">
        <v>23</v>
      </c>
      <c r="G18" s="223">
        <v>19026</v>
      </c>
      <c r="H18" s="224">
        <f>+G18</f>
        <v>19026</v>
      </c>
      <c r="I18" s="224">
        <f>+J18+K18+L18</f>
        <v>4375.9800000000005</v>
      </c>
      <c r="J18" s="224">
        <f>+H18*0.23</f>
        <v>4375.9800000000005</v>
      </c>
      <c r="K18" s="224">
        <v>0</v>
      </c>
      <c r="L18" s="224">
        <v>0</v>
      </c>
      <c r="M18" s="224">
        <f>+H18*0.07</f>
        <v>1331.8200000000002</v>
      </c>
      <c r="N18" s="223"/>
      <c r="O18" s="223"/>
      <c r="P18" s="125">
        <f>+J18+M18</f>
        <v>5707.8000000000011</v>
      </c>
      <c r="Q18" s="125">
        <f>SUM(P16:P18)</f>
        <v>17123.400000000001</v>
      </c>
    </row>
    <row r="19" spans="1:17">
      <c r="A19" s="130">
        <v>10</v>
      </c>
      <c r="B19" s="225" t="s">
        <v>176</v>
      </c>
      <c r="C19" s="225" t="s">
        <v>190</v>
      </c>
      <c r="D19" s="130"/>
      <c r="E19" s="130"/>
      <c r="F19" s="225">
        <v>23</v>
      </c>
      <c r="G19" s="223">
        <v>19026</v>
      </c>
      <c r="H19" s="224">
        <f>+G19</f>
        <v>19026</v>
      </c>
      <c r="I19" s="224">
        <f>+J19+K19+L19</f>
        <v>4375.9800000000005</v>
      </c>
      <c r="J19" s="224">
        <f>+H19*0.23</f>
        <v>4375.9800000000005</v>
      </c>
      <c r="K19" s="224">
        <v>0</v>
      </c>
      <c r="L19" s="224">
        <v>0</v>
      </c>
      <c r="M19" s="224">
        <f>+H19*0.07</f>
        <v>1331.8200000000002</v>
      </c>
      <c r="N19" s="223"/>
      <c r="O19" s="223"/>
      <c r="P19" s="125">
        <f>+J19+M19</f>
        <v>5707.8000000000011</v>
      </c>
    </row>
    <row r="20" spans="1:17">
      <c r="A20" s="130">
        <v>11</v>
      </c>
      <c r="B20" s="225" t="s">
        <v>176</v>
      </c>
      <c r="C20" s="225" t="s">
        <v>190</v>
      </c>
      <c r="D20" s="130"/>
      <c r="E20" s="130"/>
      <c r="F20" s="225">
        <v>23</v>
      </c>
      <c r="G20" s="223">
        <v>19026</v>
      </c>
      <c r="H20" s="224">
        <f>+G20</f>
        <v>19026</v>
      </c>
      <c r="I20" s="224">
        <f>+J20+K20+L20</f>
        <v>4375.9800000000005</v>
      </c>
      <c r="J20" s="224">
        <f>+H20*0.23</f>
        <v>4375.9800000000005</v>
      </c>
      <c r="K20" s="224">
        <v>0</v>
      </c>
      <c r="L20" s="224">
        <v>0</v>
      </c>
      <c r="M20" s="224">
        <f>+H20*0.07</f>
        <v>1331.8200000000002</v>
      </c>
      <c r="N20" s="223"/>
      <c r="O20" s="223"/>
      <c r="P20" s="125">
        <f>+J20+M20</f>
        <v>5707.8000000000011</v>
      </c>
    </row>
    <row r="21" spans="1:17">
      <c r="A21">
        <v>12</v>
      </c>
      <c r="B21" s="225" t="s">
        <v>176</v>
      </c>
      <c r="C21" s="225" t="s">
        <v>190</v>
      </c>
      <c r="D21" s="130"/>
      <c r="E21" s="130"/>
      <c r="F21" s="225">
        <v>23</v>
      </c>
      <c r="G21" s="223">
        <v>19026</v>
      </c>
      <c r="H21" s="224">
        <f>+G21</f>
        <v>19026</v>
      </c>
      <c r="I21" s="224">
        <f>+J21+K21+L21</f>
        <v>4375.9800000000005</v>
      </c>
      <c r="J21" s="224">
        <f>+H21*0.23</f>
        <v>4375.9800000000005</v>
      </c>
      <c r="K21" s="224">
        <v>0</v>
      </c>
      <c r="L21" s="224">
        <v>0</v>
      </c>
      <c r="M21" s="224">
        <f>+H21*0.07</f>
        <v>1331.8200000000002</v>
      </c>
      <c r="N21" s="223"/>
      <c r="O21" s="223"/>
      <c r="P21" s="125">
        <f>+J21+M21</f>
        <v>5707.8000000000011</v>
      </c>
      <c r="Q21" s="125">
        <f>SUM(P19:P21)</f>
        <v>17123.400000000001</v>
      </c>
    </row>
    <row r="23" spans="1:17">
      <c r="G23" s="261">
        <f>SUM(G10:G22)</f>
        <v>223926</v>
      </c>
      <c r="H23" s="139"/>
      <c r="I23" s="139"/>
      <c r="J23" s="139"/>
      <c r="K23" s="139"/>
      <c r="L23" s="139"/>
      <c r="M23" s="139"/>
      <c r="N23" s="139"/>
      <c r="O23" s="262"/>
      <c r="P23" s="263">
        <f>SUM(P10:P22)</f>
        <v>67177.800000000017</v>
      </c>
    </row>
    <row r="25" spans="1:17">
      <c r="G25" s="322">
        <f>+G23-P23</f>
        <v>156748.19999999998</v>
      </c>
    </row>
  </sheetData>
  <mergeCells count="18">
    <mergeCell ref="F6:F9"/>
    <mergeCell ref="G6:H6"/>
    <mergeCell ref="I6:L6"/>
    <mergeCell ref="M6:M9"/>
    <mergeCell ref="N6:N9"/>
    <mergeCell ref="O6:O9"/>
    <mergeCell ref="G7:G9"/>
    <mergeCell ref="H7:H9"/>
    <mergeCell ref="I7:I9"/>
    <mergeCell ref="J7:K7"/>
    <mergeCell ref="L7:L9"/>
    <mergeCell ref="J8:J9"/>
    <mergeCell ref="K8:K9"/>
    <mergeCell ref="A5:O5"/>
    <mergeCell ref="A6:A9"/>
    <mergeCell ref="C6:C9"/>
    <mergeCell ref="D6:D9"/>
    <mergeCell ref="E6:E9"/>
  </mergeCells>
  <printOptions gridLines="1" gridLinesSet="0"/>
  <pageMargins left="0.75" right="0.75" top="1" bottom="1" header="0.5" footer="0.5"/>
  <pageSetup scale="6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02</vt:lpstr>
      <vt:lpstr>01</vt:lpstr>
      <vt:lpstr>Kopertina</vt:lpstr>
      <vt:lpstr>Aktivi</vt:lpstr>
      <vt:lpstr>Pasivi</vt:lpstr>
      <vt:lpstr>Rez.Sipas Natyres</vt:lpstr>
      <vt:lpstr>CASH FLOW</vt:lpstr>
      <vt:lpstr>Shenimet shpjeguse</vt:lpstr>
      <vt:lpstr>Pagat</vt:lpstr>
      <vt:lpstr>Shitje</vt:lpstr>
      <vt:lpstr>Blerje</vt:lpstr>
      <vt:lpstr>'01'!Print_Area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2014-02-01T14:35:43Z</cp:lastPrinted>
  <dcterms:created xsi:type="dcterms:W3CDTF">2002-02-16T18:16:52Z</dcterms:created>
  <dcterms:modified xsi:type="dcterms:W3CDTF">2014-02-01T15:08:29Z</dcterms:modified>
</cp:coreProperties>
</file>