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11640" activeTab="6"/>
  </bookViews>
  <sheets>
    <sheet name="Faqa  Pare " sheetId="1" r:id="rId1"/>
    <sheet name="Pasivi" sheetId="2" r:id="rId2"/>
    <sheet name="Aktiv " sheetId="3" r:id="rId3"/>
    <sheet name="Shpenzimet " sheetId="4" r:id="rId4"/>
    <sheet name="Ardhurat " sheetId="5" r:id="rId5"/>
    <sheet name="FM Met direkte " sheetId="6" r:id="rId6"/>
    <sheet name="FM Met ind" sheetId="8" r:id="rId7"/>
    <sheet name="PNeKons" sheetId="7" r:id="rId8"/>
    <sheet name="PNepa Kons" sheetId="9" r:id="rId9"/>
    <sheet name="Sheet1" sheetId="10" r:id="rId10"/>
  </sheets>
  <calcPr calcId="125725"/>
</workbook>
</file>

<file path=xl/calcChain.xml><?xml version="1.0" encoding="utf-8"?>
<calcChain xmlns="http://schemas.openxmlformats.org/spreadsheetml/2006/main">
  <c r="C37" i="8"/>
  <c r="C35"/>
  <c r="C29"/>
  <c r="C21"/>
  <c r="C6" i="6" l="1"/>
  <c r="D6" i="3"/>
  <c r="C16" i="5"/>
  <c r="D19" i="3"/>
  <c r="C7" i="4"/>
  <c r="C9"/>
  <c r="D29" i="8"/>
  <c r="D21"/>
  <c r="D35" s="1"/>
  <c r="D19" i="6"/>
  <c r="D13"/>
  <c r="D6"/>
  <c r="D26" s="1"/>
  <c r="D28" s="1"/>
  <c r="D22" i="5"/>
  <c r="D23" s="1"/>
  <c r="D8"/>
  <c r="E36" i="3"/>
  <c r="E31"/>
  <c r="E45" s="1"/>
  <c r="E19"/>
  <c r="E12"/>
  <c r="E9"/>
  <c r="E6"/>
  <c r="E29" s="1"/>
  <c r="E31" i="2"/>
  <c r="E24"/>
  <c r="E23" s="1"/>
  <c r="E30" s="1"/>
  <c r="E42" s="1"/>
  <c r="E10"/>
  <c r="E7"/>
  <c r="E5"/>
  <c r="D26" i="4"/>
  <c r="D16"/>
  <c r="D17" s="1"/>
  <c r="D27" s="1"/>
  <c r="D9"/>
  <c r="D21" i="9"/>
  <c r="E21"/>
  <c r="F21"/>
  <c r="G21"/>
  <c r="C21"/>
  <c r="I12"/>
  <c r="I13"/>
  <c r="C19" i="6"/>
  <c r="C13"/>
  <c r="D37" i="8" l="1"/>
  <c r="D24" i="5"/>
  <c r="E5" i="3"/>
  <c r="E46"/>
  <c r="D28" i="4"/>
  <c r="D29" s="1"/>
  <c r="C26" i="6"/>
  <c r="C28" s="1"/>
  <c r="D16" i="9"/>
  <c r="E16"/>
  <c r="F16"/>
  <c r="G16"/>
  <c r="H16"/>
  <c r="H21" s="1"/>
  <c r="J16"/>
  <c r="J21" s="1"/>
  <c r="C16"/>
  <c r="G20" i="7"/>
  <c r="H20"/>
  <c r="J20"/>
  <c r="I8"/>
  <c r="K8" s="1"/>
  <c r="I9"/>
  <c r="K9" s="1"/>
  <c r="I15"/>
  <c r="K15" s="1"/>
  <c r="D20"/>
  <c r="E20"/>
  <c r="F20"/>
  <c r="C20"/>
  <c r="I7"/>
  <c r="K7" s="1"/>
  <c r="I10" i="9"/>
  <c r="I11"/>
  <c r="K12"/>
  <c r="K13"/>
  <c r="I14"/>
  <c r="I15"/>
  <c r="K15" s="1"/>
  <c r="K10"/>
  <c r="K14"/>
  <c r="I9"/>
  <c r="K9" s="1"/>
  <c r="K16" l="1"/>
  <c r="K21" s="1"/>
  <c r="I16"/>
  <c r="I21" s="1"/>
  <c r="K20" i="7"/>
  <c r="I20"/>
  <c r="C8" i="5"/>
  <c r="C22" s="1"/>
  <c r="C23" s="1"/>
  <c r="D24" i="2"/>
  <c r="D7"/>
  <c r="D10"/>
  <c r="D31" i="3"/>
  <c r="D9"/>
  <c r="C26" i="4"/>
  <c r="D36" i="3"/>
  <c r="D12"/>
  <c r="D23" i="2"/>
  <c r="D31"/>
  <c r="C16" i="4" l="1"/>
  <c r="D5" i="2"/>
  <c r="D29" i="3"/>
  <c r="D5" s="1"/>
  <c r="C24" i="5"/>
  <c r="D45" i="3"/>
  <c r="D30" i="2" l="1"/>
  <c r="D42" s="1"/>
  <c r="C17" i="4"/>
  <c r="C27" s="1"/>
  <c r="C28" s="1"/>
  <c r="D46" i="3"/>
  <c r="C29" i="4" l="1"/>
</calcChain>
</file>

<file path=xl/sharedStrings.xml><?xml version="1.0" encoding="utf-8"?>
<sst xmlns="http://schemas.openxmlformats.org/spreadsheetml/2006/main" count="360" uniqueCount="275">
  <si>
    <t xml:space="preserve">P  A S Q Y R A T    F I N A N C I A R E </t>
  </si>
  <si>
    <t xml:space="preserve">(Ne zbatim te  Standartit Kombetar te Kontabilitetit Nr 2 dhe </t>
  </si>
  <si>
    <t xml:space="preserve">Ligjit  Nr 9228 dtae 29.04.2004 " Per Kontabilitetin dhe Pasqyrat Financiare </t>
  </si>
  <si>
    <t>Pasqyra Financiare jane individuale</t>
  </si>
  <si>
    <t xml:space="preserve">Pasqyra Financiare jane te konsoliduara </t>
  </si>
  <si>
    <t>Pasqyra Financiare jane te shprehura</t>
  </si>
  <si>
    <t xml:space="preserve">Pasqyra Financiare jane te rumbullakosura ne </t>
  </si>
  <si>
    <t>____________________________</t>
  </si>
  <si>
    <t xml:space="preserve">Periudha Kontabel e Pasqyrave Financiare </t>
  </si>
  <si>
    <t>Deri :</t>
  </si>
  <si>
    <t xml:space="preserve">Nga :            </t>
  </si>
  <si>
    <t xml:space="preserve">Data e mbylljes se Pasqyrave  Financiare </t>
  </si>
  <si>
    <t>Nr</t>
  </si>
  <si>
    <t xml:space="preserve">A K T I V E T </t>
  </si>
  <si>
    <t xml:space="preserve">Shenime </t>
  </si>
  <si>
    <t xml:space="preserve">Aktivet monetare </t>
  </si>
  <si>
    <t xml:space="preserve">Periudha </t>
  </si>
  <si>
    <t>Pariudha</t>
  </si>
  <si>
    <t xml:space="preserve">Paraardhese </t>
  </si>
  <si>
    <t>Raportuese</t>
  </si>
  <si>
    <t>•   Banka</t>
  </si>
  <si>
    <t xml:space="preserve">•   Arka </t>
  </si>
  <si>
    <t>Derivate dhe aktive te mbajtura per tregetim</t>
  </si>
  <si>
    <t xml:space="preserve">•   Kliente per mallra per produkte e sherbime </t>
  </si>
  <si>
    <t xml:space="preserve">•   Debitore , kreditore te tjere </t>
  </si>
  <si>
    <t>•   Tatim mbi fitimin</t>
  </si>
  <si>
    <t>•   T.V.SH</t>
  </si>
  <si>
    <t xml:space="preserve">•   Te drejta e detyrime ndaj ortakeve </t>
  </si>
  <si>
    <t xml:space="preserve">•   </t>
  </si>
  <si>
    <t xml:space="preserve">Inventari </t>
  </si>
  <si>
    <t>•   Lenda e pare</t>
  </si>
  <si>
    <t xml:space="preserve">•  Inventari I imet </t>
  </si>
  <si>
    <t>•   Prodhim ne proces</t>
  </si>
  <si>
    <t xml:space="preserve">•  Produkte te gatshme </t>
  </si>
  <si>
    <t xml:space="preserve">•   Mallra per rishitje </t>
  </si>
  <si>
    <t xml:space="preserve">•  Parapagesa per furnizime </t>
  </si>
  <si>
    <t>Aktive biologjike  afatshkurtra</t>
  </si>
  <si>
    <t xml:space="preserve">Aktive afatshkurtra te mbajtura per rishitje </t>
  </si>
  <si>
    <t>Aktive te tjera financiare afatshkurtra</t>
  </si>
  <si>
    <t>AKTIVET AFATSHKURTRA</t>
  </si>
  <si>
    <t>AKTIVET AFATGJATA</t>
  </si>
  <si>
    <t xml:space="preserve">Investime financiare afatgjata </t>
  </si>
  <si>
    <t xml:space="preserve">Aktive afatgjata materiale </t>
  </si>
  <si>
    <t>•   Toka</t>
  </si>
  <si>
    <t>•   Ndertesa</t>
  </si>
  <si>
    <t xml:space="preserve">•   Makineri dhe paisje </t>
  </si>
  <si>
    <t xml:space="preserve">Emertimi dhe forma ligjore  </t>
  </si>
  <si>
    <t xml:space="preserve">NIPT-  I                                        </t>
  </si>
  <si>
    <t xml:space="preserve">Adresa e selise                                </t>
  </si>
  <si>
    <t>_________________________________</t>
  </si>
  <si>
    <t xml:space="preserve">Data e krijimit                                                          </t>
  </si>
  <si>
    <t xml:space="preserve">Nr I rregjistrit tregetar            </t>
  </si>
  <si>
    <t xml:space="preserve">•  Aktive te tjera afatgjata materiale </t>
  </si>
  <si>
    <t xml:space="preserve">Aktivet  biolojike  afatgjata </t>
  </si>
  <si>
    <t xml:space="preserve">Aktive afatgjata jomateriale </t>
  </si>
  <si>
    <t xml:space="preserve">Aktive te tjera afatgjata </t>
  </si>
  <si>
    <t>T O T A L I  I  A K T I V E V E  ( I+II)</t>
  </si>
  <si>
    <t>Kapitali aksioner  i pa paguar</t>
  </si>
  <si>
    <t>PASIVET AFATSHKURTRA</t>
  </si>
  <si>
    <t xml:space="preserve">P A S I V I      D H E    K A P I T A L I </t>
  </si>
  <si>
    <t xml:space="preserve">1.Derivativet </t>
  </si>
  <si>
    <t xml:space="preserve">•   Overdraftet bankare </t>
  </si>
  <si>
    <t xml:space="preserve">•   Huamarjet afatshkurtera </t>
  </si>
  <si>
    <t xml:space="preserve">2.Huamarjet </t>
  </si>
  <si>
    <t xml:space="preserve">3.Huat dhe parapagimet </t>
  </si>
  <si>
    <t xml:space="preserve">•   Te pagueshme ndaj furnitoreve </t>
  </si>
  <si>
    <t xml:space="preserve">•   Te pagueshme ndaj punonjesve </t>
  </si>
  <si>
    <t xml:space="preserve">•   Detyrime per sig . Shoqerore </t>
  </si>
  <si>
    <t>•   Detyrime tatimore per TAP</t>
  </si>
  <si>
    <t xml:space="preserve">•   Detyrime tatimore per Tatim Fitimin </t>
  </si>
  <si>
    <t>•   Detyrime tatimore per T.V.SH</t>
  </si>
  <si>
    <t xml:space="preserve">•   Detyrime tatimore per Tatimin ne Burim </t>
  </si>
  <si>
    <t>•   Dividente per tu paguar</t>
  </si>
  <si>
    <t xml:space="preserve">•   Debitore e kreditore te tjere </t>
  </si>
  <si>
    <t>I</t>
  </si>
  <si>
    <t xml:space="preserve">4.Grandet dhe te ardhura te shtura </t>
  </si>
  <si>
    <t xml:space="preserve">5.Provizionet afatshkurtera </t>
  </si>
  <si>
    <t>II</t>
  </si>
  <si>
    <t>1.Huat afatgjata</t>
  </si>
  <si>
    <t xml:space="preserve">•   Hua bono dhe detyrime nga qera financjare </t>
  </si>
  <si>
    <t xml:space="preserve">•   Bono te konvertueshme </t>
  </si>
  <si>
    <t xml:space="preserve">2.Hua  te tjera afatgjata </t>
  </si>
  <si>
    <t xml:space="preserve">3.Grantet dhe te ardhurat te shtura </t>
  </si>
  <si>
    <t>4.Provizionet afatgjata</t>
  </si>
  <si>
    <t>TOTALI I PASIVEVE (I+II)</t>
  </si>
  <si>
    <t>III</t>
  </si>
  <si>
    <t xml:space="preserve">KAPITALI </t>
  </si>
  <si>
    <t>1.Aksionet e pakices (PF te konsoliduara)</t>
  </si>
  <si>
    <t>2.Kapitali I aksioneve te shoq. Meme (PF te konsolid)</t>
  </si>
  <si>
    <t>3.Kapitali aksionar</t>
  </si>
  <si>
    <t>4.Primi I aksionit</t>
  </si>
  <si>
    <t>5.Njesite ose aksionet e thesarit (Negative)</t>
  </si>
  <si>
    <t>6.Rezervat statutore</t>
  </si>
  <si>
    <t xml:space="preserve">7.Rezervat ligjore </t>
  </si>
  <si>
    <t>8.rezerva te tjera</t>
  </si>
  <si>
    <t>9.Fitimet e pa shperndara</t>
  </si>
  <si>
    <t>10.Fitimi ( Humbja ) e vitit financjare</t>
  </si>
  <si>
    <t>TOTALI  PASIVEVE DHE KAPITALIT (I+II+III)</t>
  </si>
  <si>
    <t>( Bazuar ne klasifikimin e Shpenzimeve sipas Natyres )</t>
  </si>
  <si>
    <t xml:space="preserve">Elementeve </t>
  </si>
  <si>
    <t>( Bazuar ne klasifikimin e Shpenzimeve sipas Funksioneve  )</t>
  </si>
  <si>
    <t xml:space="preserve">Shitjet neto </t>
  </si>
  <si>
    <t xml:space="preserve">Kosto e prodhimit/blerjes se mallrave te shitura </t>
  </si>
  <si>
    <t>Fitimi  ( Humbja ) bruto   ( 1-2)</t>
  </si>
  <si>
    <t xml:space="preserve">Shpenzimet e shitjes </t>
  </si>
  <si>
    <t xml:space="preserve">Shpenzimet administrative </t>
  </si>
  <si>
    <t xml:space="preserve">Te ardhura te tjera nga veprimtarite e shfrytezimit </t>
  </si>
  <si>
    <t xml:space="preserve">Shpenzime te tjera te zakonshme </t>
  </si>
  <si>
    <t xml:space="preserve">Fitimi  ( Humbja ) nga veprimtarite e shfrytezimit </t>
  </si>
  <si>
    <t>Te ardhurat dhe shpenzimet financjare nga pjesemarjet</t>
  </si>
  <si>
    <t xml:space="preserve">Te ardhurat dhe shpenzimet financjare nga njesite e kontrolluara </t>
  </si>
  <si>
    <t xml:space="preserve">Te ardhurat dhe shpenzimet financjare </t>
  </si>
  <si>
    <t>111. Te ardh. e shpez. finaci.nga inves.te tjera afatgjata</t>
  </si>
  <si>
    <t>112. Te ardhurat dhe shpenzimet nga interesat</t>
  </si>
  <si>
    <t>113.Fitimi ( Humbja ) nga kursi I kembimit</t>
  </si>
  <si>
    <t xml:space="preserve">114.Te ardhura dhe shpenzime te tjera financiare </t>
  </si>
  <si>
    <t xml:space="preserve">Totali I te ardhurave dhe shpenzimeve financiare </t>
  </si>
  <si>
    <t>Fitimi  ( Humbja ) para tatimit   ( 8+/-12)</t>
  </si>
  <si>
    <t xml:space="preserve">Shpenzimet e tatimit mbi fitimin </t>
  </si>
  <si>
    <t>Fitimi  ( Humbja )neto e vitit finaciare (13-14)</t>
  </si>
  <si>
    <t xml:space="preserve">Elementet e pasqyrave te konsoliduara </t>
  </si>
  <si>
    <t xml:space="preserve">Pasqyra e fluksit monetar </t>
  </si>
  <si>
    <t xml:space="preserve">Metoda indirekte </t>
  </si>
  <si>
    <t xml:space="preserve">Fitimi  para tatimit </t>
  </si>
  <si>
    <t>Regullime per :</t>
  </si>
  <si>
    <t>•   Amortizim</t>
  </si>
  <si>
    <t xml:space="preserve">•   Humbjet nga kembimet valutore </t>
  </si>
  <si>
    <t>•   Te ardhura nga investimet</t>
  </si>
  <si>
    <t>•   Shpenzime per interesa</t>
  </si>
  <si>
    <t xml:space="preserve">Rritje/renie ne tepricen e kerkesave te arketueshme </t>
  </si>
  <si>
    <t xml:space="preserve">nga aktiviteti, si dhe e kerkesave te arketueshme te tjera </t>
  </si>
  <si>
    <t xml:space="preserve">Ritje /renie ne tepricen e inventarit </t>
  </si>
  <si>
    <t>nga aktiviteti</t>
  </si>
  <si>
    <t xml:space="preserve">Rritje/renie ne tepricen e detyrimeve per tu paguar </t>
  </si>
  <si>
    <t xml:space="preserve">Interesi I paguar </t>
  </si>
  <si>
    <t xml:space="preserve">MM neto nga aktivivitet e shfrytezimit </t>
  </si>
  <si>
    <t xml:space="preserve">Fluksi monetar  nga veprimtaria investuese </t>
  </si>
  <si>
    <t xml:space="preserve">Blerja e njesise se kontrolluar X minus parate e arketuara </t>
  </si>
  <si>
    <t xml:space="preserve">Blerja e aktiveve afatgjata materiale </t>
  </si>
  <si>
    <t xml:space="preserve">T ardhurat nga shitja e paisjeve </t>
  </si>
  <si>
    <t xml:space="preserve">Interes I arketuar </t>
  </si>
  <si>
    <t xml:space="preserve">Divident I arketuar </t>
  </si>
  <si>
    <t xml:space="preserve">MM neto te perdorura ne veprimtarine investuese </t>
  </si>
  <si>
    <t xml:space="preserve">Fluksi monetar  nga aktivitet financiare  </t>
  </si>
  <si>
    <t xml:space="preserve">Te ardhura nga emetimi I kapitalit aksioner </t>
  </si>
  <si>
    <t xml:space="preserve">Te ardhura nga huamarja afatgjate </t>
  </si>
  <si>
    <t xml:space="preserve">Pagesat e detyrimeve te qerase financiare </t>
  </si>
  <si>
    <t xml:space="preserve">Dident te paguar </t>
  </si>
  <si>
    <t xml:space="preserve">MM neto e perdorur ne veprimtarine financiare </t>
  </si>
  <si>
    <t xml:space="preserve">Rritja/renia neto e mjeteve monetare </t>
  </si>
  <si>
    <t>Mjetet monetare ne fillim te periudhes kontable</t>
  </si>
  <si>
    <t>Mjetet monetare ne fund te periudhes kontable</t>
  </si>
  <si>
    <t xml:space="preserve">Fluksi i parave nga veprimtaria e shfrytezimit </t>
  </si>
  <si>
    <t xml:space="preserve">Pasqyra e Fkuksit Monetar </t>
  </si>
  <si>
    <t xml:space="preserve">  Metoda Direkte</t>
  </si>
  <si>
    <t xml:space="preserve">Nje pasqyre e konsoliduar </t>
  </si>
  <si>
    <t xml:space="preserve">Emretimi </t>
  </si>
  <si>
    <t xml:space="preserve">Kapitali aksionar qe I perkete Aksioneve te Shoqerise  Meme </t>
  </si>
  <si>
    <t>Kapiali</t>
  </si>
  <si>
    <t>Aksionar</t>
  </si>
  <si>
    <t xml:space="preserve">Primi I </t>
  </si>
  <si>
    <t>aksionit</t>
  </si>
  <si>
    <t>Aksionet e</t>
  </si>
  <si>
    <t xml:space="preserve">Thesarit </t>
  </si>
  <si>
    <t xml:space="preserve">Rezervat </t>
  </si>
  <si>
    <t xml:space="preserve">Stat&amp; ligjore </t>
  </si>
  <si>
    <t>Rezervat te konver.</t>
  </si>
  <si>
    <t xml:space="preserve">monedhave huaja </t>
  </si>
  <si>
    <t xml:space="preserve">Fitimi </t>
  </si>
  <si>
    <t xml:space="preserve">Pashperndare </t>
  </si>
  <si>
    <t xml:space="preserve">TOTALI </t>
  </si>
  <si>
    <t>A</t>
  </si>
  <si>
    <t>B</t>
  </si>
  <si>
    <t>Efekti I ndryshimeve ne politiken kontabel</t>
  </si>
  <si>
    <t>Efektet e ndryshimit te kurseve</t>
  </si>
  <si>
    <t xml:space="preserve">te kembimit gjate konsolidimit </t>
  </si>
  <si>
    <t xml:space="preserve">Totali I te ardhurave dhe shpenzimeve </t>
  </si>
  <si>
    <t>qe nuk jane njohur ne pasqyren e</t>
  </si>
  <si>
    <t xml:space="preserve">te Ardhurave dhe shpenzimeve </t>
  </si>
  <si>
    <t xml:space="preserve">Fitimi neto i vitit Financiare </t>
  </si>
  <si>
    <t xml:space="preserve">Dividentet e paguara </t>
  </si>
  <si>
    <t xml:space="preserve">Transferime ne rezerven e </t>
  </si>
  <si>
    <t>detyrushme Statutore</t>
  </si>
  <si>
    <t xml:space="preserve">Emetimi Kapitalit Aksionar </t>
  </si>
  <si>
    <t xml:space="preserve">Fitimi neto  per peridhen kontable  </t>
  </si>
  <si>
    <t xml:space="preserve">Pozicioni I rregulluar </t>
  </si>
  <si>
    <t xml:space="preserve">Aksione te thesarit te riblera </t>
  </si>
  <si>
    <t xml:space="preserve">Nje pasqyre e pakonsoliduar </t>
  </si>
  <si>
    <t xml:space="preserve">Fitimi neto per periudhen kontable </t>
  </si>
  <si>
    <t xml:space="preserve">Ritja e rezerves kapitalit </t>
  </si>
  <si>
    <t xml:space="preserve">Emetimi I aksioneve </t>
  </si>
  <si>
    <t xml:space="preserve">Emetimi Kapital Aksionar </t>
  </si>
  <si>
    <t>Ndryshimet ne inventarin e PG dhe PP</t>
  </si>
  <si>
    <t>a)</t>
  </si>
  <si>
    <t>Pagat e personelit</t>
  </si>
  <si>
    <t>b)</t>
  </si>
  <si>
    <t xml:space="preserve">Shpenzimet per sigurimet shoqerore </t>
  </si>
  <si>
    <t xml:space="preserve">Shpenzimet dhe zhvlleresimet </t>
  </si>
  <si>
    <t xml:space="preserve">Shpenzime te tjera </t>
  </si>
  <si>
    <t>c)</t>
  </si>
  <si>
    <t>d)</t>
  </si>
  <si>
    <t>Totali I shpenzimeve   ( 4-7)</t>
  </si>
  <si>
    <t>Fitimi ( Humbja ) nga veprimtarite kryesore 1+2+/-3-8)</t>
  </si>
  <si>
    <t xml:space="preserve">Te ardhurat dhe shpenzimet financiare nga njesite e kontrolluara </t>
  </si>
  <si>
    <t xml:space="preserve">Te ardhurat dhe shpenzimet financiare nga pjesemarjet </t>
  </si>
  <si>
    <t xml:space="preserve">Te ardhurat dhe shpenz.finan.nga investime te tjera finan. afatgjata </t>
  </si>
  <si>
    <t xml:space="preserve">Materialet e konsumuara </t>
  </si>
  <si>
    <t xml:space="preserve">Kosto e punes </t>
  </si>
  <si>
    <t xml:space="preserve">Amortizimi dhe zhveresimet </t>
  </si>
  <si>
    <t xml:space="preserve">Te ardhurat dhe shpenzimet financiare interesi </t>
  </si>
  <si>
    <t xml:space="preserve">Te ardhurat dhe shpenzimet financiare  </t>
  </si>
  <si>
    <t xml:space="preserve">Fitimi ( Humbja ) nga kursi I kembimit </t>
  </si>
  <si>
    <t xml:space="preserve">Te ardhura dhe shpenzime te tjera financiare </t>
  </si>
  <si>
    <t>Pershkrimi i</t>
  </si>
  <si>
    <t>Totali I te ardhurave dhe shpenzimeve finaciare</t>
  </si>
  <si>
    <t xml:space="preserve"> (12.1+/-12.2+//12.3+/-12.4)</t>
  </si>
  <si>
    <t>Fitimi ( Humbja ) para Tatimit  ( 9+/-13)</t>
  </si>
  <si>
    <t>Shpenzimet e tatimit mbi fitimin   10%</t>
  </si>
  <si>
    <t>Fitimi (Humbja ) neto e vitit financiare   ( 14-15)</t>
  </si>
  <si>
    <t>•   Derivatet</t>
  </si>
  <si>
    <t>•   Aktive te mbajtura per tregetim</t>
  </si>
  <si>
    <t xml:space="preserve">•  Pjesemarje te tjera ne njesi te kontrolluara </t>
  </si>
  <si>
    <t xml:space="preserve">•   Aksione dhe investime te tjera ne pjesemarje </t>
  </si>
  <si>
    <t xml:space="preserve">•   Aksione dhe letra te tjera me vlere </t>
  </si>
  <si>
    <t xml:space="preserve">•  Llogari/Kerkesa te arketueshme afatgjata </t>
  </si>
  <si>
    <t xml:space="preserve">TOTALI I AKTIVEVE AFATSHKURTERA </t>
  </si>
  <si>
    <t xml:space="preserve">TOTALI I AKKTIVEVE AFATGJATA </t>
  </si>
  <si>
    <t xml:space="preserve"> TOTALI I PASIVEVE AFATGJATA</t>
  </si>
  <si>
    <t xml:space="preserve">Pershkrimi i </t>
  </si>
  <si>
    <t>Flukesi monetar nga veprimtaria e shfrytezimit</t>
  </si>
  <si>
    <t xml:space="preserve">Mjetet monetare te arketuara nga klientet </t>
  </si>
  <si>
    <t xml:space="preserve">Mjetet monetare te paguara nga furnitoreve dhe punonjesve </t>
  </si>
  <si>
    <t xml:space="preserve">Inters I paguar </t>
  </si>
  <si>
    <t>Tatim fitimi I paguar  , Tvsh ,taksa vendore etj</t>
  </si>
  <si>
    <t>Parate neto nga veprimtarite e shfrytezimit</t>
  </si>
  <si>
    <t>Flukesi monetar nga veprimtarite investuese</t>
  </si>
  <si>
    <t>Blerjet e njesise se kontrolluar X minus parate e arketuara</t>
  </si>
  <si>
    <t xml:space="preserve">Te ardhura nga shitja e paisjeve </t>
  </si>
  <si>
    <t xml:space="preserve">Ineres I arketuar </t>
  </si>
  <si>
    <t>M. M neto te perdoruara ne  veprimtarine investuese</t>
  </si>
  <si>
    <t>C</t>
  </si>
  <si>
    <t xml:space="preserve">Mjetet Monetare  nga aktivitet finaciare </t>
  </si>
  <si>
    <t>Te ardhura nga emetimi I kapitalit aksioner</t>
  </si>
  <si>
    <t xml:space="preserve">Te ardhura nga huamarje afatgjata </t>
  </si>
  <si>
    <t xml:space="preserve">Dividente te paguar </t>
  </si>
  <si>
    <t xml:space="preserve">Mjetet Monetare te perdoruara  nga aktivitet finaciare </t>
  </si>
  <si>
    <t>Ritja /renia neto e mjeteve monetare</t>
  </si>
  <si>
    <t>Mjetet monetare ne fillim te periudhes kontabile</t>
  </si>
  <si>
    <t>Mjetet monetare ne fund  te periudhes kontabile</t>
  </si>
  <si>
    <t>Tatim fitimi I paguar ,tvsh etj</t>
  </si>
  <si>
    <t xml:space="preserve">   Leke </t>
  </si>
  <si>
    <t xml:space="preserve">Parapagime dhe shpenzime te shtura </t>
  </si>
  <si>
    <t xml:space="preserve">L.Naftetari  Patos </t>
  </si>
  <si>
    <t>11.05.2007</t>
  </si>
  <si>
    <t>"Pleurat  Shehu  Person fizik me TVSH  "</t>
  </si>
  <si>
    <t>K32830407S</t>
  </si>
  <si>
    <t xml:space="preserve">Veprimtaria  kryesore                                                TREGETI ARTIKUJ USHQIMORE </t>
  </si>
  <si>
    <t xml:space="preserve">Pagesat e detyrimeve dhe te qerase financiare </t>
  </si>
  <si>
    <t xml:space="preserve">Rezerva te </t>
  </si>
  <si>
    <t xml:space="preserve">Tjere </t>
  </si>
  <si>
    <t>Pozicioni 31.12.2012</t>
  </si>
  <si>
    <t>V i t i     2013</t>
  </si>
  <si>
    <t>01.01.2013</t>
  </si>
  <si>
    <t>31.12.2013</t>
  </si>
  <si>
    <t>Pasqyra  e te ardhurave dhe dhpenzimeve te Vitit 2013</t>
  </si>
  <si>
    <t>Pasqyrat financiare te Vitit 2013</t>
  </si>
  <si>
    <t>Pasqyra e te ardhurave dhe dhpenzimeve te Vitit 2013</t>
  </si>
  <si>
    <t>Pasqyra e Fkuksit Monetar -  Metoda Direkte  2013</t>
  </si>
  <si>
    <t>Pasqyra e Fkuksit Monetar -  Metoda Indirekte  2013</t>
  </si>
  <si>
    <t>Pasqyra e ndryshimit te kapitalit  2013</t>
  </si>
  <si>
    <t>Pozicioni 31.12.2013</t>
  </si>
  <si>
    <t>Pozicioni me 31 dhjetor 2013</t>
  </si>
  <si>
    <t>Mars 2014</t>
  </si>
  <si>
    <t xml:space="preserve">Mjetet monetare te ardhura nga veprimtaria financiare </t>
  </si>
  <si>
    <t>MM te perfituara nga aktivitet ( interesa)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</si>
</sst>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9"/>
      <color theme="1"/>
      <name val="Calibri"/>
      <family val="2"/>
    </font>
    <font>
      <sz val="1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Fill="1" applyBorder="1"/>
    <xf numFmtId="0" fontId="0" fillId="0" borderId="9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0" fillId="0" borderId="11" xfId="0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9" xfId="0" applyFont="1" applyBorder="1"/>
    <xf numFmtId="0" fontId="2" fillId="0" borderId="9" xfId="0" applyFont="1" applyBorder="1"/>
    <xf numFmtId="0" fontId="8" fillId="0" borderId="9" xfId="0" applyFont="1" applyBorder="1" applyAlignment="1">
      <alignment horizontal="left"/>
    </xf>
    <xf numFmtId="0" fontId="8" fillId="2" borderId="9" xfId="0" applyFont="1" applyFill="1" applyBorder="1"/>
    <xf numFmtId="0" fontId="5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" fillId="0" borderId="10" xfId="0" applyFont="1" applyBorder="1"/>
    <xf numFmtId="0" fontId="9" fillId="0" borderId="10" xfId="0" applyFont="1" applyBorder="1" applyAlignment="1">
      <alignment horizontal="left"/>
    </xf>
    <xf numFmtId="0" fontId="2" fillId="0" borderId="11" xfId="0" applyFont="1" applyBorder="1"/>
    <xf numFmtId="0" fontId="9" fillId="0" borderId="1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0" fillId="2" borderId="0" xfId="0" applyFont="1" applyFill="1"/>
    <xf numFmtId="0" fontId="0" fillId="0" borderId="9" xfId="0" applyBorder="1" applyAlignment="1">
      <alignment horizontal="center"/>
    </xf>
    <xf numFmtId="0" fontId="6" fillId="0" borderId="0" xfId="0" applyFont="1" applyAlignment="1"/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12" xfId="0" applyFont="1" applyBorder="1" applyAlignment="1"/>
    <xf numFmtId="0" fontId="2" fillId="0" borderId="12" xfId="0" applyFont="1" applyBorder="1" applyAlignment="1"/>
    <xf numFmtId="0" fontId="2" fillId="0" borderId="18" xfId="0" applyFont="1" applyBorder="1"/>
    <xf numFmtId="0" fontId="6" fillId="0" borderId="11" xfId="0" applyFont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9" fillId="0" borderId="9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9" xfId="0" applyFont="1" applyBorder="1"/>
    <xf numFmtId="0" fontId="13" fillId="0" borderId="9" xfId="0" applyFont="1" applyBorder="1"/>
    <xf numFmtId="0" fontId="21" fillId="0" borderId="10" xfId="0" applyFont="1" applyBorder="1"/>
    <xf numFmtId="0" fontId="22" fillId="0" borderId="11" xfId="0" applyFont="1" applyBorder="1"/>
    <xf numFmtId="0" fontId="0" fillId="2" borderId="0" xfId="0" applyFill="1"/>
    <xf numFmtId="3" fontId="22" fillId="0" borderId="9" xfId="0" applyNumberFormat="1" applyFont="1" applyBorder="1"/>
    <xf numFmtId="3" fontId="0" fillId="0" borderId="9" xfId="0" applyNumberFormat="1" applyBorder="1"/>
    <xf numFmtId="3" fontId="0" fillId="0" borderId="0" xfId="0" applyNumberFormat="1"/>
    <xf numFmtId="0" fontId="16" fillId="2" borderId="0" xfId="0" applyFont="1" applyFill="1"/>
    <xf numFmtId="0" fontId="23" fillId="0" borderId="9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3" fontId="2" fillId="0" borderId="9" xfId="0" applyNumberFormat="1" applyFont="1" applyBorder="1"/>
    <xf numFmtId="3" fontId="0" fillId="0" borderId="10" xfId="0" applyNumberFormat="1" applyBorder="1"/>
    <xf numFmtId="3" fontId="0" fillId="0" borderId="11" xfId="0" applyNumberFormat="1" applyBorder="1"/>
    <xf numFmtId="3" fontId="18" fillId="0" borderId="9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0" fillId="0" borderId="18" xfId="0" applyNumberFormat="1" applyBorder="1"/>
    <xf numFmtId="0" fontId="0" fillId="2" borderId="9" xfId="0" applyFill="1" applyBorder="1"/>
    <xf numFmtId="3" fontId="0" fillId="2" borderId="9" xfId="0" applyNumberFormat="1" applyFill="1" applyBorder="1"/>
    <xf numFmtId="0" fontId="0" fillId="2" borderId="0" xfId="0" applyFill="1" applyAlignment="1"/>
    <xf numFmtId="0" fontId="7" fillId="2" borderId="9" xfId="0" applyFont="1" applyFill="1" applyBorder="1"/>
    <xf numFmtId="0" fontId="11" fillId="2" borderId="9" xfId="0" applyFont="1" applyFill="1" applyBorder="1" applyAlignment="1">
      <alignment horizontal="center"/>
    </xf>
    <xf numFmtId="0" fontId="17" fillId="2" borderId="9" xfId="0" applyFont="1" applyFill="1" applyBorder="1"/>
    <xf numFmtId="164" fontId="0" fillId="2" borderId="9" xfId="0" applyNumberFormat="1" applyFill="1" applyBorder="1"/>
    <xf numFmtId="0" fontId="0" fillId="2" borderId="10" xfId="0" applyFill="1" applyBorder="1"/>
    <xf numFmtId="0" fontId="2" fillId="2" borderId="10" xfId="0" applyFont="1" applyFill="1" applyBorder="1"/>
    <xf numFmtId="3" fontId="0" fillId="2" borderId="10" xfId="0" applyNumberFormat="1" applyFill="1" applyBorder="1"/>
    <xf numFmtId="0" fontId="0" fillId="2" borderId="11" xfId="0" applyFill="1" applyBorder="1"/>
    <xf numFmtId="0" fontId="2" fillId="2" borderId="11" xfId="0" applyFont="1" applyFill="1" applyBorder="1"/>
    <xf numFmtId="3" fontId="0" fillId="2" borderId="11" xfId="0" applyNumberFormat="1" applyFill="1" applyBorder="1"/>
    <xf numFmtId="1" fontId="0" fillId="2" borderId="9" xfId="0" applyNumberFormat="1" applyFill="1" applyBorder="1"/>
    <xf numFmtId="0" fontId="2" fillId="2" borderId="9" xfId="0" applyFont="1" applyFill="1" applyBorder="1"/>
    <xf numFmtId="0" fontId="12" fillId="2" borderId="9" xfId="0" applyFont="1" applyFill="1" applyBorder="1" applyAlignment="1">
      <alignment horizontal="left"/>
    </xf>
    <xf numFmtId="0" fontId="6" fillId="2" borderId="9" xfId="0" applyFont="1" applyFill="1" applyBorder="1"/>
    <xf numFmtId="3" fontId="22" fillId="2" borderId="9" xfId="0" applyNumberFormat="1" applyFont="1" applyFill="1" applyBorder="1"/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1" fillId="2" borderId="9" xfId="0" applyFont="1" applyFill="1" applyBorder="1"/>
    <xf numFmtId="0" fontId="0" fillId="2" borderId="9" xfId="0" applyFont="1" applyFill="1" applyBorder="1"/>
    <xf numFmtId="3" fontId="0" fillId="2" borderId="9" xfId="0" applyNumberFormat="1" applyFont="1" applyFill="1" applyBorder="1"/>
    <xf numFmtId="0" fontId="8" fillId="2" borderId="9" xfId="0" applyFont="1" applyFill="1" applyBorder="1" applyAlignment="1">
      <alignment horizontal="left"/>
    </xf>
    <xf numFmtId="0" fontId="17" fillId="0" borderId="18" xfId="0" applyFont="1" applyBorder="1" applyAlignment="1">
      <alignment horizontal="center"/>
    </xf>
    <xf numFmtId="0" fontId="0" fillId="0" borderId="15" xfId="0" applyBorder="1"/>
    <xf numFmtId="0" fontId="6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GridLines="0" topLeftCell="B1" workbookViewId="0">
      <selection activeCell="C22" sqref="C22:I22"/>
    </sheetView>
  </sheetViews>
  <sheetFormatPr defaultRowHeight="15"/>
  <cols>
    <col min="1" max="1" width="6" hidden="1" customWidth="1"/>
    <col min="2" max="2" width="7.42578125" customWidth="1"/>
    <col min="3" max="3" width="14.7109375" customWidth="1"/>
    <col min="4" max="4" width="12.140625" customWidth="1"/>
    <col min="5" max="6" width="13.5703125" customWidth="1"/>
    <col min="7" max="7" width="10.7109375" customWidth="1"/>
    <col min="9" max="9" width="8.7109375" customWidth="1"/>
    <col min="10" max="10" width="7" customWidth="1"/>
  </cols>
  <sheetData>
    <row r="1" spans="2:10" ht="15.75" thickBot="1"/>
    <row r="2" spans="2:10" ht="15.75" thickTop="1">
      <c r="B2" s="1"/>
      <c r="C2" s="2"/>
      <c r="D2" s="2"/>
      <c r="E2" s="2"/>
      <c r="F2" s="2"/>
      <c r="G2" s="2"/>
      <c r="H2" s="2"/>
      <c r="I2" s="2"/>
      <c r="J2" s="3"/>
    </row>
    <row r="3" spans="2:10">
      <c r="B3" s="4"/>
      <c r="C3" s="5" t="s">
        <v>46</v>
      </c>
      <c r="D3" s="5"/>
      <c r="E3" s="5"/>
      <c r="F3" s="5" t="s">
        <v>254</v>
      </c>
      <c r="G3" s="5"/>
      <c r="H3" s="5"/>
      <c r="I3" s="5"/>
      <c r="J3" s="6"/>
    </row>
    <row r="4" spans="2:10">
      <c r="B4" s="4"/>
      <c r="C4" s="5" t="s">
        <v>47</v>
      </c>
      <c r="D4" s="5"/>
      <c r="E4" s="5"/>
      <c r="F4" s="5" t="s">
        <v>255</v>
      </c>
      <c r="G4" s="5"/>
      <c r="H4" s="5"/>
      <c r="I4" s="5"/>
      <c r="J4" s="6"/>
    </row>
    <row r="5" spans="2:10">
      <c r="B5" s="4"/>
      <c r="C5" s="5" t="s">
        <v>48</v>
      </c>
      <c r="D5" s="5"/>
      <c r="E5" s="5"/>
      <c r="F5" s="5" t="s">
        <v>252</v>
      </c>
      <c r="G5" s="5"/>
      <c r="H5" s="5"/>
      <c r="I5" s="5"/>
      <c r="J5" s="6"/>
    </row>
    <row r="6" spans="2:10">
      <c r="B6" s="4"/>
      <c r="C6" s="5"/>
      <c r="D6" s="5"/>
      <c r="E6" s="5"/>
      <c r="F6" s="5"/>
      <c r="G6" s="5"/>
      <c r="H6" s="5"/>
      <c r="I6" s="5"/>
      <c r="J6" s="6"/>
    </row>
    <row r="7" spans="2:10">
      <c r="B7" s="4"/>
      <c r="C7" s="5"/>
      <c r="D7" s="5"/>
      <c r="E7" s="5"/>
      <c r="F7" s="5"/>
      <c r="G7" s="5"/>
      <c r="H7" s="5"/>
      <c r="I7" s="5"/>
      <c r="J7" s="6"/>
    </row>
    <row r="8" spans="2:10">
      <c r="B8" s="4"/>
      <c r="C8" s="9" t="s">
        <v>50</v>
      </c>
      <c r="D8" s="5"/>
      <c r="E8" s="5"/>
      <c r="F8" s="9" t="s">
        <v>253</v>
      </c>
      <c r="G8" s="5"/>
      <c r="H8" s="5"/>
      <c r="I8" s="5"/>
      <c r="J8" s="6"/>
    </row>
    <row r="9" spans="2:10">
      <c r="B9" s="4"/>
      <c r="C9" s="9" t="s">
        <v>51</v>
      </c>
      <c r="D9" s="5"/>
      <c r="E9" s="5"/>
      <c r="F9" s="9" t="s">
        <v>49</v>
      </c>
      <c r="G9" s="5"/>
      <c r="H9" s="5"/>
      <c r="I9" s="5"/>
      <c r="J9" s="6"/>
    </row>
    <row r="10" spans="2:10">
      <c r="B10" s="4"/>
      <c r="C10" s="5"/>
      <c r="D10" s="5"/>
      <c r="E10" s="5"/>
      <c r="F10" s="5"/>
      <c r="G10" s="5"/>
      <c r="H10" s="5"/>
      <c r="I10" s="5"/>
      <c r="J10" s="6"/>
    </row>
    <row r="11" spans="2:10">
      <c r="B11" s="4"/>
      <c r="C11" s="5"/>
      <c r="D11" s="5"/>
      <c r="E11" s="5"/>
      <c r="F11" s="5"/>
      <c r="G11" s="5"/>
      <c r="H11" s="5"/>
      <c r="I11" s="5"/>
      <c r="J11" s="6"/>
    </row>
    <row r="12" spans="2:10">
      <c r="B12" s="4"/>
      <c r="C12" s="5" t="s">
        <v>256</v>
      </c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5"/>
      <c r="E14" s="5"/>
      <c r="F14" s="5"/>
      <c r="G14" s="5"/>
      <c r="H14" s="5"/>
      <c r="I14" s="5"/>
      <c r="J14" s="6"/>
    </row>
    <row r="15" spans="2:10">
      <c r="B15" s="4"/>
      <c r="C15" s="5"/>
      <c r="D15" s="5"/>
      <c r="E15" s="5"/>
      <c r="F15" s="5"/>
      <c r="G15" s="5"/>
      <c r="H15" s="5"/>
      <c r="I15" s="5"/>
      <c r="J15" s="6"/>
    </row>
    <row r="16" spans="2:10">
      <c r="B16" s="4"/>
      <c r="C16" s="5"/>
      <c r="D16" s="5"/>
      <c r="E16" s="5"/>
      <c r="F16" s="5"/>
      <c r="G16" s="5"/>
      <c r="H16" s="5"/>
      <c r="I16" s="5"/>
      <c r="J16" s="6"/>
    </row>
    <row r="17" spans="2:10">
      <c r="B17" s="4"/>
      <c r="C17" s="5"/>
      <c r="D17" s="5"/>
      <c r="E17" s="5"/>
      <c r="F17" s="5"/>
      <c r="G17" s="5"/>
      <c r="H17" s="5"/>
      <c r="I17" s="5"/>
      <c r="J17" s="6"/>
    </row>
    <row r="18" spans="2:10" ht="31.5">
      <c r="B18" s="4"/>
      <c r="C18" s="109" t="s">
        <v>0</v>
      </c>
      <c r="D18" s="109"/>
      <c r="E18" s="109"/>
      <c r="F18" s="109"/>
      <c r="G18" s="109"/>
      <c r="H18" s="109"/>
      <c r="I18" s="109"/>
      <c r="J18" s="6"/>
    </row>
    <row r="19" spans="2:10" ht="15.75">
      <c r="B19" s="4"/>
      <c r="C19" s="110" t="s">
        <v>1</v>
      </c>
      <c r="D19" s="110"/>
      <c r="E19" s="110"/>
      <c r="F19" s="110"/>
      <c r="G19" s="110"/>
      <c r="H19" s="110"/>
      <c r="I19" s="110"/>
      <c r="J19" s="6"/>
    </row>
    <row r="20" spans="2:10">
      <c r="B20" s="4"/>
      <c r="C20" s="111" t="s">
        <v>2</v>
      </c>
      <c r="D20" s="111"/>
      <c r="E20" s="111"/>
      <c r="F20" s="111"/>
      <c r="G20" s="111"/>
      <c r="H20" s="111"/>
      <c r="I20" s="111"/>
      <c r="J20" s="6"/>
    </row>
    <row r="21" spans="2:10">
      <c r="B21" s="4"/>
      <c r="C21" s="5"/>
      <c r="D21" s="5"/>
      <c r="E21" s="5"/>
      <c r="F21" s="5"/>
      <c r="G21" s="5"/>
      <c r="H21" s="5"/>
      <c r="I21" s="5"/>
      <c r="J21" s="6"/>
    </row>
    <row r="22" spans="2:10" ht="28.5">
      <c r="B22" s="4"/>
      <c r="C22" s="112" t="s">
        <v>261</v>
      </c>
      <c r="D22" s="112"/>
      <c r="E22" s="112"/>
      <c r="F22" s="112"/>
      <c r="G22" s="112"/>
      <c r="H22" s="112"/>
      <c r="I22" s="112"/>
      <c r="J22" s="6"/>
    </row>
    <row r="23" spans="2:10">
      <c r="B23" s="4"/>
      <c r="C23" s="5"/>
      <c r="D23" s="5"/>
      <c r="E23" s="5"/>
      <c r="F23" s="5"/>
      <c r="G23" s="5"/>
      <c r="H23" s="5"/>
      <c r="I23" s="5"/>
      <c r="J23" s="6"/>
    </row>
    <row r="24" spans="2:10">
      <c r="B24" s="4"/>
      <c r="C24" s="5"/>
      <c r="D24" s="5"/>
      <c r="E24" s="5"/>
      <c r="F24" s="5"/>
      <c r="G24" s="5"/>
      <c r="H24" s="5"/>
      <c r="I24" s="5"/>
      <c r="J24" s="6"/>
    </row>
    <row r="25" spans="2:10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 t="s">
        <v>3</v>
      </c>
      <c r="D37" s="5"/>
      <c r="E37" s="5"/>
      <c r="F37" s="5"/>
      <c r="G37" s="5" t="s">
        <v>7</v>
      </c>
      <c r="H37" s="5"/>
      <c r="I37" s="5"/>
      <c r="J37" s="6"/>
    </row>
    <row r="38" spans="2:10">
      <c r="B38" s="4"/>
      <c r="C38" s="5" t="s">
        <v>4</v>
      </c>
      <c r="D38" s="5"/>
      <c r="E38" s="5"/>
      <c r="F38" s="5"/>
      <c r="G38" s="5" t="s">
        <v>7</v>
      </c>
      <c r="H38" s="5"/>
      <c r="I38" s="5"/>
      <c r="J38" s="6"/>
    </row>
    <row r="39" spans="2:10">
      <c r="B39" s="4"/>
      <c r="C39" s="5" t="s">
        <v>5</v>
      </c>
      <c r="D39" s="5"/>
      <c r="E39" s="5"/>
      <c r="F39" s="5"/>
      <c r="G39" s="5" t="s">
        <v>250</v>
      </c>
      <c r="H39" s="5"/>
      <c r="I39" s="5"/>
      <c r="J39" s="6"/>
    </row>
    <row r="40" spans="2:10">
      <c r="B40" s="4"/>
      <c r="C40" s="5" t="s">
        <v>6</v>
      </c>
      <c r="D40" s="5"/>
      <c r="E40" s="5"/>
      <c r="F40" s="5"/>
      <c r="G40" s="9" t="s">
        <v>7</v>
      </c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9" t="s">
        <v>8</v>
      </c>
      <c r="D42" s="5"/>
      <c r="E42" s="5"/>
      <c r="F42" s="5"/>
      <c r="G42" s="9" t="s">
        <v>10</v>
      </c>
      <c r="H42" s="5" t="s">
        <v>262</v>
      </c>
      <c r="I42" s="5"/>
      <c r="J42" s="6"/>
    </row>
    <row r="43" spans="2:10">
      <c r="B43" s="4"/>
      <c r="C43" s="5"/>
      <c r="D43" s="5"/>
      <c r="E43" s="5"/>
      <c r="F43" s="5"/>
      <c r="G43" s="9" t="s">
        <v>9</v>
      </c>
      <c r="H43" s="5" t="s">
        <v>263</v>
      </c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 t="s">
        <v>11</v>
      </c>
      <c r="D45" s="5"/>
      <c r="E45" s="5"/>
      <c r="F45" s="5"/>
      <c r="G45" s="9" t="s">
        <v>272</v>
      </c>
      <c r="H45" s="5"/>
      <c r="I45" s="5"/>
      <c r="J45" s="6"/>
    </row>
    <row r="46" spans="2:10">
      <c r="B46" s="4"/>
      <c r="C46" s="5"/>
      <c r="D46" s="5"/>
      <c r="E46" s="5"/>
      <c r="F46" s="5"/>
      <c r="G46" s="5"/>
      <c r="H46" s="5"/>
      <c r="I46" s="5"/>
      <c r="J46" s="6"/>
    </row>
    <row r="47" spans="2:10" ht="15.75" thickBot="1">
      <c r="B47" s="7"/>
      <c r="C47" s="8"/>
      <c r="D47" s="8"/>
      <c r="E47" s="8"/>
      <c r="F47" s="8"/>
      <c r="G47" s="8"/>
      <c r="H47" s="8"/>
      <c r="I47" s="8"/>
      <c r="J47" s="27">
        <v>1</v>
      </c>
    </row>
    <row r="48" spans="2:10" ht="15.75" thickTop="1"/>
  </sheetData>
  <mergeCells count="4">
    <mergeCell ref="C18:I18"/>
    <mergeCell ref="C19:I19"/>
    <mergeCell ref="C20:I20"/>
    <mergeCell ref="C22:I22"/>
  </mergeCells>
  <pageMargins left="0.46" right="0.42" top="0.3" bottom="0.31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2"/>
  <sheetViews>
    <sheetView showGridLines="0" workbookViewId="0">
      <selection activeCell="L15" sqref="L15"/>
    </sheetView>
  </sheetViews>
  <sheetFormatPr defaultRowHeight="15"/>
  <cols>
    <col min="1" max="1" width="4.5703125" customWidth="1"/>
    <col min="2" max="2" width="48" customWidth="1"/>
    <col min="3" max="3" width="14" customWidth="1"/>
    <col min="4" max="4" width="16.5703125" customWidth="1"/>
    <col min="5" max="5" width="15.42578125" customWidth="1"/>
  </cols>
  <sheetData>
    <row r="1" spans="1:5" ht="23.25">
      <c r="A1" s="113" t="s">
        <v>265</v>
      </c>
      <c r="B1" s="113"/>
      <c r="C1" s="113"/>
      <c r="D1" s="113"/>
      <c r="E1" s="113"/>
    </row>
    <row r="3" spans="1:5" ht="21">
      <c r="A3" s="11" t="s">
        <v>12</v>
      </c>
      <c r="B3" s="14" t="s">
        <v>59</v>
      </c>
      <c r="C3" s="15" t="s">
        <v>14</v>
      </c>
      <c r="D3" s="15" t="s">
        <v>16</v>
      </c>
      <c r="E3" s="15" t="s">
        <v>17</v>
      </c>
    </row>
    <row r="4" spans="1:5" ht="18.75">
      <c r="A4" s="10"/>
      <c r="B4" s="13"/>
      <c r="C4" s="13"/>
      <c r="D4" s="16" t="s">
        <v>19</v>
      </c>
      <c r="E4" s="16" t="s">
        <v>18</v>
      </c>
    </row>
    <row r="5" spans="1:5" s="66" customFormat="1" ht="21">
      <c r="A5" s="79" t="s">
        <v>74</v>
      </c>
      <c r="B5" s="98" t="s">
        <v>58</v>
      </c>
      <c r="C5" s="79"/>
      <c r="D5" s="80">
        <f>D6+D7+D10+D21+D22</f>
        <v>4912166</v>
      </c>
      <c r="E5" s="80">
        <f>E6+E7+E10+E21+E22</f>
        <v>4522609</v>
      </c>
    </row>
    <row r="6" spans="1:5" s="66" customFormat="1" ht="18.75">
      <c r="A6" s="79"/>
      <c r="B6" s="95" t="s">
        <v>60</v>
      </c>
      <c r="C6" s="79"/>
      <c r="D6" s="80"/>
      <c r="E6" s="80"/>
    </row>
    <row r="7" spans="1:5" s="66" customFormat="1" ht="18.75">
      <c r="A7" s="79"/>
      <c r="B7" s="100" t="s">
        <v>63</v>
      </c>
      <c r="C7" s="79"/>
      <c r="D7" s="80">
        <f>D8+D9</f>
        <v>2000000</v>
      </c>
      <c r="E7" s="80">
        <f>E8+E9</f>
        <v>2000000</v>
      </c>
    </row>
    <row r="8" spans="1:5" s="66" customFormat="1">
      <c r="A8" s="79"/>
      <c r="B8" s="20" t="s">
        <v>61</v>
      </c>
      <c r="C8" s="79"/>
      <c r="D8" s="80">
        <v>2000000</v>
      </c>
      <c r="E8" s="80">
        <v>2000000</v>
      </c>
    </row>
    <row r="9" spans="1:5" s="66" customFormat="1">
      <c r="A9" s="79"/>
      <c r="B9" s="20" t="s">
        <v>62</v>
      </c>
      <c r="C9" s="79"/>
      <c r="D9" s="80"/>
      <c r="E9" s="80"/>
    </row>
    <row r="10" spans="1:5" s="35" customFormat="1" ht="18.75">
      <c r="A10" s="101"/>
      <c r="B10" s="100" t="s">
        <v>64</v>
      </c>
      <c r="C10" s="101"/>
      <c r="D10" s="102">
        <f>D11+D12+D13+D14+D15+D16+D17+D18+D19+D20</f>
        <v>2912166</v>
      </c>
      <c r="E10" s="102">
        <f>E11+E12+E13+E14+E15+E16+E17+E18+E19+E20</f>
        <v>2522609</v>
      </c>
    </row>
    <row r="11" spans="1:5" s="66" customFormat="1" ht="18" customHeight="1">
      <c r="A11" s="79"/>
      <c r="B11" s="20" t="s">
        <v>65</v>
      </c>
      <c r="C11" s="79"/>
      <c r="D11" s="80">
        <v>2856096</v>
      </c>
      <c r="E11" s="80">
        <v>2485194</v>
      </c>
    </row>
    <row r="12" spans="1:5" s="66" customFormat="1" ht="18" customHeight="1">
      <c r="A12" s="79"/>
      <c r="B12" s="20" t="s">
        <v>66</v>
      </c>
      <c r="C12" s="79"/>
      <c r="D12" s="80"/>
      <c r="E12" s="80"/>
    </row>
    <row r="13" spans="1:5" s="66" customFormat="1" ht="18" customHeight="1">
      <c r="A13" s="79"/>
      <c r="B13" s="20" t="s">
        <v>67</v>
      </c>
      <c r="C13" s="79"/>
      <c r="D13" s="80">
        <v>18414</v>
      </c>
      <c r="E13" s="80">
        <v>17577</v>
      </c>
    </row>
    <row r="14" spans="1:5" s="66" customFormat="1" ht="18" customHeight="1">
      <c r="A14" s="79"/>
      <c r="B14" s="20" t="s">
        <v>68</v>
      </c>
      <c r="C14" s="79"/>
      <c r="D14" s="80"/>
      <c r="E14" s="80">
        <v>3300</v>
      </c>
    </row>
    <row r="15" spans="1:5" s="66" customFormat="1" ht="18" customHeight="1">
      <c r="A15" s="79"/>
      <c r="B15" s="20" t="s">
        <v>69</v>
      </c>
      <c r="C15" s="79"/>
      <c r="D15" s="80"/>
      <c r="E15" s="80"/>
    </row>
    <row r="16" spans="1:5" s="66" customFormat="1" ht="18" customHeight="1">
      <c r="A16" s="79"/>
      <c r="B16" s="20" t="s">
        <v>70</v>
      </c>
      <c r="C16" s="79"/>
      <c r="D16" s="80">
        <v>37656</v>
      </c>
      <c r="E16" s="80">
        <v>16538</v>
      </c>
    </row>
    <row r="17" spans="1:5" s="66" customFormat="1" ht="18" customHeight="1">
      <c r="A17" s="79"/>
      <c r="B17" s="20" t="s">
        <v>71</v>
      </c>
      <c r="C17" s="79"/>
      <c r="D17" s="80">
        <v>0</v>
      </c>
      <c r="E17" s="80">
        <v>0</v>
      </c>
    </row>
    <row r="18" spans="1:5" s="66" customFormat="1" ht="18" customHeight="1">
      <c r="A18" s="79"/>
      <c r="B18" s="20" t="s">
        <v>27</v>
      </c>
      <c r="C18" s="79"/>
      <c r="D18" s="80"/>
      <c r="E18" s="80"/>
    </row>
    <row r="19" spans="1:5" s="66" customFormat="1" ht="18" customHeight="1">
      <c r="A19" s="79"/>
      <c r="B19" s="20" t="s">
        <v>72</v>
      </c>
      <c r="C19" s="79"/>
      <c r="D19" s="80"/>
      <c r="E19" s="80"/>
    </row>
    <row r="20" spans="1:5" s="66" customFormat="1" ht="18" customHeight="1">
      <c r="A20" s="79"/>
      <c r="B20" s="20" t="s">
        <v>73</v>
      </c>
      <c r="C20" s="79"/>
      <c r="D20" s="80">
        <v>0</v>
      </c>
      <c r="E20" s="80">
        <v>0</v>
      </c>
    </row>
    <row r="21" spans="1:5" s="66" customFormat="1" ht="18.75">
      <c r="A21" s="79"/>
      <c r="B21" s="100" t="s">
        <v>75</v>
      </c>
      <c r="C21" s="79"/>
      <c r="D21" s="80"/>
      <c r="E21" s="80"/>
    </row>
    <row r="22" spans="1:5" s="66" customFormat="1" ht="18.75">
      <c r="A22" s="79"/>
      <c r="B22" s="100" t="s">
        <v>76</v>
      </c>
      <c r="C22" s="79"/>
      <c r="D22" s="80"/>
      <c r="E22" s="80"/>
    </row>
    <row r="23" spans="1:5" s="66" customFormat="1" ht="21">
      <c r="A23" s="79" t="s">
        <v>77</v>
      </c>
      <c r="B23" s="98" t="s">
        <v>227</v>
      </c>
      <c r="C23" s="79"/>
      <c r="D23" s="80">
        <f>D24+D27+D28+D29</f>
        <v>0</v>
      </c>
      <c r="E23" s="80">
        <f>E24+E27+E28+E29</f>
        <v>0</v>
      </c>
    </row>
    <row r="24" spans="1:5" s="66" customFormat="1" ht="18" customHeight="1">
      <c r="A24" s="79"/>
      <c r="B24" s="79" t="s">
        <v>78</v>
      </c>
      <c r="C24" s="79"/>
      <c r="D24" s="80">
        <f>D25+D26</f>
        <v>0</v>
      </c>
      <c r="E24" s="80">
        <f>E25+E26</f>
        <v>0</v>
      </c>
    </row>
    <row r="25" spans="1:5" s="66" customFormat="1" ht="18" customHeight="1">
      <c r="A25" s="79"/>
      <c r="B25" s="20" t="s">
        <v>79</v>
      </c>
      <c r="C25" s="79"/>
      <c r="D25" s="80"/>
      <c r="E25" s="80"/>
    </row>
    <row r="26" spans="1:5" s="66" customFormat="1" ht="18" customHeight="1">
      <c r="A26" s="79"/>
      <c r="B26" s="20" t="s">
        <v>80</v>
      </c>
      <c r="C26" s="79"/>
      <c r="D26" s="80"/>
      <c r="E26" s="80"/>
    </row>
    <row r="27" spans="1:5" s="66" customFormat="1" ht="18" customHeight="1">
      <c r="A27" s="79"/>
      <c r="B27" s="103" t="s">
        <v>81</v>
      </c>
      <c r="C27" s="79"/>
      <c r="D27" s="80"/>
      <c r="E27" s="80"/>
    </row>
    <row r="28" spans="1:5" s="66" customFormat="1" ht="18" customHeight="1">
      <c r="A28" s="79"/>
      <c r="B28" s="20" t="s">
        <v>82</v>
      </c>
      <c r="C28" s="79"/>
      <c r="D28" s="80"/>
      <c r="E28" s="80"/>
    </row>
    <row r="29" spans="1:5" s="66" customFormat="1" ht="18" customHeight="1">
      <c r="A29" s="79"/>
      <c r="B29" s="79" t="s">
        <v>83</v>
      </c>
      <c r="C29" s="79"/>
      <c r="D29" s="80"/>
      <c r="E29" s="80"/>
    </row>
    <row r="30" spans="1:5" s="66" customFormat="1" ht="21">
      <c r="A30" s="79"/>
      <c r="B30" s="98" t="s">
        <v>84</v>
      </c>
      <c r="C30" s="79"/>
      <c r="D30" s="80">
        <f>D23+D5</f>
        <v>4912166</v>
      </c>
      <c r="E30" s="80">
        <f>E23+E5</f>
        <v>4522609</v>
      </c>
    </row>
    <row r="31" spans="1:5" s="70" customFormat="1" ht="18.75">
      <c r="A31" s="101" t="s">
        <v>85</v>
      </c>
      <c r="B31" s="99" t="s">
        <v>86</v>
      </c>
      <c r="C31" s="101"/>
      <c r="D31" s="102">
        <f>D32+D33+D34+D35+D36+D37+D38+D39+D40+D41</f>
        <v>3255196</v>
      </c>
      <c r="E31" s="102">
        <f>E32+E33+E34+E35+E36+E37+E38+E39+E40+E41</f>
        <v>1996633</v>
      </c>
    </row>
    <row r="32" spans="1:5" s="66" customFormat="1" ht="18" customHeight="1">
      <c r="A32" s="79"/>
      <c r="B32" s="79" t="s">
        <v>87</v>
      </c>
      <c r="C32" s="79"/>
      <c r="D32" s="80"/>
      <c r="E32" s="80"/>
    </row>
    <row r="33" spans="1:5" s="66" customFormat="1" ht="18" customHeight="1">
      <c r="A33" s="79"/>
      <c r="B33" s="20" t="s">
        <v>88</v>
      </c>
      <c r="C33" s="79"/>
      <c r="D33" s="80"/>
      <c r="E33" s="80"/>
    </row>
    <row r="34" spans="1:5" s="66" customFormat="1" ht="18" customHeight="1">
      <c r="A34" s="79"/>
      <c r="B34" s="20" t="s">
        <v>89</v>
      </c>
      <c r="C34" s="79"/>
      <c r="D34" s="80"/>
      <c r="E34" s="80"/>
    </row>
    <row r="35" spans="1:5" s="66" customFormat="1" ht="18" customHeight="1">
      <c r="A35" s="79"/>
      <c r="B35" s="20" t="s">
        <v>90</v>
      </c>
      <c r="C35" s="79"/>
      <c r="D35" s="80"/>
      <c r="E35" s="80"/>
    </row>
    <row r="36" spans="1:5" s="66" customFormat="1" ht="18" customHeight="1">
      <c r="A36" s="79"/>
      <c r="B36" s="20" t="s">
        <v>91</v>
      </c>
      <c r="C36" s="79"/>
      <c r="D36" s="80"/>
      <c r="E36" s="80"/>
    </row>
    <row r="37" spans="1:5" s="66" customFormat="1" ht="18" customHeight="1">
      <c r="A37" s="79"/>
      <c r="B37" s="79" t="s">
        <v>92</v>
      </c>
      <c r="C37" s="79"/>
      <c r="D37" s="80"/>
      <c r="E37" s="80"/>
    </row>
    <row r="38" spans="1:5" s="66" customFormat="1" ht="18" customHeight="1">
      <c r="A38" s="79"/>
      <c r="B38" s="20" t="s">
        <v>93</v>
      </c>
      <c r="C38" s="79"/>
      <c r="D38" s="80"/>
      <c r="E38" s="80"/>
    </row>
    <row r="39" spans="1:5" s="66" customFormat="1" ht="18" customHeight="1">
      <c r="A39" s="79"/>
      <c r="B39" s="79" t="s">
        <v>94</v>
      </c>
      <c r="C39" s="79"/>
      <c r="D39" s="80"/>
      <c r="E39" s="80"/>
    </row>
    <row r="40" spans="1:5" s="66" customFormat="1" ht="18" customHeight="1">
      <c r="A40" s="79"/>
      <c r="B40" s="82" t="s">
        <v>95</v>
      </c>
      <c r="C40" s="79"/>
      <c r="D40" s="80">
        <v>1996633</v>
      </c>
      <c r="E40" s="80">
        <v>1087073</v>
      </c>
    </row>
    <row r="41" spans="1:5" s="66" customFormat="1" ht="18" customHeight="1">
      <c r="A41" s="79"/>
      <c r="B41" s="82" t="s">
        <v>96</v>
      </c>
      <c r="C41" s="79"/>
      <c r="D41" s="80">
        <v>1258563</v>
      </c>
      <c r="E41" s="80">
        <v>909560</v>
      </c>
    </row>
    <row r="42" spans="1:5" s="66" customFormat="1" ht="18.75">
      <c r="A42" s="79"/>
      <c r="B42" s="99" t="s">
        <v>97</v>
      </c>
      <c r="C42" s="79"/>
      <c r="D42" s="80">
        <f>D30+D31</f>
        <v>8167362</v>
      </c>
      <c r="E42" s="80">
        <f>E30+E31</f>
        <v>6519242</v>
      </c>
    </row>
  </sheetData>
  <mergeCells count="1">
    <mergeCell ref="A1:E1"/>
  </mergeCells>
  <pageMargins left="0.51" right="0.25" top="0.3" bottom="0.31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showGridLines="0" topLeftCell="A16" workbookViewId="0">
      <selection activeCell="E6" sqref="D6:E6"/>
    </sheetView>
  </sheetViews>
  <sheetFormatPr defaultRowHeight="15"/>
  <cols>
    <col min="1" max="1" width="4" customWidth="1"/>
    <col min="2" max="2" width="44.42578125" customWidth="1"/>
    <col min="3" max="3" width="18.5703125" customWidth="1"/>
    <col min="4" max="4" width="16.140625" customWidth="1"/>
    <col min="5" max="5" width="15.140625" customWidth="1"/>
  </cols>
  <sheetData>
    <row r="1" spans="1:5" ht="21">
      <c r="A1" s="114" t="s">
        <v>265</v>
      </c>
      <c r="B1" s="114"/>
      <c r="C1" s="114"/>
      <c r="D1" s="114"/>
      <c r="E1" s="114"/>
    </row>
    <row r="3" spans="1:5" ht="21">
      <c r="A3" s="11" t="s">
        <v>12</v>
      </c>
      <c r="B3" s="14" t="s">
        <v>13</v>
      </c>
      <c r="C3" s="15" t="s">
        <v>14</v>
      </c>
      <c r="D3" s="15" t="s">
        <v>16</v>
      </c>
      <c r="E3" s="15" t="s">
        <v>17</v>
      </c>
    </row>
    <row r="4" spans="1:5" ht="15" customHeight="1">
      <c r="A4" s="10"/>
      <c r="B4" s="13"/>
      <c r="C4" s="13"/>
      <c r="D4" s="16" t="s">
        <v>19</v>
      </c>
      <c r="E4" s="16" t="s">
        <v>18</v>
      </c>
    </row>
    <row r="5" spans="1:5" ht="21">
      <c r="A5" s="36" t="s">
        <v>74</v>
      </c>
      <c r="B5" s="12" t="s">
        <v>39</v>
      </c>
      <c r="C5" s="10"/>
      <c r="D5" s="67">
        <f>D29</f>
        <v>8167362</v>
      </c>
      <c r="E5" s="67">
        <f>E29</f>
        <v>6519242</v>
      </c>
    </row>
    <row r="6" spans="1:5" s="66" customFormat="1" ht="18.75">
      <c r="A6" s="79">
        <v>1</v>
      </c>
      <c r="B6" s="95" t="s">
        <v>15</v>
      </c>
      <c r="C6" s="79"/>
      <c r="D6" s="96">
        <f>D7+D8</f>
        <v>1393440</v>
      </c>
      <c r="E6" s="96">
        <f>E7+E8</f>
        <v>13444</v>
      </c>
    </row>
    <row r="7" spans="1:5" s="66" customFormat="1" ht="15.95" customHeight="1">
      <c r="A7" s="79"/>
      <c r="B7" s="20" t="s">
        <v>20</v>
      </c>
      <c r="C7" s="79"/>
      <c r="D7" s="96">
        <v>573996</v>
      </c>
      <c r="E7" s="96">
        <v>13444</v>
      </c>
    </row>
    <row r="8" spans="1:5" s="66" customFormat="1" ht="15.95" customHeight="1">
      <c r="A8" s="79"/>
      <c r="B8" s="20" t="s">
        <v>21</v>
      </c>
      <c r="C8" s="79"/>
      <c r="D8" s="96">
        <v>819444</v>
      </c>
      <c r="E8" s="96"/>
    </row>
    <row r="9" spans="1:5" s="66" customFormat="1" ht="15.95" customHeight="1">
      <c r="A9" s="79">
        <v>2</v>
      </c>
      <c r="B9" s="79" t="s">
        <v>22</v>
      </c>
      <c r="C9" s="79"/>
      <c r="D9" s="96">
        <f>D10+D11</f>
        <v>0</v>
      </c>
      <c r="E9" s="96">
        <f>E10+E11</f>
        <v>0</v>
      </c>
    </row>
    <row r="10" spans="1:5" s="66" customFormat="1" ht="15.95" customHeight="1">
      <c r="A10" s="79"/>
      <c r="B10" s="20" t="s">
        <v>219</v>
      </c>
      <c r="C10" s="79"/>
      <c r="D10" s="96"/>
      <c r="E10" s="96"/>
    </row>
    <row r="11" spans="1:5" s="66" customFormat="1" ht="15.95" customHeight="1">
      <c r="A11" s="79"/>
      <c r="B11" s="20" t="s">
        <v>220</v>
      </c>
      <c r="C11" s="79"/>
      <c r="D11" s="96"/>
      <c r="E11" s="96"/>
    </row>
    <row r="12" spans="1:5" s="66" customFormat="1" ht="15.95" customHeight="1">
      <c r="A12" s="79">
        <v>3</v>
      </c>
      <c r="B12" s="79" t="s">
        <v>38</v>
      </c>
      <c r="C12" s="79"/>
      <c r="D12" s="96">
        <f>D13+D14+D15+D16+D17+D18</f>
        <v>4293222</v>
      </c>
      <c r="E12" s="96">
        <f>E13+E14+E15+E16+E17+E18</f>
        <v>3627148</v>
      </c>
    </row>
    <row r="13" spans="1:5" s="66" customFormat="1" ht="15.95" customHeight="1">
      <c r="A13" s="79"/>
      <c r="B13" s="20" t="s">
        <v>23</v>
      </c>
      <c r="C13" s="79"/>
      <c r="D13" s="96">
        <v>4293222</v>
      </c>
      <c r="E13" s="96">
        <v>3627148</v>
      </c>
    </row>
    <row r="14" spans="1:5" s="66" customFormat="1" ht="15.95" customHeight="1">
      <c r="A14" s="79"/>
      <c r="B14" s="20" t="s">
        <v>24</v>
      </c>
      <c r="C14" s="79"/>
      <c r="D14" s="96"/>
      <c r="E14" s="96"/>
    </row>
    <row r="15" spans="1:5" s="66" customFormat="1" ht="15.95" customHeight="1">
      <c r="A15" s="79"/>
      <c r="B15" s="20" t="s">
        <v>25</v>
      </c>
      <c r="C15" s="79"/>
      <c r="D15" s="96"/>
      <c r="E15" s="96"/>
    </row>
    <row r="16" spans="1:5" s="66" customFormat="1" ht="15.95" customHeight="1">
      <c r="A16" s="79"/>
      <c r="B16" s="20" t="s">
        <v>26</v>
      </c>
      <c r="C16" s="79"/>
      <c r="D16" s="96"/>
      <c r="E16" s="96"/>
    </row>
    <row r="17" spans="1:5" s="66" customFormat="1" ht="15.95" customHeight="1">
      <c r="A17" s="79"/>
      <c r="B17" s="20" t="s">
        <v>27</v>
      </c>
      <c r="C17" s="79"/>
      <c r="D17" s="96"/>
      <c r="E17" s="96"/>
    </row>
    <row r="18" spans="1:5" s="66" customFormat="1" ht="15.95" customHeight="1">
      <c r="A18" s="79"/>
      <c r="B18" s="20" t="s">
        <v>28</v>
      </c>
      <c r="C18" s="79"/>
      <c r="D18" s="96"/>
      <c r="E18" s="96"/>
    </row>
    <row r="19" spans="1:5" s="66" customFormat="1" ht="18.75">
      <c r="A19" s="79">
        <v>4</v>
      </c>
      <c r="B19" s="95" t="s">
        <v>29</v>
      </c>
      <c r="C19" s="79"/>
      <c r="D19" s="96">
        <f>D20+D21+D22+D23+D24+D25</f>
        <v>2480700</v>
      </c>
      <c r="E19" s="96">
        <f>E20+E21+E22+E23+E24+E25</f>
        <v>2878650</v>
      </c>
    </row>
    <row r="20" spans="1:5" s="66" customFormat="1" ht="15.95" customHeight="1">
      <c r="A20" s="79"/>
      <c r="B20" s="20" t="s">
        <v>30</v>
      </c>
      <c r="C20" s="79"/>
      <c r="D20" s="96"/>
      <c r="E20" s="96"/>
    </row>
    <row r="21" spans="1:5" s="66" customFormat="1" ht="15.95" customHeight="1">
      <c r="A21" s="79"/>
      <c r="B21" s="20" t="s">
        <v>31</v>
      </c>
      <c r="C21" s="79"/>
      <c r="D21" s="96"/>
      <c r="E21" s="96"/>
    </row>
    <row r="22" spans="1:5" s="66" customFormat="1" ht="15.95" customHeight="1">
      <c r="A22" s="79"/>
      <c r="B22" s="20" t="s">
        <v>32</v>
      </c>
      <c r="C22" s="79"/>
      <c r="D22" s="96"/>
      <c r="E22" s="96"/>
    </row>
    <row r="23" spans="1:5" s="66" customFormat="1" ht="15.95" customHeight="1">
      <c r="A23" s="79"/>
      <c r="B23" s="20" t="s">
        <v>33</v>
      </c>
      <c r="C23" s="79"/>
      <c r="D23" s="96"/>
      <c r="E23" s="96"/>
    </row>
    <row r="24" spans="1:5" s="66" customFormat="1" ht="15.95" customHeight="1">
      <c r="A24" s="79"/>
      <c r="B24" s="20" t="s">
        <v>34</v>
      </c>
      <c r="C24" s="79"/>
      <c r="D24" s="96">
        <v>2480700</v>
      </c>
      <c r="E24" s="96">
        <v>2878650</v>
      </c>
    </row>
    <row r="25" spans="1:5" s="66" customFormat="1" ht="15.95" customHeight="1">
      <c r="A25" s="79"/>
      <c r="B25" s="20" t="s">
        <v>35</v>
      </c>
      <c r="C25" s="79"/>
      <c r="D25" s="96"/>
      <c r="E25" s="96"/>
    </row>
    <row r="26" spans="1:5" s="66" customFormat="1" ht="17.100000000000001" customHeight="1">
      <c r="A26" s="79">
        <v>5</v>
      </c>
      <c r="B26" s="79" t="s">
        <v>36</v>
      </c>
      <c r="C26" s="79"/>
      <c r="D26" s="96"/>
      <c r="E26" s="96"/>
    </row>
    <row r="27" spans="1:5" s="66" customFormat="1" ht="17.100000000000001" customHeight="1">
      <c r="A27" s="79">
        <v>6</v>
      </c>
      <c r="B27" s="79" t="s">
        <v>37</v>
      </c>
      <c r="C27" s="79"/>
      <c r="D27" s="96"/>
      <c r="E27" s="96"/>
    </row>
    <row r="28" spans="1:5" s="66" customFormat="1" ht="17.100000000000001" customHeight="1">
      <c r="A28" s="79">
        <v>7</v>
      </c>
      <c r="B28" s="79" t="s">
        <v>251</v>
      </c>
      <c r="C28" s="79"/>
      <c r="D28" s="96"/>
      <c r="E28" s="96"/>
    </row>
    <row r="29" spans="1:5" s="66" customFormat="1">
      <c r="A29" s="79"/>
      <c r="B29" s="97" t="s">
        <v>225</v>
      </c>
      <c r="C29" s="79"/>
      <c r="D29" s="96">
        <f>D6+D9+D12+D19+D26+D27+D28</f>
        <v>8167362</v>
      </c>
      <c r="E29" s="96">
        <f>E6+E9+E12+E19+E26+E27+E28</f>
        <v>6519242</v>
      </c>
    </row>
    <row r="30" spans="1:5" s="66" customFormat="1" ht="21">
      <c r="A30" s="79" t="s">
        <v>77</v>
      </c>
      <c r="B30" s="98" t="s">
        <v>40</v>
      </c>
      <c r="C30" s="79"/>
      <c r="D30" s="96"/>
      <c r="E30" s="96"/>
    </row>
    <row r="31" spans="1:5" s="66" customFormat="1" ht="18" customHeight="1">
      <c r="A31" s="79">
        <v>1</v>
      </c>
      <c r="B31" s="79" t="s">
        <v>41</v>
      </c>
      <c r="C31" s="79"/>
      <c r="D31" s="96">
        <f>D32+D33+D34+D35</f>
        <v>0</v>
      </c>
      <c r="E31" s="96">
        <f>E32+E33+E34+E35</f>
        <v>0</v>
      </c>
    </row>
    <row r="32" spans="1:5" s="66" customFormat="1" ht="18" customHeight="1">
      <c r="A32" s="79"/>
      <c r="B32" s="20" t="s">
        <v>221</v>
      </c>
      <c r="C32" s="79"/>
      <c r="D32" s="96"/>
      <c r="E32" s="96"/>
    </row>
    <row r="33" spans="1:5" s="66" customFormat="1" ht="18" customHeight="1">
      <c r="A33" s="79"/>
      <c r="B33" s="20" t="s">
        <v>222</v>
      </c>
      <c r="C33" s="79"/>
      <c r="D33" s="96"/>
      <c r="E33" s="96"/>
    </row>
    <row r="34" spans="1:5" s="66" customFormat="1" ht="18" customHeight="1">
      <c r="A34" s="79"/>
      <c r="B34" s="20" t="s">
        <v>223</v>
      </c>
      <c r="C34" s="79"/>
      <c r="D34" s="96"/>
      <c r="E34" s="96"/>
    </row>
    <row r="35" spans="1:5" s="66" customFormat="1" ht="18" customHeight="1">
      <c r="A35" s="79"/>
      <c r="B35" s="20" t="s">
        <v>224</v>
      </c>
      <c r="C35" s="79"/>
      <c r="D35" s="96"/>
      <c r="E35" s="96"/>
    </row>
    <row r="36" spans="1:5" s="66" customFormat="1" ht="18" customHeight="1">
      <c r="A36" s="79">
        <v>2</v>
      </c>
      <c r="B36" s="79" t="s">
        <v>42</v>
      </c>
      <c r="C36" s="79"/>
      <c r="D36" s="96">
        <f>D37+D38+D39+D40</f>
        <v>0</v>
      </c>
      <c r="E36" s="96">
        <f>E37+E38+E39+E40</f>
        <v>0</v>
      </c>
    </row>
    <row r="37" spans="1:5" s="66" customFormat="1" ht="15" customHeight="1">
      <c r="A37" s="79"/>
      <c r="B37" s="20" t="s">
        <v>43</v>
      </c>
      <c r="C37" s="79"/>
      <c r="D37" s="96"/>
      <c r="E37" s="96"/>
    </row>
    <row r="38" spans="1:5" s="66" customFormat="1" ht="15" customHeight="1">
      <c r="A38" s="79"/>
      <c r="B38" s="20" t="s">
        <v>44</v>
      </c>
      <c r="C38" s="79"/>
      <c r="D38" s="96"/>
      <c r="E38" s="96"/>
    </row>
    <row r="39" spans="1:5" s="66" customFormat="1" ht="15" customHeight="1">
      <c r="A39" s="79"/>
      <c r="B39" s="20" t="s">
        <v>45</v>
      </c>
      <c r="C39" s="79"/>
      <c r="D39" s="96"/>
      <c r="E39" s="96"/>
    </row>
    <row r="40" spans="1:5" s="66" customFormat="1" ht="15" customHeight="1">
      <c r="A40" s="79"/>
      <c r="B40" s="20" t="s">
        <v>52</v>
      </c>
      <c r="C40" s="79"/>
      <c r="D40" s="96"/>
      <c r="E40" s="96"/>
    </row>
    <row r="41" spans="1:5" s="66" customFormat="1" ht="15" customHeight="1">
      <c r="A41" s="79">
        <v>3</v>
      </c>
      <c r="B41" s="79" t="s">
        <v>53</v>
      </c>
      <c r="C41" s="79"/>
      <c r="D41" s="96"/>
      <c r="E41" s="96"/>
    </row>
    <row r="42" spans="1:5" s="66" customFormat="1" ht="15" customHeight="1">
      <c r="A42" s="79">
        <v>4</v>
      </c>
      <c r="B42" s="20" t="s">
        <v>54</v>
      </c>
      <c r="C42" s="79"/>
      <c r="D42" s="96"/>
      <c r="E42" s="96"/>
    </row>
    <row r="43" spans="1:5" s="66" customFormat="1" ht="15" customHeight="1">
      <c r="A43" s="79">
        <v>5</v>
      </c>
      <c r="B43" s="79" t="s">
        <v>57</v>
      </c>
      <c r="C43" s="79"/>
      <c r="D43" s="96"/>
      <c r="E43" s="96"/>
    </row>
    <row r="44" spans="1:5" s="66" customFormat="1" ht="15" customHeight="1">
      <c r="A44" s="79">
        <v>6</v>
      </c>
      <c r="B44" s="82" t="s">
        <v>55</v>
      </c>
      <c r="C44" s="79"/>
      <c r="D44" s="96"/>
      <c r="E44" s="96"/>
    </row>
    <row r="45" spans="1:5" s="66" customFormat="1" ht="18" customHeight="1">
      <c r="A45" s="79"/>
      <c r="B45" s="97" t="s">
        <v>226</v>
      </c>
      <c r="C45" s="79"/>
      <c r="D45" s="96">
        <f>D31+D36+D41+D42+D43+D44</f>
        <v>0</v>
      </c>
      <c r="E45" s="96">
        <f>E31+E36+E41+E42+E43+E44</f>
        <v>0</v>
      </c>
    </row>
    <row r="46" spans="1:5" s="66" customFormat="1" ht="18.75">
      <c r="A46" s="79"/>
      <c r="B46" s="99" t="s">
        <v>56</v>
      </c>
      <c r="C46" s="79"/>
      <c r="D46" s="96">
        <f>D29+D45</f>
        <v>8167362</v>
      </c>
      <c r="E46" s="96">
        <f>E29+E45</f>
        <v>6519242</v>
      </c>
    </row>
    <row r="47" spans="1:5" s="66" customFormat="1"/>
  </sheetData>
  <mergeCells count="1">
    <mergeCell ref="A1:E1"/>
  </mergeCells>
  <pageMargins left="0.41" right="0.33" top="0.3" bottom="0.31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0"/>
  <sheetViews>
    <sheetView showGridLines="0" workbookViewId="0">
      <selection activeCell="B26" sqref="B26"/>
    </sheetView>
  </sheetViews>
  <sheetFormatPr defaultRowHeight="15"/>
  <cols>
    <col min="1" max="1" width="4.42578125" customWidth="1"/>
    <col min="2" max="2" width="54.5703125" customWidth="1"/>
    <col min="3" max="3" width="21.7109375" customWidth="1"/>
    <col min="4" max="4" width="17.85546875" customWidth="1"/>
    <col min="5" max="5" width="15.140625" customWidth="1"/>
  </cols>
  <sheetData>
    <row r="1" spans="1:7" ht="21">
      <c r="A1" s="114" t="s">
        <v>264</v>
      </c>
      <c r="B1" s="114"/>
      <c r="C1" s="114"/>
      <c r="D1" s="114"/>
    </row>
    <row r="2" spans="1:7" ht="18.75">
      <c r="A2" s="115" t="s">
        <v>98</v>
      </c>
      <c r="B2" s="115"/>
      <c r="C2" s="115"/>
      <c r="D2" s="115"/>
    </row>
    <row r="3" spans="1:7" ht="21">
      <c r="A3" s="64" t="s">
        <v>12</v>
      </c>
      <c r="B3" s="14" t="s">
        <v>213</v>
      </c>
      <c r="C3" s="15" t="s">
        <v>16</v>
      </c>
      <c r="D3" s="15" t="s">
        <v>17</v>
      </c>
    </row>
    <row r="4" spans="1:7" ht="18.75">
      <c r="A4" s="65"/>
      <c r="B4" s="16" t="s">
        <v>99</v>
      </c>
      <c r="C4" s="16" t="s">
        <v>19</v>
      </c>
      <c r="D4" s="16" t="s">
        <v>18</v>
      </c>
    </row>
    <row r="5" spans="1:7" ht="24" customHeight="1">
      <c r="A5" s="10">
        <v>1</v>
      </c>
      <c r="B5" s="26" t="s">
        <v>101</v>
      </c>
      <c r="C5" s="68">
        <v>69767375</v>
      </c>
      <c r="D5" s="68">
        <v>62035373</v>
      </c>
    </row>
    <row r="6" spans="1:7" ht="24" customHeight="1">
      <c r="A6" s="10">
        <v>2</v>
      </c>
      <c r="B6" s="62" t="s">
        <v>106</v>
      </c>
      <c r="C6" s="68"/>
      <c r="D6" s="68"/>
      <c r="F6" s="69"/>
    </row>
    <row r="7" spans="1:7" ht="24" customHeight="1">
      <c r="A7" s="10">
        <v>3</v>
      </c>
      <c r="B7" s="63" t="s">
        <v>192</v>
      </c>
      <c r="C7" s="68">
        <f>'Aktiv '!D24-'Aktiv '!E24</f>
        <v>-397950</v>
      </c>
      <c r="D7" s="68">
        <v>520650</v>
      </c>
    </row>
    <row r="8" spans="1:7" ht="24" customHeight="1">
      <c r="A8" s="10">
        <v>4</v>
      </c>
      <c r="B8" s="17" t="s">
        <v>206</v>
      </c>
      <c r="C8" s="68">
        <v>67667356</v>
      </c>
      <c r="D8" s="68">
        <v>60812995</v>
      </c>
    </row>
    <row r="9" spans="1:7" s="66" customFormat="1" ht="24" customHeight="1">
      <c r="A9" s="79">
        <v>5</v>
      </c>
      <c r="B9" s="79" t="s">
        <v>207</v>
      </c>
      <c r="C9" s="80">
        <f>C10+C11+C12+C13</f>
        <v>265866</v>
      </c>
      <c r="D9" s="80">
        <f>D10+D11+D12+D13</f>
        <v>732406</v>
      </c>
      <c r="G9" s="81"/>
    </row>
    <row r="10" spans="1:7" s="66" customFormat="1" ht="24" customHeight="1">
      <c r="A10" s="79" t="s">
        <v>193</v>
      </c>
      <c r="B10" s="20" t="s">
        <v>194</v>
      </c>
      <c r="C10" s="80"/>
      <c r="D10" s="80">
        <v>476584</v>
      </c>
    </row>
    <row r="11" spans="1:7" s="66" customFormat="1" ht="24" customHeight="1">
      <c r="A11" s="79" t="s">
        <v>195</v>
      </c>
      <c r="B11" s="20" t="s">
        <v>196</v>
      </c>
      <c r="C11" s="80">
        <v>215946</v>
      </c>
      <c r="D11" s="80">
        <v>205902</v>
      </c>
    </row>
    <row r="12" spans="1:7" s="66" customFormat="1" ht="24" customHeight="1">
      <c r="A12" s="79" t="s">
        <v>199</v>
      </c>
      <c r="B12" s="20" t="s">
        <v>197</v>
      </c>
      <c r="C12" s="80"/>
      <c r="D12" s="80"/>
    </row>
    <row r="13" spans="1:7" s="66" customFormat="1" ht="24" customHeight="1">
      <c r="A13" s="79" t="s">
        <v>200</v>
      </c>
      <c r="B13" s="82" t="s">
        <v>198</v>
      </c>
      <c r="C13" s="80">
        <v>49920</v>
      </c>
      <c r="D13" s="80">
        <v>49920</v>
      </c>
    </row>
    <row r="14" spans="1:7" s="66" customFormat="1" ht="24" customHeight="1">
      <c r="A14" s="79">
        <v>6</v>
      </c>
      <c r="B14" s="82" t="s">
        <v>208</v>
      </c>
      <c r="C14" s="80"/>
      <c r="D14" s="80"/>
    </row>
    <row r="15" spans="1:7" s="66" customFormat="1" ht="24" customHeight="1">
      <c r="A15" s="79">
        <v>7</v>
      </c>
      <c r="B15" s="82" t="s">
        <v>198</v>
      </c>
      <c r="C15" s="80"/>
      <c r="D15" s="80"/>
    </row>
    <row r="16" spans="1:7" s="66" customFormat="1" ht="24" customHeight="1">
      <c r="A16" s="79">
        <v>8</v>
      </c>
      <c r="B16" s="83" t="s">
        <v>201</v>
      </c>
      <c r="C16" s="80">
        <f>SUM(C8+C9+C14+C15-C7)</f>
        <v>68331172</v>
      </c>
      <c r="D16" s="80">
        <f>SUM(D8+D9+D14+D15-D7)</f>
        <v>61024751</v>
      </c>
    </row>
    <row r="17" spans="1:4" s="66" customFormat="1" ht="24" customHeight="1">
      <c r="A17" s="79">
        <v>9</v>
      </c>
      <c r="B17" s="82" t="s">
        <v>202</v>
      </c>
      <c r="C17" s="80">
        <f>C5+C6-C16</f>
        <v>1436203</v>
      </c>
      <c r="D17" s="80">
        <f>D5+D6-D16</f>
        <v>1010622</v>
      </c>
    </row>
    <row r="18" spans="1:4" s="66" customFormat="1" ht="24" customHeight="1">
      <c r="A18" s="79">
        <v>10</v>
      </c>
      <c r="B18" s="84" t="s">
        <v>203</v>
      </c>
      <c r="C18" s="80"/>
      <c r="D18" s="80"/>
    </row>
    <row r="19" spans="1:4" s="66" customFormat="1" ht="24" customHeight="1">
      <c r="A19" s="79">
        <v>11</v>
      </c>
      <c r="B19" s="84" t="s">
        <v>204</v>
      </c>
      <c r="C19" s="80"/>
      <c r="D19" s="80"/>
    </row>
    <row r="20" spans="1:4" s="66" customFormat="1" ht="24" customHeight="1">
      <c r="A20" s="79">
        <v>12</v>
      </c>
      <c r="B20" s="84" t="s">
        <v>210</v>
      </c>
      <c r="C20" s="80"/>
      <c r="D20" s="80"/>
    </row>
    <row r="21" spans="1:4" s="66" customFormat="1" ht="24" customHeight="1">
      <c r="A21" s="85">
        <v>12.1</v>
      </c>
      <c r="B21" s="84" t="s">
        <v>205</v>
      </c>
      <c r="C21" s="80"/>
      <c r="D21" s="80"/>
    </row>
    <row r="22" spans="1:4" s="66" customFormat="1" ht="24" customHeight="1">
      <c r="A22" s="85">
        <v>12.2</v>
      </c>
      <c r="B22" s="84" t="s">
        <v>209</v>
      </c>
      <c r="C22" s="80"/>
      <c r="D22" s="80"/>
    </row>
    <row r="23" spans="1:4" s="66" customFormat="1" ht="24" customHeight="1">
      <c r="A23" s="85">
        <v>12.3</v>
      </c>
      <c r="B23" s="84" t="s">
        <v>211</v>
      </c>
      <c r="C23" s="80"/>
      <c r="D23" s="80"/>
    </row>
    <row r="24" spans="1:4" s="66" customFormat="1" ht="24" customHeight="1">
      <c r="A24" s="85">
        <v>12.4</v>
      </c>
      <c r="B24" s="84" t="s">
        <v>212</v>
      </c>
      <c r="C24" s="80">
        <v>37800</v>
      </c>
      <c r="D24" s="80"/>
    </row>
    <row r="25" spans="1:4" s="66" customFormat="1" ht="24" customHeight="1">
      <c r="A25" s="86">
        <v>13</v>
      </c>
      <c r="B25" s="87" t="s">
        <v>214</v>
      </c>
      <c r="C25" s="88"/>
      <c r="D25" s="88"/>
    </row>
    <row r="26" spans="1:4" s="66" customFormat="1" ht="24" customHeight="1">
      <c r="A26" s="89"/>
      <c r="B26" s="90" t="s">
        <v>215</v>
      </c>
      <c r="C26" s="91">
        <f>C21+C22+C23+C24</f>
        <v>37800</v>
      </c>
      <c r="D26" s="91">
        <f>D21+D22+D23+D24</f>
        <v>0</v>
      </c>
    </row>
    <row r="27" spans="1:4" s="66" customFormat="1" ht="24" customHeight="1">
      <c r="A27" s="92">
        <v>14</v>
      </c>
      <c r="B27" s="84" t="s">
        <v>216</v>
      </c>
      <c r="C27" s="80">
        <f>C17-C26</f>
        <v>1398403</v>
      </c>
      <c r="D27" s="80">
        <f>D17-D26</f>
        <v>1010622</v>
      </c>
    </row>
    <row r="28" spans="1:4" s="66" customFormat="1" ht="24" customHeight="1">
      <c r="A28" s="92">
        <v>15</v>
      </c>
      <c r="B28" s="84" t="s">
        <v>217</v>
      </c>
      <c r="C28" s="80">
        <f>C27*10%</f>
        <v>139840.30000000002</v>
      </c>
      <c r="D28" s="80">
        <f>D27*10%</f>
        <v>101062.20000000001</v>
      </c>
    </row>
    <row r="29" spans="1:4" s="66" customFormat="1" ht="24" customHeight="1">
      <c r="A29" s="79">
        <v>16</v>
      </c>
      <c r="B29" s="84" t="s">
        <v>218</v>
      </c>
      <c r="C29" s="80">
        <f>C27-C28</f>
        <v>1258562.7</v>
      </c>
      <c r="D29" s="80">
        <f>D27-D28</f>
        <v>909559.8</v>
      </c>
    </row>
    <row r="30" spans="1:4" s="66" customFormat="1" ht="24" customHeight="1">
      <c r="A30" s="79">
        <v>17</v>
      </c>
      <c r="B30" s="84" t="s">
        <v>120</v>
      </c>
      <c r="C30" s="80"/>
      <c r="D30" s="80"/>
    </row>
  </sheetData>
  <mergeCells count="2">
    <mergeCell ref="A1:D1"/>
    <mergeCell ref="A2:D2"/>
  </mergeCells>
  <pageMargins left="0.41" right="0.33" top="0.3" bottom="0.31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D25"/>
  <sheetViews>
    <sheetView showGridLines="0" topLeftCell="A7" workbookViewId="0">
      <selection activeCell="G19" sqref="G19"/>
    </sheetView>
  </sheetViews>
  <sheetFormatPr defaultRowHeight="15"/>
  <cols>
    <col min="1" max="1" width="4" customWidth="1"/>
    <col min="2" max="2" width="58" customWidth="1"/>
    <col min="3" max="3" width="19.28515625" customWidth="1"/>
    <col min="4" max="4" width="15.140625" customWidth="1"/>
  </cols>
  <sheetData>
    <row r="2" spans="1:4" ht="23.25">
      <c r="A2" s="113" t="s">
        <v>266</v>
      </c>
      <c r="B2" s="113"/>
      <c r="C2" s="113"/>
      <c r="D2" s="113"/>
    </row>
    <row r="3" spans="1:4" ht="23.25">
      <c r="A3" s="116" t="s">
        <v>100</v>
      </c>
      <c r="B3" s="116"/>
      <c r="C3" s="116"/>
      <c r="D3" s="116"/>
    </row>
    <row r="4" spans="1:4" ht="35.1" customHeight="1">
      <c r="A4" s="11" t="s">
        <v>12</v>
      </c>
      <c r="B4" s="15" t="s">
        <v>228</v>
      </c>
      <c r="C4" s="15" t="s">
        <v>16</v>
      </c>
      <c r="D4" s="15" t="s">
        <v>17</v>
      </c>
    </row>
    <row r="5" spans="1:4" ht="27" customHeight="1">
      <c r="A5" s="10"/>
      <c r="B5" s="16" t="s">
        <v>99</v>
      </c>
      <c r="C5" s="16" t="s">
        <v>19</v>
      </c>
      <c r="D5" s="16" t="s">
        <v>18</v>
      </c>
    </row>
    <row r="6" spans="1:4" ht="24.95" customHeight="1">
      <c r="A6" s="18">
        <v>1</v>
      </c>
      <c r="B6" s="21" t="s">
        <v>101</v>
      </c>
      <c r="C6" s="68">
        <v>69767375</v>
      </c>
      <c r="D6" s="68">
        <v>62035373</v>
      </c>
    </row>
    <row r="7" spans="1:4" ht="24.95" customHeight="1">
      <c r="A7" s="18">
        <v>2</v>
      </c>
      <c r="B7" s="22" t="s">
        <v>102</v>
      </c>
      <c r="C7" s="68">
        <v>68065306</v>
      </c>
      <c r="D7" s="68">
        <v>60292345</v>
      </c>
    </row>
    <row r="8" spans="1:4" s="66" customFormat="1" ht="43.5" customHeight="1">
      <c r="A8" s="93">
        <v>3</v>
      </c>
      <c r="B8" s="94" t="s">
        <v>103</v>
      </c>
      <c r="C8" s="80">
        <f>C6-C7</f>
        <v>1702069</v>
      </c>
      <c r="D8" s="80">
        <f>D6-D7</f>
        <v>1743028</v>
      </c>
    </row>
    <row r="9" spans="1:4" ht="24.95" customHeight="1">
      <c r="A9" s="18">
        <v>4</v>
      </c>
      <c r="B9" s="23" t="s">
        <v>104</v>
      </c>
      <c r="C9" s="68"/>
      <c r="D9" s="68"/>
    </row>
    <row r="10" spans="1:4" ht="24.95" customHeight="1">
      <c r="A10" s="18">
        <v>5</v>
      </c>
      <c r="B10" s="26" t="s">
        <v>105</v>
      </c>
      <c r="C10" s="68">
        <v>215946</v>
      </c>
      <c r="D10" s="68">
        <v>682486</v>
      </c>
    </row>
    <row r="11" spans="1:4" ht="24.95" customHeight="1">
      <c r="A11" s="18">
        <v>0</v>
      </c>
      <c r="B11" s="26" t="s">
        <v>106</v>
      </c>
      <c r="C11" s="68"/>
      <c r="D11" s="68"/>
    </row>
    <row r="12" spans="1:4" ht="24.95" customHeight="1">
      <c r="A12" s="18">
        <v>7</v>
      </c>
      <c r="B12" s="23" t="s">
        <v>107</v>
      </c>
      <c r="C12" s="68">
        <v>49920</v>
      </c>
      <c r="D12" s="68">
        <v>49920</v>
      </c>
    </row>
    <row r="13" spans="1:4" ht="24.95" customHeight="1">
      <c r="A13" s="18">
        <v>8</v>
      </c>
      <c r="B13" s="23" t="s">
        <v>108</v>
      </c>
      <c r="C13" s="68"/>
      <c r="D13" s="68"/>
    </row>
    <row r="14" spans="1:4" ht="24.95" customHeight="1">
      <c r="A14" s="18">
        <v>9</v>
      </c>
      <c r="B14" s="23" t="s">
        <v>109</v>
      </c>
      <c r="C14" s="68"/>
      <c r="D14" s="68"/>
    </row>
    <row r="15" spans="1:4" ht="24.95" customHeight="1">
      <c r="A15" s="18">
        <v>10</v>
      </c>
      <c r="B15" s="19" t="s">
        <v>110</v>
      </c>
      <c r="C15" s="68"/>
      <c r="D15" s="68"/>
    </row>
    <row r="16" spans="1:4" ht="24.95" customHeight="1">
      <c r="A16" s="18">
        <v>11</v>
      </c>
      <c r="B16" s="19" t="s">
        <v>111</v>
      </c>
      <c r="C16" s="68">
        <f>SUM(C17:C20)</f>
        <v>37800</v>
      </c>
      <c r="D16" s="68"/>
    </row>
    <row r="17" spans="1:4" ht="24.95" customHeight="1">
      <c r="A17" s="18"/>
      <c r="B17" s="23" t="s">
        <v>112</v>
      </c>
      <c r="C17" s="68"/>
      <c r="D17" s="68"/>
    </row>
    <row r="18" spans="1:4" ht="24.95" customHeight="1">
      <c r="A18" s="18"/>
      <c r="B18" s="23" t="s">
        <v>113</v>
      </c>
      <c r="C18" s="68"/>
      <c r="D18" s="68"/>
    </row>
    <row r="19" spans="1:4" ht="24.95" customHeight="1">
      <c r="A19" s="18"/>
      <c r="B19" s="23" t="s">
        <v>114</v>
      </c>
      <c r="C19" s="68"/>
      <c r="D19" s="68"/>
    </row>
    <row r="20" spans="1:4" ht="24.95" customHeight="1">
      <c r="A20" s="18"/>
      <c r="B20" s="23" t="s">
        <v>115</v>
      </c>
      <c r="C20" s="68">
        <v>37800</v>
      </c>
      <c r="D20" s="68"/>
    </row>
    <row r="21" spans="1:4" ht="51" customHeight="1">
      <c r="A21" s="18">
        <v>12</v>
      </c>
      <c r="B21" s="24" t="s">
        <v>116</v>
      </c>
      <c r="C21" s="68"/>
      <c r="D21" s="68"/>
    </row>
    <row r="22" spans="1:4" ht="39" customHeight="1">
      <c r="A22" s="18">
        <v>13</v>
      </c>
      <c r="B22" s="25" t="s">
        <v>117</v>
      </c>
      <c r="C22" s="68">
        <f>C8-C9-C10-C11-C12-C13-C14-C15-C16</f>
        <v>1398403</v>
      </c>
      <c r="D22" s="68">
        <f>D8-D9-D10-D11-D12-D13-D14-D15-D16</f>
        <v>1010622</v>
      </c>
    </row>
    <row r="23" spans="1:4" ht="44.25" customHeight="1">
      <c r="A23" s="18">
        <v>14</v>
      </c>
      <c r="B23" s="22" t="s">
        <v>118</v>
      </c>
      <c r="C23" s="68">
        <f>C22*10%</f>
        <v>139840.30000000002</v>
      </c>
      <c r="D23" s="68">
        <f>D22*10%</f>
        <v>101062.20000000001</v>
      </c>
    </row>
    <row r="24" spans="1:4" s="66" customFormat="1" ht="43.5" customHeight="1">
      <c r="A24" s="93">
        <v>15</v>
      </c>
      <c r="B24" s="94" t="s">
        <v>119</v>
      </c>
      <c r="C24" s="80">
        <f>C22-C23</f>
        <v>1258562.7</v>
      </c>
      <c r="D24" s="80">
        <f>D22-D23</f>
        <v>909559.8</v>
      </c>
    </row>
    <row r="25" spans="1:4" ht="37.5" customHeight="1">
      <c r="A25" s="18">
        <v>16</v>
      </c>
      <c r="B25" s="23" t="s">
        <v>120</v>
      </c>
      <c r="C25" s="68"/>
      <c r="D25" s="68"/>
    </row>
  </sheetData>
  <mergeCells count="2">
    <mergeCell ref="A2:D2"/>
    <mergeCell ref="A3:D3"/>
  </mergeCells>
  <pageMargins left="0.41" right="0.33" top="0.3" bottom="0.31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E28"/>
  <sheetViews>
    <sheetView showGridLines="0" zoomScaleNormal="100" workbookViewId="0">
      <selection activeCell="C30" sqref="C30"/>
    </sheetView>
  </sheetViews>
  <sheetFormatPr defaultRowHeight="15"/>
  <cols>
    <col min="1" max="1" width="4" customWidth="1"/>
    <col min="2" max="2" width="58" customWidth="1"/>
    <col min="3" max="3" width="19.28515625" customWidth="1"/>
    <col min="4" max="4" width="15.140625" customWidth="1"/>
  </cols>
  <sheetData>
    <row r="2" spans="1:5" ht="23.25">
      <c r="A2" s="113" t="s">
        <v>267</v>
      </c>
      <c r="B2" s="113"/>
      <c r="C2" s="113"/>
      <c r="D2" s="113"/>
    </row>
    <row r="3" spans="1:5" ht="23.25">
      <c r="A3" s="116"/>
      <c r="B3" s="116"/>
      <c r="C3" s="116"/>
      <c r="D3" s="116"/>
    </row>
    <row r="4" spans="1:5" ht="35.1" customHeight="1">
      <c r="A4" s="11" t="s">
        <v>12</v>
      </c>
      <c r="B4" s="39" t="s">
        <v>153</v>
      </c>
      <c r="C4" s="15" t="s">
        <v>16</v>
      </c>
      <c r="D4" s="15" t="s">
        <v>16</v>
      </c>
      <c r="E4" s="37"/>
    </row>
    <row r="5" spans="1:5" ht="35.1" customHeight="1">
      <c r="A5" s="10"/>
      <c r="B5" s="38" t="s">
        <v>154</v>
      </c>
      <c r="C5" s="16" t="s">
        <v>19</v>
      </c>
      <c r="D5" s="16" t="s">
        <v>18</v>
      </c>
    </row>
    <row r="6" spans="1:5" ht="24.95" customHeight="1">
      <c r="A6" s="18" t="s">
        <v>171</v>
      </c>
      <c r="B6" s="21" t="s">
        <v>229</v>
      </c>
      <c r="C6" s="68">
        <f>C7-C8-C11+C9-C10-C12</f>
        <v>1379996</v>
      </c>
      <c r="D6" s="68">
        <f>D7-D8-D11-D9-D10-D12</f>
        <v>-258436</v>
      </c>
    </row>
    <row r="7" spans="1:5" ht="21.95" customHeight="1">
      <c r="A7" s="18">
        <v>1</v>
      </c>
      <c r="B7" s="26" t="s">
        <v>230</v>
      </c>
      <c r="C7" s="68">
        <v>82915684</v>
      </c>
      <c r="D7" s="68">
        <v>72999384</v>
      </c>
    </row>
    <row r="8" spans="1:5" ht="21.95" customHeight="1">
      <c r="A8" s="18">
        <v>2</v>
      </c>
      <c r="B8" s="32" t="s">
        <v>231</v>
      </c>
      <c r="C8" s="68">
        <v>81020530</v>
      </c>
      <c r="D8" s="68">
        <v>72806788</v>
      </c>
    </row>
    <row r="9" spans="1:5" ht="21.95" customHeight="1">
      <c r="A9" s="18">
        <v>3</v>
      </c>
      <c r="B9" s="23" t="s">
        <v>273</v>
      </c>
      <c r="C9" s="68">
        <v>66792</v>
      </c>
      <c r="D9" s="68"/>
    </row>
    <row r="10" spans="1:5" ht="24.95" customHeight="1">
      <c r="A10" s="18">
        <v>4</v>
      </c>
      <c r="B10" s="71" t="s">
        <v>232</v>
      </c>
      <c r="C10" s="68">
        <v>37800</v>
      </c>
      <c r="D10" s="68">
        <v>60536</v>
      </c>
    </row>
    <row r="11" spans="1:5" ht="24.95" customHeight="1">
      <c r="A11" s="18">
        <v>5</v>
      </c>
      <c r="B11" s="71" t="s">
        <v>233</v>
      </c>
      <c r="C11" s="68">
        <v>544150</v>
      </c>
      <c r="D11" s="68">
        <v>390496</v>
      </c>
    </row>
    <row r="12" spans="1:5" ht="24.95" customHeight="1">
      <c r="A12" s="18">
        <v>6</v>
      </c>
      <c r="B12" s="23" t="s">
        <v>234</v>
      </c>
      <c r="C12" s="68"/>
      <c r="D12" s="68"/>
    </row>
    <row r="13" spans="1:5" ht="24.95" customHeight="1">
      <c r="A13" s="18" t="s">
        <v>172</v>
      </c>
      <c r="B13" s="72" t="s">
        <v>235</v>
      </c>
      <c r="C13" s="68">
        <f>SUM(C14:C18)</f>
        <v>0</v>
      </c>
      <c r="D13" s="68">
        <f>SUM(D14:D18)</f>
        <v>0</v>
      </c>
    </row>
    <row r="14" spans="1:5" ht="24.95" customHeight="1">
      <c r="A14" s="18">
        <v>1</v>
      </c>
      <c r="B14" s="32" t="s">
        <v>236</v>
      </c>
      <c r="C14" s="68"/>
      <c r="D14" s="68"/>
    </row>
    <row r="15" spans="1:5" ht="24.95" customHeight="1">
      <c r="A15" s="18">
        <v>2</v>
      </c>
      <c r="B15" s="23" t="s">
        <v>138</v>
      </c>
      <c r="C15" s="68"/>
      <c r="D15" s="68"/>
    </row>
    <row r="16" spans="1:5" ht="24.95" customHeight="1">
      <c r="A16" s="18">
        <v>3</v>
      </c>
      <c r="B16" s="23" t="s">
        <v>237</v>
      </c>
      <c r="C16" s="68"/>
      <c r="D16" s="68"/>
    </row>
    <row r="17" spans="1:4" ht="24.95" customHeight="1">
      <c r="A17" s="18">
        <v>4</v>
      </c>
      <c r="B17" s="23" t="s">
        <v>238</v>
      </c>
      <c r="C17" s="68"/>
      <c r="D17" s="68"/>
    </row>
    <row r="18" spans="1:4" ht="24.95" customHeight="1">
      <c r="A18" s="18">
        <v>5</v>
      </c>
      <c r="B18" s="23" t="s">
        <v>141</v>
      </c>
      <c r="C18" s="68"/>
      <c r="D18" s="68"/>
    </row>
    <row r="19" spans="1:4" ht="24.95" customHeight="1">
      <c r="A19" s="18"/>
      <c r="B19" s="34" t="s">
        <v>239</v>
      </c>
      <c r="C19" s="73">
        <f>SUM(C20:C25)</f>
        <v>0</v>
      </c>
      <c r="D19" s="73">
        <f>SUM(D20:D25)</f>
        <v>0</v>
      </c>
    </row>
    <row r="20" spans="1:4" ht="24.95" customHeight="1">
      <c r="A20" s="18" t="s">
        <v>240</v>
      </c>
      <c r="B20" s="23" t="s">
        <v>241</v>
      </c>
      <c r="C20" s="68"/>
      <c r="D20" s="68"/>
    </row>
    <row r="21" spans="1:4" ht="21" customHeight="1">
      <c r="A21" s="18"/>
      <c r="B21" s="23" t="s">
        <v>242</v>
      </c>
      <c r="C21" s="68"/>
      <c r="D21" s="68"/>
    </row>
    <row r="22" spans="1:4" ht="19.5" customHeight="1">
      <c r="A22" s="18"/>
      <c r="B22" s="23" t="s">
        <v>243</v>
      </c>
      <c r="C22" s="68"/>
      <c r="D22" s="68"/>
    </row>
    <row r="23" spans="1:4" ht="24.75" customHeight="1">
      <c r="A23" s="18"/>
      <c r="B23" s="26" t="s">
        <v>257</v>
      </c>
      <c r="C23" s="68"/>
      <c r="D23" s="68"/>
    </row>
    <row r="24" spans="1:4" ht="24" customHeight="1">
      <c r="A24" s="18"/>
      <c r="B24" s="23" t="s">
        <v>244</v>
      </c>
      <c r="C24" s="68"/>
      <c r="D24" s="68"/>
    </row>
    <row r="25" spans="1:4" ht="25.5" customHeight="1">
      <c r="A25" s="18"/>
      <c r="B25" s="23" t="s">
        <v>245</v>
      </c>
      <c r="C25" s="68"/>
      <c r="D25" s="68"/>
    </row>
    <row r="26" spans="1:4" ht="21.95" customHeight="1">
      <c r="A26" s="18"/>
      <c r="B26" s="34" t="s">
        <v>246</v>
      </c>
      <c r="C26" s="68">
        <f>C6-C13-C19</f>
        <v>1379996</v>
      </c>
      <c r="D26" s="68">
        <f>D6-D13-D19</f>
        <v>-258436</v>
      </c>
    </row>
    <row r="27" spans="1:4" ht="21.95" customHeight="1">
      <c r="A27" s="18"/>
      <c r="B27" s="34" t="s">
        <v>247</v>
      </c>
      <c r="C27" s="68">
        <v>13444</v>
      </c>
      <c r="D27" s="68">
        <v>271880</v>
      </c>
    </row>
    <row r="28" spans="1:4" ht="21.95" customHeight="1">
      <c r="A28" s="18"/>
      <c r="B28" s="34" t="s">
        <v>248</v>
      </c>
      <c r="C28" s="68">
        <f>SUM(C26:C27)</f>
        <v>1393440</v>
      </c>
      <c r="D28" s="68">
        <f>SUM(D26:D27)</f>
        <v>13444</v>
      </c>
    </row>
  </sheetData>
  <mergeCells count="2">
    <mergeCell ref="A2:D2"/>
    <mergeCell ref="A3:D3"/>
  </mergeCells>
  <pageMargins left="0.41" right="0.33" top="0.3" bottom="0.31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D38"/>
  <sheetViews>
    <sheetView showGridLines="0" tabSelected="1" workbookViewId="0">
      <selection activeCell="H34" sqref="H34"/>
    </sheetView>
  </sheetViews>
  <sheetFormatPr defaultRowHeight="15"/>
  <cols>
    <col min="1" max="1" width="4" customWidth="1"/>
    <col min="2" max="2" width="58" customWidth="1"/>
    <col min="3" max="3" width="19.28515625" customWidth="1"/>
    <col min="4" max="4" width="15.140625" customWidth="1"/>
  </cols>
  <sheetData>
    <row r="2" spans="1:4" ht="23.25">
      <c r="A2" s="113" t="s">
        <v>268</v>
      </c>
      <c r="B2" s="113"/>
      <c r="C2" s="113"/>
      <c r="D2" s="113"/>
    </row>
    <row r="3" spans="1:4" ht="23.25">
      <c r="A3" s="116"/>
      <c r="B3" s="116"/>
      <c r="C3" s="116"/>
      <c r="D3" s="116"/>
    </row>
    <row r="4" spans="1:4" ht="35.1" customHeight="1">
      <c r="A4" s="11" t="s">
        <v>12</v>
      </c>
      <c r="B4" s="15" t="s">
        <v>121</v>
      </c>
      <c r="C4" s="15" t="s">
        <v>16</v>
      </c>
      <c r="D4" s="15" t="s">
        <v>17</v>
      </c>
    </row>
    <row r="5" spans="1:4" ht="35.1" customHeight="1">
      <c r="A5" s="10"/>
      <c r="B5" s="16" t="s">
        <v>122</v>
      </c>
      <c r="C5" s="16" t="s">
        <v>19</v>
      </c>
      <c r="D5" s="16" t="s">
        <v>18</v>
      </c>
    </row>
    <row r="6" spans="1:4" ht="24.95" customHeight="1">
      <c r="A6" s="18"/>
      <c r="B6" s="21" t="s">
        <v>152</v>
      </c>
      <c r="C6" s="68"/>
      <c r="D6" s="68"/>
    </row>
    <row r="7" spans="1:4" ht="17.25" customHeight="1">
      <c r="A7" s="18"/>
      <c r="B7" s="22" t="s">
        <v>123</v>
      </c>
      <c r="C7" s="68"/>
      <c r="D7" s="68"/>
    </row>
    <row r="8" spans="1:4" ht="22.5" customHeight="1">
      <c r="A8" s="18"/>
      <c r="B8" s="25" t="s">
        <v>124</v>
      </c>
      <c r="C8" s="68"/>
      <c r="D8" s="68"/>
    </row>
    <row r="9" spans="1:4" ht="20.100000000000001" customHeight="1">
      <c r="A9" s="18"/>
      <c r="B9" s="17" t="s">
        <v>125</v>
      </c>
      <c r="C9" s="68"/>
      <c r="D9" s="68"/>
    </row>
    <row r="10" spans="1:4" ht="20.100000000000001" customHeight="1">
      <c r="A10" s="18"/>
      <c r="B10" s="17" t="s">
        <v>126</v>
      </c>
      <c r="C10" s="68"/>
      <c r="D10" s="68"/>
    </row>
    <row r="11" spans="1:4" ht="20.100000000000001" customHeight="1">
      <c r="A11" s="18"/>
      <c r="B11" s="17" t="s">
        <v>127</v>
      </c>
      <c r="C11" s="68"/>
      <c r="D11" s="68"/>
    </row>
    <row r="12" spans="1:4" ht="20.100000000000001" customHeight="1">
      <c r="A12" s="18"/>
      <c r="B12" s="17" t="s">
        <v>128</v>
      </c>
      <c r="C12" s="68"/>
      <c r="D12" s="68"/>
    </row>
    <row r="13" spans="1:4" ht="20.100000000000001" customHeight="1">
      <c r="A13" s="28"/>
      <c r="B13" s="29" t="s">
        <v>129</v>
      </c>
      <c r="C13" s="74"/>
      <c r="D13" s="74"/>
    </row>
    <row r="14" spans="1:4" ht="20.100000000000001" customHeight="1">
      <c r="A14" s="30"/>
      <c r="B14" s="31" t="s">
        <v>130</v>
      </c>
      <c r="C14" s="75">
        <v>82915684</v>
      </c>
      <c r="D14" s="75">
        <v>72999384</v>
      </c>
    </row>
    <row r="15" spans="1:4" ht="20.100000000000001" customHeight="1">
      <c r="A15" s="18"/>
      <c r="B15" s="19" t="s">
        <v>131</v>
      </c>
      <c r="C15" s="68">
        <v>-397950</v>
      </c>
      <c r="D15" s="68"/>
    </row>
    <row r="16" spans="1:4" ht="16.5" customHeight="1">
      <c r="A16" s="28"/>
      <c r="B16" s="29" t="s">
        <v>133</v>
      </c>
      <c r="C16" s="74"/>
      <c r="D16" s="74"/>
    </row>
    <row r="17" spans="1:4" ht="17.25" customHeight="1">
      <c r="A17" s="30"/>
      <c r="B17" s="31" t="s">
        <v>132</v>
      </c>
      <c r="C17" s="75">
        <v>80622580</v>
      </c>
      <c r="D17" s="75">
        <v>72806788</v>
      </c>
    </row>
    <row r="18" spans="1:4" ht="17.25" customHeight="1">
      <c r="A18" s="18"/>
      <c r="B18" s="23" t="s">
        <v>274</v>
      </c>
      <c r="C18" s="68">
        <v>66792</v>
      </c>
      <c r="D18" s="68"/>
    </row>
    <row r="19" spans="1:4" ht="21.95" customHeight="1">
      <c r="A19" s="18"/>
      <c r="B19" s="23" t="s">
        <v>134</v>
      </c>
      <c r="C19" s="68">
        <v>37800</v>
      </c>
      <c r="D19" s="68">
        <v>60536</v>
      </c>
    </row>
    <row r="20" spans="1:4" ht="21.95" customHeight="1">
      <c r="A20" s="18"/>
      <c r="B20" s="23" t="s">
        <v>249</v>
      </c>
      <c r="C20" s="68">
        <v>544150</v>
      </c>
      <c r="D20" s="68">
        <v>390496</v>
      </c>
    </row>
    <row r="21" spans="1:4" ht="18" customHeight="1">
      <c r="A21" s="18"/>
      <c r="B21" s="23" t="s">
        <v>135</v>
      </c>
      <c r="C21" s="68">
        <f>C17+C18-C19+C20</f>
        <v>81195722</v>
      </c>
      <c r="D21" s="68">
        <f>D17+D18+D19+D20</f>
        <v>73257820</v>
      </c>
    </row>
    <row r="22" spans="1:4" ht="18" customHeight="1">
      <c r="A22" s="18"/>
      <c r="B22" s="33" t="s">
        <v>136</v>
      </c>
      <c r="C22" s="68"/>
      <c r="D22" s="68"/>
    </row>
    <row r="23" spans="1:4" ht="20.100000000000001" customHeight="1">
      <c r="A23" s="18"/>
      <c r="B23" s="26" t="s">
        <v>137</v>
      </c>
      <c r="C23" s="68"/>
      <c r="D23" s="68"/>
    </row>
    <row r="24" spans="1:4" ht="20.100000000000001" customHeight="1">
      <c r="A24" s="18"/>
      <c r="B24" s="32" t="s">
        <v>138</v>
      </c>
      <c r="C24" s="68"/>
      <c r="D24" s="68"/>
    </row>
    <row r="25" spans="1:4" ht="20.100000000000001" customHeight="1">
      <c r="A25" s="18"/>
      <c r="B25" s="32" t="s">
        <v>139</v>
      </c>
      <c r="C25" s="68"/>
      <c r="D25" s="68"/>
    </row>
    <row r="26" spans="1:4" ht="20.100000000000001" customHeight="1">
      <c r="A26" s="18"/>
      <c r="B26" s="32" t="s">
        <v>140</v>
      </c>
      <c r="C26" s="68"/>
      <c r="D26" s="68"/>
    </row>
    <row r="27" spans="1:4" ht="20.100000000000001" customHeight="1">
      <c r="A27" s="18"/>
      <c r="B27" s="32" t="s">
        <v>141</v>
      </c>
      <c r="C27" s="68"/>
      <c r="D27" s="68"/>
    </row>
    <row r="28" spans="1:4" ht="18" customHeight="1">
      <c r="A28" s="18"/>
      <c r="B28" s="32" t="s">
        <v>142</v>
      </c>
      <c r="C28" s="68"/>
      <c r="D28" s="68"/>
    </row>
    <row r="29" spans="1:4" ht="18" customHeight="1">
      <c r="A29" s="18"/>
      <c r="B29" s="33" t="s">
        <v>143</v>
      </c>
      <c r="C29" s="68">
        <f>SUM(C30:C34)</f>
        <v>0</v>
      </c>
      <c r="D29" s="68">
        <f>SUM(D30:D34)</f>
        <v>0</v>
      </c>
    </row>
    <row r="30" spans="1:4" ht="20.100000000000001" customHeight="1">
      <c r="A30" s="18"/>
      <c r="B30" s="26" t="s">
        <v>144</v>
      </c>
      <c r="C30" s="68"/>
      <c r="D30" s="68"/>
    </row>
    <row r="31" spans="1:4" ht="20.100000000000001" customHeight="1">
      <c r="A31" s="18"/>
      <c r="B31" s="26" t="s">
        <v>145</v>
      </c>
      <c r="C31" s="68"/>
      <c r="D31" s="68"/>
    </row>
    <row r="32" spans="1:4" ht="20.100000000000001" customHeight="1">
      <c r="A32" s="18"/>
      <c r="B32" s="26" t="s">
        <v>146</v>
      </c>
      <c r="C32" s="68"/>
      <c r="D32" s="68"/>
    </row>
    <row r="33" spans="1:4" ht="20.100000000000001" customHeight="1">
      <c r="A33" s="18"/>
      <c r="B33" s="26" t="s">
        <v>147</v>
      </c>
      <c r="C33" s="68"/>
      <c r="D33" s="68"/>
    </row>
    <row r="34" spans="1:4" ht="20.100000000000001" customHeight="1">
      <c r="A34" s="18"/>
      <c r="B34" s="32" t="s">
        <v>148</v>
      </c>
      <c r="C34" s="68"/>
      <c r="D34" s="68"/>
    </row>
    <row r="35" spans="1:4" ht="20.100000000000001" customHeight="1">
      <c r="A35" s="18"/>
      <c r="B35" s="26" t="s">
        <v>149</v>
      </c>
      <c r="C35" s="68">
        <f>C14+C18</f>
        <v>82982476</v>
      </c>
      <c r="D35" s="68">
        <f>D14-D21-D29</f>
        <v>-258436</v>
      </c>
    </row>
    <row r="36" spans="1:4" ht="21.95" customHeight="1">
      <c r="A36" s="18"/>
      <c r="B36" s="34" t="s">
        <v>150</v>
      </c>
      <c r="C36" s="68">
        <v>13444</v>
      </c>
      <c r="D36" s="68">
        <v>271880</v>
      </c>
    </row>
    <row r="37" spans="1:4" ht="21.95" customHeight="1">
      <c r="A37" s="18"/>
      <c r="B37" s="34" t="s">
        <v>151</v>
      </c>
      <c r="C37" s="68">
        <f>C36+C35-C17+C15-C19-C20</f>
        <v>1393440</v>
      </c>
      <c r="D37" s="68">
        <f>D36+D14+D15-D21+D31</f>
        <v>13444</v>
      </c>
    </row>
    <row r="38" spans="1:4" ht="18" customHeight="1"/>
  </sheetData>
  <mergeCells count="2">
    <mergeCell ref="A2:D2"/>
    <mergeCell ref="A3:D3"/>
  </mergeCells>
  <pageMargins left="0.41" right="0.33" top="0.3" bottom="0.31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K29"/>
  <sheetViews>
    <sheetView showGridLines="0" workbookViewId="0">
      <selection activeCell="B17" sqref="B17"/>
    </sheetView>
  </sheetViews>
  <sheetFormatPr defaultRowHeight="15"/>
  <cols>
    <col min="1" max="1" width="4" customWidth="1"/>
    <col min="2" max="2" width="29.140625" customWidth="1"/>
    <col min="3" max="3" width="9.7109375" customWidth="1"/>
    <col min="4" max="4" width="9" customWidth="1"/>
    <col min="6" max="6" width="12.5703125" customWidth="1"/>
    <col min="7" max="7" width="14.42578125" customWidth="1"/>
    <col min="8" max="8" width="12" customWidth="1"/>
    <col min="9" max="9" width="10.5703125" customWidth="1"/>
    <col min="10" max="10" width="10.42578125" customWidth="1"/>
    <col min="11" max="11" width="12.42578125" bestFit="1" customWidth="1"/>
  </cols>
  <sheetData>
    <row r="2" spans="1:11" ht="23.25">
      <c r="A2" s="113" t="s">
        <v>269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23.25">
      <c r="A3" s="41" t="s">
        <v>155</v>
      </c>
      <c r="B3" s="41"/>
      <c r="C3" s="41"/>
      <c r="D3" s="40"/>
    </row>
    <row r="4" spans="1:11" ht="21.75" customHeight="1">
      <c r="A4" s="105"/>
      <c r="B4" s="106"/>
      <c r="C4" s="117" t="s">
        <v>157</v>
      </c>
      <c r="D4" s="117"/>
      <c r="E4" s="117"/>
      <c r="F4" s="117"/>
      <c r="G4" s="117"/>
      <c r="H4" s="117"/>
      <c r="I4" s="117"/>
      <c r="J4" s="107"/>
      <c r="K4" s="108"/>
    </row>
    <row r="5" spans="1:11" ht="16.5" customHeight="1">
      <c r="A5" s="42" t="s">
        <v>12</v>
      </c>
      <c r="B5" s="44" t="s">
        <v>156</v>
      </c>
      <c r="C5" s="48" t="s">
        <v>158</v>
      </c>
      <c r="D5" s="48" t="s">
        <v>160</v>
      </c>
      <c r="E5" s="104" t="s">
        <v>162</v>
      </c>
      <c r="F5" s="48" t="s">
        <v>164</v>
      </c>
      <c r="G5" s="104" t="s">
        <v>166</v>
      </c>
      <c r="H5" s="104" t="s">
        <v>168</v>
      </c>
      <c r="I5" s="48" t="s">
        <v>170</v>
      </c>
      <c r="J5" s="60" t="s">
        <v>258</v>
      </c>
      <c r="K5" s="48" t="s">
        <v>170</v>
      </c>
    </row>
    <row r="6" spans="1:11" ht="20.25" customHeight="1">
      <c r="A6" s="30"/>
      <c r="B6" s="43"/>
      <c r="C6" s="45" t="s">
        <v>159</v>
      </c>
      <c r="D6" s="45" t="s">
        <v>161</v>
      </c>
      <c r="E6" s="46" t="s">
        <v>163</v>
      </c>
      <c r="F6" s="45" t="s">
        <v>165</v>
      </c>
      <c r="G6" s="46" t="s">
        <v>167</v>
      </c>
      <c r="H6" s="46" t="s">
        <v>169</v>
      </c>
      <c r="I6" s="45"/>
      <c r="J6" s="61" t="s">
        <v>259</v>
      </c>
      <c r="K6" s="13"/>
    </row>
    <row r="7" spans="1:11" ht="21" customHeight="1">
      <c r="A7" s="56" t="s">
        <v>74</v>
      </c>
      <c r="B7" s="32" t="s">
        <v>260</v>
      </c>
      <c r="C7" s="68"/>
      <c r="D7" s="68"/>
      <c r="E7" s="68"/>
      <c r="F7" s="68"/>
      <c r="G7" s="68"/>
      <c r="H7" s="68">
        <v>1996633</v>
      </c>
      <c r="I7" s="68">
        <f>SUM(C7:H7)</f>
        <v>1996633</v>
      </c>
      <c r="J7" s="68">
        <v>0</v>
      </c>
      <c r="K7" s="68">
        <f>SUM(I7:J7)</f>
        <v>1996633</v>
      </c>
    </row>
    <row r="8" spans="1:11" ht="20.100000000000001" customHeight="1">
      <c r="A8" s="18" t="s">
        <v>171</v>
      </c>
      <c r="B8" s="50" t="s">
        <v>173</v>
      </c>
      <c r="C8" s="76"/>
      <c r="D8" s="68"/>
      <c r="E8" s="68"/>
      <c r="F8" s="68"/>
      <c r="G8" s="68"/>
      <c r="H8" s="68"/>
      <c r="I8" s="68">
        <f t="shared" ref="I8:I9" si="0">SUM(C8:H8)</f>
        <v>0</v>
      </c>
      <c r="J8" s="68"/>
      <c r="K8" s="68">
        <f t="shared" ref="K8:K9" si="1">SUM(I8:J8)</f>
        <v>0</v>
      </c>
    </row>
    <row r="9" spans="1:11" ht="20.100000000000001" customHeight="1">
      <c r="A9" s="18" t="s">
        <v>172</v>
      </c>
      <c r="B9" s="58" t="s">
        <v>185</v>
      </c>
      <c r="C9" s="68"/>
      <c r="D9" s="68"/>
      <c r="E9" s="68"/>
      <c r="F9" s="68"/>
      <c r="G9" s="68"/>
      <c r="H9" s="68">
        <v>-1258563</v>
      </c>
      <c r="I9" s="68">
        <f t="shared" si="0"/>
        <v>-1258563</v>
      </c>
      <c r="J9" s="68">
        <v>1258563</v>
      </c>
      <c r="K9" s="68">
        <f t="shared" si="1"/>
        <v>0</v>
      </c>
    </row>
    <row r="10" spans="1:11" ht="15" customHeight="1">
      <c r="A10" s="28">
        <v>1</v>
      </c>
      <c r="B10" s="54" t="s">
        <v>174</v>
      </c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15" customHeight="1">
      <c r="A11" s="30"/>
      <c r="B11" s="55" t="s">
        <v>175</v>
      </c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15" customHeight="1">
      <c r="A12" s="28"/>
      <c r="B12" s="51" t="s">
        <v>176</v>
      </c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15" customHeight="1">
      <c r="A13" s="42">
        <v>2</v>
      </c>
      <c r="B13" s="52" t="s">
        <v>177</v>
      </c>
      <c r="C13" s="78"/>
      <c r="D13" s="78"/>
      <c r="E13" s="78"/>
      <c r="F13" s="78"/>
      <c r="G13" s="78"/>
      <c r="H13" s="78"/>
      <c r="I13" s="78"/>
      <c r="J13" s="78"/>
      <c r="K13" s="78"/>
    </row>
    <row r="14" spans="1:11" ht="15" customHeight="1">
      <c r="A14" s="30"/>
      <c r="B14" s="53" t="s">
        <v>178</v>
      </c>
      <c r="C14" s="75"/>
      <c r="D14" s="75"/>
      <c r="E14" s="75"/>
      <c r="F14" s="75"/>
      <c r="G14" s="75"/>
      <c r="H14" s="75"/>
      <c r="I14" s="75"/>
      <c r="J14" s="75"/>
      <c r="K14" s="75"/>
    </row>
    <row r="15" spans="1:11" ht="20.100000000000001" customHeight="1">
      <c r="A15" s="18">
        <v>3</v>
      </c>
      <c r="B15" s="19" t="s">
        <v>179</v>
      </c>
      <c r="C15" s="68"/>
      <c r="D15" s="68"/>
      <c r="E15" s="68"/>
      <c r="F15" s="68"/>
      <c r="G15" s="68"/>
      <c r="H15" s="68">
        <v>1258563</v>
      </c>
      <c r="I15" s="68">
        <f>SUM(C15:H15)</f>
        <v>1258563</v>
      </c>
      <c r="J15" s="68">
        <v>0</v>
      </c>
      <c r="K15" s="68">
        <f>SUM(I15:J15)</f>
        <v>1258563</v>
      </c>
    </row>
    <row r="16" spans="1:11" ht="20.100000000000001" customHeight="1">
      <c r="A16" s="18">
        <v>4</v>
      </c>
      <c r="B16" s="23" t="s">
        <v>180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1" ht="20.100000000000001" customHeight="1">
      <c r="A17" s="28">
        <v>5</v>
      </c>
      <c r="B17" s="29" t="s">
        <v>181</v>
      </c>
      <c r="C17" s="74"/>
      <c r="D17" s="74"/>
      <c r="E17" s="74"/>
      <c r="F17" s="74"/>
      <c r="G17" s="74"/>
      <c r="H17" s="74"/>
      <c r="I17" s="74"/>
      <c r="J17" s="74"/>
      <c r="K17" s="74"/>
    </row>
    <row r="18" spans="1:11" ht="20.100000000000001" customHeight="1">
      <c r="A18" s="30"/>
      <c r="B18" s="31" t="s">
        <v>182</v>
      </c>
      <c r="C18" s="75"/>
      <c r="D18" s="75"/>
      <c r="E18" s="75"/>
      <c r="F18" s="75"/>
      <c r="G18" s="75"/>
      <c r="H18" s="75"/>
      <c r="I18" s="75"/>
      <c r="J18" s="75"/>
      <c r="K18" s="75"/>
    </row>
    <row r="19" spans="1:11" ht="20.100000000000001" customHeight="1">
      <c r="A19" s="18">
        <v>6</v>
      </c>
      <c r="B19" s="23" t="s">
        <v>183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1" ht="20.100000000000001" customHeight="1">
      <c r="A20" s="56" t="s">
        <v>77</v>
      </c>
      <c r="B20" s="32" t="s">
        <v>270</v>
      </c>
      <c r="C20" s="68">
        <f>SUM(C7:C19)</f>
        <v>0</v>
      </c>
      <c r="D20" s="68">
        <f t="shared" ref="D20:K20" si="2">SUM(D7:D19)</f>
        <v>0</v>
      </c>
      <c r="E20" s="68">
        <f t="shared" si="2"/>
        <v>0</v>
      </c>
      <c r="F20" s="68">
        <f t="shared" si="2"/>
        <v>0</v>
      </c>
      <c r="G20" s="68">
        <f t="shared" si="2"/>
        <v>0</v>
      </c>
      <c r="H20" s="68">
        <f t="shared" si="2"/>
        <v>1996633</v>
      </c>
      <c r="I20" s="68">
        <f t="shared" si="2"/>
        <v>1996633</v>
      </c>
      <c r="J20" s="68">
        <f t="shared" si="2"/>
        <v>1258563</v>
      </c>
      <c r="K20" s="68">
        <f t="shared" si="2"/>
        <v>3255196</v>
      </c>
    </row>
    <row r="21" spans="1:11" ht="20.100000000000001" customHeight="1">
      <c r="A21" s="57">
        <v>1</v>
      </c>
      <c r="B21" s="54" t="s">
        <v>174</v>
      </c>
      <c r="C21" s="74"/>
      <c r="D21" s="74"/>
      <c r="E21" s="74"/>
      <c r="F21" s="74"/>
      <c r="G21" s="74"/>
      <c r="H21" s="74"/>
      <c r="I21" s="74"/>
      <c r="J21" s="74"/>
      <c r="K21" s="74"/>
    </row>
    <row r="22" spans="1:11" ht="20.100000000000001" customHeight="1">
      <c r="A22" s="47"/>
      <c r="B22" s="55" t="s">
        <v>175</v>
      </c>
      <c r="C22" s="75"/>
      <c r="D22" s="75"/>
      <c r="E22" s="75"/>
      <c r="F22" s="75"/>
      <c r="G22" s="75"/>
      <c r="H22" s="75"/>
      <c r="I22" s="75"/>
      <c r="J22" s="75"/>
      <c r="K22" s="75"/>
    </row>
    <row r="23" spans="1:11" ht="20.100000000000001" customHeight="1">
      <c r="A23" s="57"/>
      <c r="B23" s="51" t="s">
        <v>176</v>
      </c>
      <c r="C23" s="74"/>
      <c r="D23" s="74"/>
      <c r="E23" s="74"/>
      <c r="F23" s="74"/>
      <c r="G23" s="74"/>
      <c r="H23" s="74"/>
      <c r="I23" s="74"/>
      <c r="J23" s="74"/>
      <c r="K23" s="74"/>
    </row>
    <row r="24" spans="1:11" ht="20.100000000000001" customHeight="1">
      <c r="A24" s="59">
        <v>2</v>
      </c>
      <c r="B24" s="52" t="s">
        <v>177</v>
      </c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0.100000000000001" customHeight="1">
      <c r="A25" s="30"/>
      <c r="B25" s="53" t="s">
        <v>178</v>
      </c>
      <c r="C25" s="75"/>
      <c r="D25" s="75"/>
      <c r="E25" s="75"/>
      <c r="F25" s="75"/>
      <c r="G25" s="75"/>
      <c r="H25" s="75"/>
      <c r="I25" s="75"/>
      <c r="J25" s="75"/>
      <c r="K25" s="75"/>
    </row>
    <row r="26" spans="1:11" ht="20.100000000000001" customHeight="1">
      <c r="A26" s="56">
        <v>3</v>
      </c>
      <c r="B26" s="49" t="s">
        <v>184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ht="20.100000000000001" customHeight="1">
      <c r="A27" s="56">
        <v>4</v>
      </c>
      <c r="B27" s="19" t="s">
        <v>180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ht="20.100000000000001" customHeight="1">
      <c r="A28" s="56">
        <v>5</v>
      </c>
      <c r="B28" s="19" t="s">
        <v>183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ht="20.100000000000001" customHeight="1">
      <c r="A29" s="56">
        <v>6</v>
      </c>
      <c r="B29" s="23" t="s">
        <v>186</v>
      </c>
      <c r="C29" s="68"/>
      <c r="D29" s="68"/>
      <c r="E29" s="68"/>
      <c r="F29" s="68"/>
      <c r="G29" s="68"/>
      <c r="H29" s="68"/>
      <c r="I29" s="68"/>
      <c r="J29" s="68"/>
      <c r="K29" s="68"/>
    </row>
  </sheetData>
  <mergeCells count="2">
    <mergeCell ref="A2:K2"/>
    <mergeCell ref="C4:I4"/>
  </mergeCells>
  <pageMargins left="0.28000000000000003" right="0.17" top="0.3" bottom="0.31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4:K21"/>
  <sheetViews>
    <sheetView showGridLines="0" workbookViewId="0">
      <selection activeCell="J16" sqref="J16"/>
    </sheetView>
  </sheetViews>
  <sheetFormatPr defaultRowHeight="15"/>
  <cols>
    <col min="1" max="1" width="4" customWidth="1"/>
    <col min="2" max="2" width="30.42578125" customWidth="1"/>
    <col min="3" max="3" width="11.140625" customWidth="1"/>
    <col min="4" max="4" width="9" customWidth="1"/>
    <col min="6" max="6" width="12.5703125" customWidth="1"/>
    <col min="7" max="7" width="13.42578125" customWidth="1"/>
    <col min="8" max="8" width="12" customWidth="1"/>
    <col min="9" max="9" width="10.28515625" customWidth="1"/>
    <col min="10" max="10" width="10.42578125" customWidth="1"/>
    <col min="11" max="11" width="10.85546875" customWidth="1"/>
  </cols>
  <sheetData>
    <row r="4" spans="1:11" ht="23.25">
      <c r="A4" s="113" t="s">
        <v>269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23.25">
      <c r="A5" s="41" t="s">
        <v>187</v>
      </c>
      <c r="B5" s="41"/>
      <c r="C5" s="41"/>
      <c r="D5" s="40"/>
    </row>
    <row r="6" spans="1:11" ht="21.75" customHeight="1">
      <c r="A6" s="118" t="s">
        <v>157</v>
      </c>
      <c r="B6" s="117"/>
      <c r="C6" s="117"/>
      <c r="D6" s="117"/>
      <c r="E6" s="117"/>
      <c r="F6" s="117"/>
      <c r="G6" s="117"/>
      <c r="H6" s="117"/>
      <c r="I6" s="117"/>
      <c r="J6" s="117"/>
      <c r="K6" s="119"/>
    </row>
    <row r="7" spans="1:11" ht="16.5" customHeight="1">
      <c r="A7" s="42" t="s">
        <v>12</v>
      </c>
      <c r="B7" s="44" t="s">
        <v>156</v>
      </c>
      <c r="C7" s="48" t="s">
        <v>158</v>
      </c>
      <c r="D7" s="48" t="s">
        <v>160</v>
      </c>
      <c r="E7" s="104" t="s">
        <v>162</v>
      </c>
      <c r="F7" s="48" t="s">
        <v>164</v>
      </c>
      <c r="G7" s="104" t="s">
        <v>166</v>
      </c>
      <c r="H7" s="104" t="s">
        <v>168</v>
      </c>
      <c r="I7" s="48" t="s">
        <v>170</v>
      </c>
      <c r="J7" s="60" t="s">
        <v>258</v>
      </c>
      <c r="K7" s="48" t="s">
        <v>170</v>
      </c>
    </row>
    <row r="8" spans="1:11" ht="20.25" customHeight="1">
      <c r="A8" s="30"/>
      <c r="B8" s="43"/>
      <c r="C8" s="45" t="s">
        <v>159</v>
      </c>
      <c r="D8" s="45" t="s">
        <v>161</v>
      </c>
      <c r="E8" s="46" t="s">
        <v>163</v>
      </c>
      <c r="F8" s="45" t="s">
        <v>165</v>
      </c>
      <c r="G8" s="46" t="s">
        <v>167</v>
      </c>
      <c r="H8" s="46" t="s">
        <v>169</v>
      </c>
      <c r="I8" s="45"/>
      <c r="J8" s="61" t="s">
        <v>259</v>
      </c>
      <c r="K8" s="13"/>
    </row>
    <row r="9" spans="1:11" ht="30" customHeight="1">
      <c r="A9" s="56" t="s">
        <v>74</v>
      </c>
      <c r="B9" s="32" t="s">
        <v>260</v>
      </c>
      <c r="C9" s="68"/>
      <c r="D9" s="68"/>
      <c r="E9" s="68"/>
      <c r="F9" s="68"/>
      <c r="G9" s="68"/>
      <c r="H9" s="68">
        <v>1996633</v>
      </c>
      <c r="I9" s="68">
        <f>SUM(C9:H9)</f>
        <v>1996633</v>
      </c>
      <c r="J9" s="68"/>
      <c r="K9" s="68">
        <f>SUM(I9:J9)</f>
        <v>1996633</v>
      </c>
    </row>
    <row r="10" spans="1:11" ht="30" customHeight="1">
      <c r="A10" s="18" t="s">
        <v>171</v>
      </c>
      <c r="B10" s="50" t="s">
        <v>173</v>
      </c>
      <c r="C10" s="76"/>
      <c r="D10" s="68"/>
      <c r="E10" s="68"/>
      <c r="F10" s="68"/>
      <c r="G10" s="68"/>
      <c r="H10" s="68"/>
      <c r="I10" s="68">
        <f t="shared" ref="I10:I15" si="0">SUM(C10:H10)</f>
        <v>0</v>
      </c>
      <c r="J10" s="68"/>
      <c r="K10" s="68">
        <f t="shared" ref="K10:K15" si="1">SUM(I10:J10)</f>
        <v>0</v>
      </c>
    </row>
    <row r="11" spans="1:11" ht="30" customHeight="1">
      <c r="A11" s="18" t="s">
        <v>172</v>
      </c>
      <c r="B11" s="58" t="s">
        <v>185</v>
      </c>
      <c r="C11" s="68"/>
      <c r="D11" s="68"/>
      <c r="E11" s="68"/>
      <c r="F11" s="68"/>
      <c r="G11" s="68"/>
      <c r="H11" s="68">
        <v>-1258563</v>
      </c>
      <c r="I11" s="68">
        <f t="shared" si="0"/>
        <v>-1258563</v>
      </c>
      <c r="J11" s="68"/>
      <c r="K11" s="68"/>
    </row>
    <row r="12" spans="1:11" ht="30" customHeight="1">
      <c r="A12" s="18">
        <v>1</v>
      </c>
      <c r="B12" s="49" t="s">
        <v>188</v>
      </c>
      <c r="C12" s="68"/>
      <c r="D12" s="68"/>
      <c r="E12" s="68"/>
      <c r="F12" s="68"/>
      <c r="G12" s="68"/>
      <c r="H12" s="68">
        <v>1258563</v>
      </c>
      <c r="I12" s="68">
        <f t="shared" si="0"/>
        <v>1258563</v>
      </c>
      <c r="J12" s="68"/>
      <c r="K12" s="68">
        <f t="shared" si="1"/>
        <v>1258563</v>
      </c>
    </row>
    <row r="13" spans="1:11" ht="30" customHeight="1">
      <c r="A13" s="18">
        <v>2</v>
      </c>
      <c r="B13" s="23" t="s">
        <v>180</v>
      </c>
      <c r="C13" s="68"/>
      <c r="D13" s="68"/>
      <c r="E13" s="68"/>
      <c r="F13" s="68"/>
      <c r="G13" s="68"/>
      <c r="H13" s="68"/>
      <c r="I13" s="68">
        <f t="shared" si="0"/>
        <v>0</v>
      </c>
      <c r="J13" s="68"/>
      <c r="K13" s="68">
        <f t="shared" si="1"/>
        <v>0</v>
      </c>
    </row>
    <row r="14" spans="1:11" ht="30" customHeight="1">
      <c r="A14" s="28">
        <v>3</v>
      </c>
      <c r="B14" s="29" t="s">
        <v>189</v>
      </c>
      <c r="C14" s="74"/>
      <c r="D14" s="74"/>
      <c r="E14" s="74"/>
      <c r="F14" s="68"/>
      <c r="G14" s="74"/>
      <c r="H14" s="74"/>
      <c r="I14" s="68">
        <f t="shared" si="0"/>
        <v>0</v>
      </c>
      <c r="J14" s="74"/>
      <c r="K14" s="68">
        <f t="shared" si="1"/>
        <v>0</v>
      </c>
    </row>
    <row r="15" spans="1:11" ht="30" customHeight="1">
      <c r="A15" s="18">
        <v>4</v>
      </c>
      <c r="B15" s="23" t="s">
        <v>190</v>
      </c>
      <c r="C15" s="68"/>
      <c r="D15" s="68"/>
      <c r="E15" s="68"/>
      <c r="F15" s="68"/>
      <c r="G15" s="68"/>
      <c r="H15" s="68"/>
      <c r="I15" s="68">
        <f t="shared" si="0"/>
        <v>0</v>
      </c>
      <c r="J15" s="68"/>
      <c r="K15" s="68">
        <f t="shared" si="1"/>
        <v>0</v>
      </c>
    </row>
    <row r="16" spans="1:11" ht="30" customHeight="1">
      <c r="A16" s="56" t="s">
        <v>77</v>
      </c>
      <c r="B16" s="32" t="s">
        <v>270</v>
      </c>
      <c r="C16" s="68">
        <f>SUM(C9:C15)</f>
        <v>0</v>
      </c>
      <c r="D16" s="68">
        <f t="shared" ref="D16:K16" si="2">SUM(D9:D15)</f>
        <v>0</v>
      </c>
      <c r="E16" s="68">
        <f t="shared" si="2"/>
        <v>0</v>
      </c>
      <c r="F16" s="68">
        <f t="shared" si="2"/>
        <v>0</v>
      </c>
      <c r="G16" s="68">
        <f t="shared" si="2"/>
        <v>0</v>
      </c>
      <c r="H16" s="68">
        <f t="shared" si="2"/>
        <v>1996633</v>
      </c>
      <c r="I16" s="68">
        <f t="shared" si="2"/>
        <v>1996633</v>
      </c>
      <c r="J16" s="68">
        <f t="shared" si="2"/>
        <v>0</v>
      </c>
      <c r="K16" s="68">
        <f t="shared" si="2"/>
        <v>3255196</v>
      </c>
    </row>
    <row r="17" spans="1:11" ht="30" customHeight="1">
      <c r="A17" s="56">
        <v>1</v>
      </c>
      <c r="B17" s="49" t="s">
        <v>184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1" ht="30" customHeight="1">
      <c r="A18" s="56">
        <v>2</v>
      </c>
      <c r="B18" s="19" t="s">
        <v>180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1" ht="30" customHeight="1">
      <c r="A19" s="56">
        <v>3</v>
      </c>
      <c r="B19" s="19" t="s">
        <v>191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1" ht="30" customHeight="1">
      <c r="A20" s="56">
        <v>4</v>
      </c>
      <c r="B20" s="23" t="s">
        <v>186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1" ht="30" customHeight="1">
      <c r="A21" s="56" t="s">
        <v>85</v>
      </c>
      <c r="B21" s="26" t="s">
        <v>271</v>
      </c>
      <c r="C21" s="77">
        <f>SUM(C16:C20)</f>
        <v>0</v>
      </c>
      <c r="D21" s="77">
        <f t="shared" ref="D21:K21" si="3">SUM(D16:D20)</f>
        <v>0</v>
      </c>
      <c r="E21" s="77">
        <f t="shared" si="3"/>
        <v>0</v>
      </c>
      <c r="F21" s="77">
        <f t="shared" si="3"/>
        <v>0</v>
      </c>
      <c r="G21" s="77">
        <f t="shared" si="3"/>
        <v>0</v>
      </c>
      <c r="H21" s="77">
        <f t="shared" si="3"/>
        <v>1996633</v>
      </c>
      <c r="I21" s="77">
        <f t="shared" si="3"/>
        <v>1996633</v>
      </c>
      <c r="J21" s="77">
        <f t="shared" si="3"/>
        <v>0</v>
      </c>
      <c r="K21" s="77">
        <f t="shared" si="3"/>
        <v>3255196</v>
      </c>
    </row>
  </sheetData>
  <mergeCells count="2">
    <mergeCell ref="A4:K4"/>
    <mergeCell ref="A6:K6"/>
  </mergeCells>
  <pageMargins left="0.28000000000000003" right="0.17" top="0.3" bottom="0.31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Faqa  Pare </vt:lpstr>
      <vt:lpstr>Pasivi</vt:lpstr>
      <vt:lpstr>Aktiv </vt:lpstr>
      <vt:lpstr>Shpenzimet </vt:lpstr>
      <vt:lpstr>Ardhurat </vt:lpstr>
      <vt:lpstr>FM Met direkte </vt:lpstr>
      <vt:lpstr>FM Met ind</vt:lpstr>
      <vt:lpstr>PNeKons</vt:lpstr>
      <vt:lpstr>PNepa Kons</vt:lpstr>
      <vt:lpstr>Sheet1</vt:lpstr>
    </vt:vector>
  </TitlesOfParts>
  <Company>Bashkia Patos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 Tatim Taksa</dc:creator>
  <cp:lastModifiedBy>losha</cp:lastModifiedBy>
  <cp:lastPrinted>2014-03-27T17:36:45Z</cp:lastPrinted>
  <dcterms:created xsi:type="dcterms:W3CDTF">2009-03-09T07:16:53Z</dcterms:created>
  <dcterms:modified xsi:type="dcterms:W3CDTF">2014-03-27T18:03:23Z</dcterms:modified>
</cp:coreProperties>
</file>