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UPREME DOC\SUPREME 2023\TATIME 2023\BILANC 2023 TOTAL I SAKTE\"/>
    </mc:Choice>
  </mc:AlternateContent>
  <bookViews>
    <workbookView xWindow="0" yWindow="0" windowWidth="28800" windowHeight="11535" tabRatio="801" firstSheet="1" activeTab="1"/>
  </bookViews>
  <sheets>
    <sheet name="1-Pasqyra e Pozicioni Financiar" sheetId="17" r:id="rId1"/>
    <sheet name="2.1-Pasqyra e Perform. (natyra)" sheetId="18" r:id="rId2"/>
    <sheet name="3.2-CashFlow (direkt)" sheetId="21" r:id="rId3"/>
    <sheet name="4-Pasq. e Levizjeve ne Kapital" sheetId="19" r:id="rId4"/>
    <sheet name="Shenimet Shpjeguese" sheetId="23" r:id="rId5"/>
    <sheet name="KOKA" sheetId="24" r:id="rId6"/>
  </sheets>
  <externalReferences>
    <externalReference r:id="rId7"/>
  </externalReferences>
  <definedNames>
    <definedName name="_xlnm.Print_Area" localSheetId="0">'1-Pasqyra e Pozicioni Financiar'!$A$1:$D$116</definedName>
    <definedName name="_xlnm.Print_Area" localSheetId="4">'Shenimet Shpjeguese'!$A$1:$L$415</definedName>
    <definedName name="Z_181386F5_8DAB_4E85_A3D6_B3649233DDF4_.wvu.Cols" localSheetId="0" hidden="1">'1-Pasqyra e Pozicioni Financiar'!#REF!,'1-Pasqyra e Pozicioni Financiar'!#REF!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8" l="1"/>
  <c r="H11" i="18"/>
  <c r="H17" i="18"/>
  <c r="G17" i="18"/>
  <c r="F154" i="23" l="1"/>
  <c r="H154" i="23" s="1"/>
  <c r="G155" i="23"/>
  <c r="I155" i="23"/>
  <c r="J155" i="23"/>
  <c r="K155" i="23"/>
  <c r="I363" i="23"/>
  <c r="I364" i="23"/>
  <c r="I365" i="23"/>
  <c r="I366" i="23"/>
  <c r="I367" i="23"/>
  <c r="I368" i="23"/>
  <c r="I369" i="23"/>
  <c r="I370" i="23"/>
  <c r="I371" i="23"/>
  <c r="I372" i="23"/>
  <c r="I373" i="23"/>
  <c r="I362" i="23"/>
  <c r="C374" i="23"/>
  <c r="D374" i="23"/>
  <c r="I374" i="23" l="1"/>
  <c r="B44" i="17" l="1"/>
  <c r="K308" i="23" l="1"/>
  <c r="K250" i="23"/>
  <c r="B11" i="17"/>
  <c r="B69" i="17"/>
  <c r="K131" i="23"/>
  <c r="K101" i="23"/>
  <c r="B45" i="17"/>
  <c r="B55" i="18"/>
  <c r="K309" i="23"/>
  <c r="L84" i="23"/>
  <c r="F155" i="23" l="1"/>
  <c r="K177" i="23"/>
  <c r="M177" i="23" s="1"/>
  <c r="K305" i="23"/>
  <c r="A1" i="19" l="1"/>
  <c r="A1" i="21"/>
  <c r="A1" i="18"/>
  <c r="G14" i="19"/>
  <c r="H393" i="23" l="1"/>
  <c r="G393" i="23"/>
  <c r="F393" i="23"/>
  <c r="E393" i="23"/>
  <c r="D393" i="23"/>
  <c r="C393" i="23"/>
  <c r="H374" i="23"/>
  <c r="F374" i="23"/>
  <c r="E374" i="23"/>
  <c r="G374" i="23"/>
  <c r="K307" i="23"/>
  <c r="K300" i="23"/>
  <c r="C300" i="23"/>
  <c r="K298" i="23"/>
  <c r="K297" i="23"/>
  <c r="K299" i="23"/>
  <c r="K283" i="23"/>
  <c r="E273" i="23"/>
  <c r="K273" i="23"/>
  <c r="K255" i="23"/>
  <c r="K173" i="23"/>
  <c r="K236" i="23"/>
  <c r="K121" i="23"/>
  <c r="K112" i="23"/>
  <c r="M101" i="23"/>
  <c r="B105" i="17" l="1"/>
  <c r="K285" i="23" s="1"/>
  <c r="D42" i="18"/>
  <c r="K296" i="23"/>
  <c r="H153" i="23"/>
  <c r="H152" i="23"/>
  <c r="H151" i="23"/>
  <c r="K129" i="23"/>
  <c r="H155" i="23" l="1"/>
  <c r="K279" i="23"/>
  <c r="K118" i="23"/>
  <c r="L93" i="23"/>
  <c r="A3" i="19"/>
  <c r="A2" i="19"/>
  <c r="A3" i="21"/>
  <c r="A2" i="21"/>
  <c r="A3" i="18"/>
  <c r="A2" i="18"/>
  <c r="G17" i="19"/>
  <c r="G30" i="19"/>
  <c r="J35" i="19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J30" i="19"/>
  <c r="F30" i="19"/>
  <c r="E30" i="19"/>
  <c r="D30" i="19"/>
  <c r="C30" i="19"/>
  <c r="B30" i="19"/>
  <c r="I29" i="19"/>
  <c r="K29" i="19" s="1"/>
  <c r="I28" i="19"/>
  <c r="K28" i="19" s="1"/>
  <c r="I26" i="19"/>
  <c r="K26" i="19" s="1"/>
  <c r="I25" i="19"/>
  <c r="K25" i="19" s="1"/>
  <c r="J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F17" i="19"/>
  <c r="E17" i="19"/>
  <c r="D17" i="19"/>
  <c r="C17" i="19"/>
  <c r="B17" i="19"/>
  <c r="I16" i="19"/>
  <c r="K16" i="19" s="1"/>
  <c r="I15" i="19"/>
  <c r="K15" i="19" s="1"/>
  <c r="I14" i="19"/>
  <c r="K14" i="19" s="1"/>
  <c r="J12" i="19"/>
  <c r="G12" i="19"/>
  <c r="F12" i="19"/>
  <c r="E12" i="19"/>
  <c r="D12" i="19"/>
  <c r="C12" i="19"/>
  <c r="B12" i="19"/>
  <c r="I11" i="19"/>
  <c r="K11" i="19" s="1"/>
  <c r="E24" i="19" l="1"/>
  <c r="E37" i="19" s="1"/>
  <c r="B24" i="19"/>
  <c r="B37" i="19" s="1"/>
  <c r="F24" i="19"/>
  <c r="F37" i="19" s="1"/>
  <c r="C24" i="19"/>
  <c r="C37" i="19" s="1"/>
  <c r="D24" i="19"/>
  <c r="D37" i="19" s="1"/>
  <c r="J24" i="19"/>
  <c r="J37" i="19" s="1"/>
  <c r="I22" i="19"/>
  <c r="K22" i="19" s="1"/>
  <c r="L75" i="23"/>
  <c r="M75" i="23" s="1"/>
  <c r="K304" i="23"/>
  <c r="K333" i="23" s="1"/>
  <c r="I13" i="19"/>
  <c r="K13" i="19" s="1"/>
  <c r="G24" i="19"/>
  <c r="I35" i="19"/>
  <c r="K35" i="19" s="1"/>
  <c r="I17" i="19"/>
  <c r="K17" i="19" s="1"/>
  <c r="I12" i="19"/>
  <c r="K12" i="19" s="1"/>
  <c r="I24" i="19" l="1"/>
  <c r="K24" i="19" s="1"/>
  <c r="K337" i="23"/>
  <c r="G37" i="19"/>
  <c r="D42" i="21" l="1"/>
  <c r="D29" i="21"/>
  <c r="D18" i="21"/>
  <c r="D55" i="18"/>
  <c r="D47" i="18"/>
  <c r="D107" i="17"/>
  <c r="D109" i="17" s="1"/>
  <c r="L24" i="19" s="1"/>
  <c r="D92" i="17"/>
  <c r="D75" i="17"/>
  <c r="D55" i="17"/>
  <c r="K156" i="23" s="1"/>
  <c r="D33" i="17"/>
  <c r="B18" i="21"/>
  <c r="B29" i="21"/>
  <c r="B42" i="21"/>
  <c r="D57" i="18" l="1"/>
  <c r="D44" i="21"/>
  <c r="D47" i="21" s="1"/>
  <c r="D49" i="21" s="1"/>
  <c r="D94" i="17"/>
  <c r="D111" i="17" s="1"/>
  <c r="D57" i="17"/>
  <c r="B44" i="21"/>
  <c r="B45" i="21" l="1"/>
  <c r="B47" i="21" s="1"/>
  <c r="B49" i="21" s="1"/>
  <c r="B42" i="18"/>
  <c r="M333" i="23" l="1"/>
  <c r="B47" i="18"/>
  <c r="B57" i="18" s="1"/>
  <c r="K291" i="23"/>
  <c r="B92" i="17"/>
  <c r="B75" i="17"/>
  <c r="B55" i="17"/>
  <c r="H156" i="23" s="1"/>
  <c r="B33" i="17"/>
  <c r="B57" i="17" l="1"/>
  <c r="B94" i="17"/>
  <c r="D113" i="17" l="1"/>
  <c r="K292" i="23" l="1"/>
  <c r="K338" i="23" s="1"/>
  <c r="K339" i="23" s="1"/>
  <c r="K335" i="23" l="1"/>
  <c r="K398" i="23"/>
  <c r="K399" i="23" s="1"/>
  <c r="K289" i="23" l="1"/>
  <c r="K287" i="23"/>
  <c r="H27" i="19"/>
  <c r="B107" i="17"/>
  <c r="B109" i="17" s="1"/>
  <c r="B111" i="17" l="1"/>
  <c r="B113" i="17" s="1"/>
  <c r="H30" i="19"/>
  <c r="I27" i="19"/>
  <c r="K27" i="19" s="1"/>
  <c r="H37" i="19" l="1"/>
  <c r="I37" i="19" s="1"/>
  <c r="K37" i="19" s="1"/>
  <c r="L37" i="19" s="1"/>
  <c r="I30" i="19"/>
  <c r="K30" i="19" s="1"/>
</calcChain>
</file>

<file path=xl/sharedStrings.xml><?xml version="1.0" encoding="utf-8"?>
<sst xmlns="http://schemas.openxmlformats.org/spreadsheetml/2006/main" count="828" uniqueCount="513">
  <si>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</si>
  <si>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</si>
  <si>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</si>
  <si>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</si>
  <si>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</si>
  <si>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</si>
  <si>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</si>
  <si>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</si>
  <si>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</si>
  <si>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</si>
  <si>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</si>
  <si>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</si>
  <si>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</si>
  <si>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</si>
  <si>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</si>
  <si>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</si>
  <si>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</si>
  <si>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</si>
  <si>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</si>
  <si>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</si>
  <si>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</si>
  <si>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</si>
  <si>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</si>
  <si>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</si>
  <si>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</si>
  <si>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</si>
  <si>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</si>
  <si>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</si>
  <si>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</si>
  <si>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</si>
  <si>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</si>
  <si>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</si>
  <si>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</si>
  <si>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</si>
  <si>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</si>
  <si>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</si>
  <si>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</si>
  <si>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</si>
  <si>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</si>
  <si>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</si>
  <si>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</si>
  <si>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</si>
  <si>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</si>
  <si>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</si>
  <si>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</si>
  <si>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</si>
  <si>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</si>
  <si>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</si>
  <si>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</si>
  <si>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</si>
  <si>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</si>
  <si>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</si>
  <si>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</si>
  <si>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</si>
  <si>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</si>
  <si>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</si>
  <si>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</si>
  <si>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</si>
  <si>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</si>
  <si>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</si>
  <si>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</si>
  <si>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</si>
  <si>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</si>
  <si>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</si>
  <si>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</si>
  <si>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</si>
  <si>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</si>
  <si>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</si>
  <si>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</si>
  <si>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</si>
  <si>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</si>
  <si>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</si>
  <si>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</si>
  <si>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</si>
  <si>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</si>
  <si>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</si>
  <si>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</si>
  <si>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</si>
  <si>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</si>
  <si>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</si>
  <si>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</si>
  <si>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</si>
  <si>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</si>
  <si>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</si>
  <si>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</si>
  <si>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</si>
  <si>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</si>
  <si>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</si>
  <si>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</si>
  <si>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</si>
  <si>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</si>
  <si>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</si>
  <si>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</si>
  <si>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</si>
  <si>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</si>
  <si>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</si>
  <si>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</si>
  <si>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</si>
  <si>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</si>
  <si>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</si>
  <si>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</si>
  <si>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</si>
  <si>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</si>
  <si>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</si>
  <si>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</si>
  <si>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</si>
  <si>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</si>
  <si>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</si>
  <si>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</si>
  <si>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</si>
  <si>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</si>
  <si>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</si>
  <si>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</si>
  <si>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</si>
  <si>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</si>
  <si>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</si>
  <si>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</si>
  <si>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</si>
  <si>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</si>
  <si>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</si>
  <si>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</si>
  <si>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</si>
  <si>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</si>
  <si>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</si>
  <si>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</si>
  <si>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</si>
  <si>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</si>
  <si>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</si>
  <si>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</si>
  <si>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</si>
  <si>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</si>
  <si>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</si>
  <si>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</si>
  <si>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</si>
  <si>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</si>
  <si>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</si>
  <si>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</si>
  <si>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</si>
  <si>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</si>
  <si>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</si>
  <si>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</si>
  <si>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</si>
  <si>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</si>
  <si>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</si>
  <si>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</si>
  <si>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</si>
  <si>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</si>
  <si>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</si>
  <si>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dytesor 2</t>
  </si>
  <si>
    <t>Te ardhurat nga aktiviteti dytesor 3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</si>
  <si>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</si>
  <si>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</si>
  <si>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</si>
  <si>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</si>
  <si>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</si>
  <si>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</si>
  <si>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</si>
  <si>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</si>
  <si>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</si>
  <si>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</si>
  <si>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</si>
  <si>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</si>
  <si>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</si>
  <si>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</si>
  <si>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</si>
  <si>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</si>
  <si>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</si>
  <si>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</si>
  <si>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</si>
  <si>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</si>
  <si>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</si>
  <si>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</si>
  <si>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</si>
  <si>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</si>
  <si>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</si>
  <si>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</si>
  <si>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</si>
  <si>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</si>
  <si>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</si>
  <si>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</si>
  <si>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</si>
  <si>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</si>
  <si>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Dividente te paguar</t>
  </si>
  <si>
    <t>Tatime te paguara</t>
  </si>
  <si>
    <t>Interes i Paguar</t>
  </si>
  <si>
    <t>Informacion i përgjithshëm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</si>
  <si>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</si>
  <si>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</si>
  <si>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</si>
  <si>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</si>
  <si>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</si>
  <si>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</si>
  <si>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</si>
  <si>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>Politikat kontabël</t>
  </si>
  <si>
    <t>Shënimet qe shpjegojnë zërat e ndryshëm të pasqyrave financiare</t>
  </si>
  <si>
    <t>I</t>
  </si>
  <si>
    <t>AKTIVET  AFAT SHKURTERA</t>
  </si>
  <si>
    <t>Aktivet  monetare</t>
  </si>
  <si>
    <t>Banka</t>
  </si>
  <si>
    <t>Nr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</si>
  <si>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</si>
  <si>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</si>
  <si>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</si>
  <si>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</si>
  <si>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</si>
  <si>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</si>
  <si>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</si>
  <si>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</si>
  <si>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Arka</t>
  </si>
  <si>
    <t>E M E R T I M I</t>
  </si>
  <si>
    <t>Arka ne Leke</t>
  </si>
  <si>
    <t>Arka ne Euro</t>
  </si>
  <si>
    <t>Arka ne Dollare</t>
  </si>
  <si>
    <t>Kliente per mallra,produkte e sherbime</t>
  </si>
  <si>
    <t>&gt;</t>
  </si>
  <si>
    <t>II</t>
  </si>
  <si>
    <t>AKTIVET AFATGJATA</t>
  </si>
  <si>
    <t>Emertimi</t>
  </si>
  <si>
    <t>Viti raportues</t>
  </si>
  <si>
    <t>Viti paraardhes</t>
  </si>
  <si>
    <t>Vlera</t>
  </si>
  <si>
    <t>Amortizimi</t>
  </si>
  <si>
    <t>Vl.mbetur</t>
  </si>
  <si>
    <t>III</t>
  </si>
  <si>
    <t>Tatim mbi fitimin</t>
  </si>
  <si>
    <t>Pasqyra   e   te   Ardhurave   dhe   Shpenzimeve</t>
  </si>
  <si>
    <t>Te ardhurat perbehen</t>
  </si>
  <si>
    <t>●</t>
  </si>
  <si>
    <t>Te  ardhura te tjera  nga  shitja  e AQT-ve</t>
  </si>
  <si>
    <t>Shpenzimet perbehen nga</t>
  </si>
  <si>
    <t>Shpenzime   per  shitjen e mallrave  KMSH</t>
  </si>
  <si>
    <t>Shpenzime per paga   dhe sigurime shoqerore</t>
  </si>
  <si>
    <t>Shpenzime   Amortizimi</t>
  </si>
  <si>
    <t>Shpenzime  te  tjera</t>
  </si>
  <si>
    <t>Shpenzime   qe I perkasin  llogaris</t>
  </si>
  <si>
    <t>Fitimi (Humbja) e vitit financiar</t>
  </si>
  <si>
    <t>Fitimi i ushtrimit</t>
  </si>
  <si>
    <t>Shpenzime te pa zbriteshme</t>
  </si>
  <si>
    <t>Fitimi para tatimit</t>
  </si>
  <si>
    <t>Fitimi pas  Tatimit</t>
  </si>
  <si>
    <t xml:space="preserve">Pasqyra  e  Ndryshimeve  ne  Kapital  </t>
  </si>
  <si>
    <t xml:space="preserve">Fitimi (humbja) neto e vitit financiar </t>
  </si>
  <si>
    <t>Fitimi qe bartet ne vitin e ardheshem</t>
  </si>
  <si>
    <t>Rritja e kapitalit aksioner</t>
  </si>
  <si>
    <t>Rivleresime</t>
  </si>
  <si>
    <t xml:space="preserve">Ngjarje te ndodhura pas dates se bilancit per te cilat behen rregullime apo ngjarje te 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</si>
  <si>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</si>
  <si>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</si>
  <si>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</si>
  <si>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</si>
  <si>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>( Ndriçim     Çeka )</t>
  </si>
  <si>
    <t>Shpenzime   per  shitje  AQT</t>
  </si>
  <si>
    <t>Fitim/(humbja) e periudhes 2021</t>
  </si>
  <si>
    <t>Subjekti:</t>
  </si>
  <si>
    <t>NIPT -i:</t>
  </si>
  <si>
    <t>Adresa e Selise:</t>
  </si>
  <si>
    <t>Data e krijimit:</t>
  </si>
  <si>
    <t>Nr. i  Regjistrit  Tregetar:</t>
  </si>
  <si>
    <t>Veprimtaria  Kryesore:</t>
  </si>
  <si>
    <t xml:space="preserve">(  Ne zbatim te Standartit Kombetar te Kontabilitetit Nr.2 dhe </t>
  </si>
  <si>
    <t>Ligjit Nr. 9228 Date 29.04.2004  " Per Kontabilitetin dhe Pasqyrat Financiare"  )</t>
  </si>
  <si>
    <t>Pasqyra Financiare jane individuale</t>
  </si>
  <si>
    <t>Po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</si>
  <si>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</si>
  <si>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</si>
  <si>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</si>
  <si>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</si>
  <si>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</si>
  <si>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</si>
  <si>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</si>
  <si>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</si>
  <si>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KAVAJË</t>
  </si>
  <si>
    <t>S H E N I M E T          S H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</si>
  <si>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</si>
  <si>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</si>
  <si>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</si>
  <si>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</si>
  <si>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</si>
  <si>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</si>
  <si>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</si>
  <si>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</si>
  <si>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</si>
  <si>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</si>
  <si>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</si>
  <si>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</si>
  <si>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</si>
  <si>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</si>
  <si>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</si>
  <si>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</si>
  <si>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 xml:space="preserve">        d) KUPTUESHMERIA e Pasqyrave Financiare eshte realizuar ne masen e plote per te </t>
  </si>
  <si>
    <t xml:space="preserve">        e) MATERIALITETI eshte vleresuar nga ana jone dhe ne baze te tij Pasqyrat Financiare</t>
  </si>
  <si>
    <t xml:space="preserve">         f) BESUESHMERIA per hartimin e Pasqyrave Financiare eshte e siguruar pasi nuk ka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</si>
  <si>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</si>
  <si>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</si>
  <si>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</si>
  <si>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</si>
  <si>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</si>
  <si>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</si>
  <si>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</si>
  <si>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</si>
  <si>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</si>
  <si>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</si>
  <si>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</si>
  <si>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</si>
  <si>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</si>
  <si>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</si>
  <si>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</si>
  <si>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</si>
  <si>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</si>
  <si>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</si>
  <si>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</si>
  <si>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</si>
  <si>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</si>
  <si>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</si>
  <si>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</si>
  <si>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</si>
  <si>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</si>
  <si>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</si>
  <si>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 H E N I M E T          SH P J E G U E S E</t>
  </si>
  <si>
    <t>B</t>
  </si>
  <si>
    <t xml:space="preserve">Leke </t>
  </si>
  <si>
    <t>Derivative dhe aktive te mbajtura per tregtim</t>
  </si>
  <si>
    <t>Shoqeria nuk ka derivative dhe aktive te mbajtura per tregtim</t>
  </si>
  <si>
    <t>Aktive te tjera financiare afatshkurtra</t>
  </si>
  <si>
    <t>Debitore,Kreditore te tjere</t>
  </si>
  <si>
    <t>Tvsh</t>
  </si>
  <si>
    <t>Te drejta e detyrime ndaj ortakeve</t>
  </si>
  <si>
    <t xml:space="preserve">Nuk ka </t>
  </si>
  <si>
    <t xml:space="preserve">Detyrime ndaj ortakeve </t>
  </si>
  <si>
    <t>Inventari</t>
  </si>
  <si>
    <t>Lendet e para</t>
  </si>
  <si>
    <t>Inventari Imet</t>
  </si>
  <si>
    <t>Prodhim ne proces</t>
  </si>
  <si>
    <t xml:space="preserve">Mallra 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</si>
  <si>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</si>
  <si>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</si>
  <si>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</si>
  <si>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</si>
  <si>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</si>
  <si>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Investimet  financiare afatgjata</t>
  </si>
  <si>
    <t>Aktive afatgjata materiale</t>
  </si>
  <si>
    <t>Analiza e paisjeve te amortizueshme</t>
  </si>
  <si>
    <t>Toka</t>
  </si>
  <si>
    <t>Ndertesa</t>
  </si>
  <si>
    <t>Makineri,paisje</t>
  </si>
  <si>
    <t xml:space="preserve">AAM te tjera </t>
  </si>
  <si>
    <t>Ativet biologjike afatgjata</t>
  </si>
  <si>
    <t>Aktive afatgjata jo materiale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</si>
  <si>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</si>
  <si>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</si>
  <si>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</si>
  <si>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</si>
  <si>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</si>
  <si>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</si>
  <si>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</si>
  <si>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</si>
  <si>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</si>
  <si>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</si>
  <si>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Nuk ka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</si>
  <si>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</si>
  <si>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</si>
  <si>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</si>
  <si>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</si>
  <si>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</si>
  <si>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</si>
  <si>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</si>
  <si>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</si>
  <si>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</si>
  <si>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PASIVET  AFATGJATA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</si>
  <si>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</si>
  <si>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</si>
  <si>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</si>
  <si>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</si>
  <si>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</si>
  <si>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 xml:space="preserve">KAPITALI </t>
  </si>
  <si>
    <t>Aksionet e pakices (PF te konsoliduara)</t>
  </si>
  <si>
    <t>Kapitali aksionereve te shoq.meme (PF te kons.)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</si>
  <si>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</si>
  <si>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</si>
  <si>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</si>
  <si>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</si>
  <si>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</si>
  <si>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</si>
  <si>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Lekë</t>
  </si>
  <si>
    <t>Fitim e Humbje ushtrimit</t>
  </si>
  <si>
    <t>C</t>
  </si>
  <si>
    <t>Shënime të tjera shpjeguese</t>
  </si>
  <si>
    <t>ndodhura pas dates se bilancit per te cilat nuk behen rregullime  nuk ka.</t>
  </si>
  <si>
    <t>Te pagueshme per detyrime tatimore(TF)</t>
  </si>
  <si>
    <t>Intesa San Paolo</t>
  </si>
  <si>
    <t>Euro</t>
  </si>
  <si>
    <t>TOTALE</t>
  </si>
  <si>
    <t>Ergi Shpk</t>
  </si>
  <si>
    <t>K72522812K</t>
  </si>
  <si>
    <t xml:space="preserve">Lenda e pare dhe materiale te konsumueshme </t>
  </si>
  <si>
    <t>Te ardhurat nga aktiviteti kryesor (akomodim+mengjes)</t>
  </si>
  <si>
    <t>Te ardhurat nga aktiviteti dytesor (bar-restorant)</t>
  </si>
  <si>
    <t>Te ardhura te tjera te shfrytezimi(shitja e apartamenteve)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</si>
  <si>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nga kembimet valutore)</t>
    </r>
  </si>
  <si>
    <t>Shpenzime te tjera financiare(komisone bankare)</t>
  </si>
  <si>
    <t>Impiante dhe makineri(makineri transporti)</t>
  </si>
  <si>
    <t>Arktetime ne avance per porosi</t>
  </si>
  <si>
    <t>Te tjera(Tvsh)</t>
  </si>
  <si>
    <t xml:space="preserve"> "ERGI" SHPK</t>
  </si>
  <si>
    <t>Rruga "Besa", zona kadastrale nr.3101, pasuria nr.14/35</t>
  </si>
  <si>
    <t>Ndertimin, investimin, rikonstruksionin e godinave civile, industriale,</t>
  </si>
  <si>
    <t xml:space="preserve">turistike, bujqesore, ujesjellesa kanalizime, rrugeve, veprave te </t>
  </si>
  <si>
    <t xml:space="preserve">ndryshme te artit ne fushen e ndertimit etj. Import eksport e tregtim </t>
  </si>
  <si>
    <t>me shumice e pakice te mallrave te ndryshem industriale te</t>
  </si>
  <si>
    <t>perdorimit te gjere, konfeksione tekstile, paisje elektroshtepiake,</t>
  </si>
  <si>
    <t xml:space="preserve">hidrosanitare, materiale ndertimi, artikuj mobilerie, kancelarie, </t>
  </si>
  <si>
    <t xml:space="preserve">pllake per shtrim e veshje, punime duralumini e punim pllaka gipsi. </t>
  </si>
  <si>
    <t>Sherbime hotelerie dhe sherbim</t>
  </si>
  <si>
    <t xml:space="preserve"> 22.01.2007</t>
  </si>
  <si>
    <t>Credins Bank</t>
  </si>
  <si>
    <t>Dulla Konstruksion</t>
  </si>
  <si>
    <t>Rigers Hoxha</t>
  </si>
  <si>
    <t>ISMAIL KASA</t>
  </si>
  <si>
    <t>Te ardhura  nga shitja e  mallrave  Dhe  kryerje  sherbimesh (bar-restorant)</t>
  </si>
  <si>
    <t>Astrit Daja</t>
  </si>
  <si>
    <t>SHITJE TE PERJASHTUARA 0%</t>
  </si>
  <si>
    <t>SHITJE TE TATUESHME 6 %</t>
  </si>
  <si>
    <t>SHITJE TE TATUESHME 20 %</t>
  </si>
  <si>
    <t>SIPAS LIBRIT SHITJES</t>
  </si>
  <si>
    <t>SIPAS DEKLARATES TVSH</t>
  </si>
  <si>
    <t>LLOGARIA 7-8</t>
  </si>
  <si>
    <t>JANAR</t>
  </si>
  <si>
    <t>SHKURT</t>
  </si>
  <si>
    <t>MARS</t>
  </si>
  <si>
    <t>PRILL</t>
  </si>
  <si>
    <t xml:space="preserve">MAJ </t>
  </si>
  <si>
    <t xml:space="preserve">QERSHOR </t>
  </si>
  <si>
    <t xml:space="preserve">KORRIK </t>
  </si>
  <si>
    <t>GUSHT</t>
  </si>
  <si>
    <t xml:space="preserve">SHTATOR </t>
  </si>
  <si>
    <t>TETOR</t>
  </si>
  <si>
    <t xml:space="preserve">NENTOR </t>
  </si>
  <si>
    <t xml:space="preserve">DHJETOR </t>
  </si>
  <si>
    <t>TOTAL /LEKE</t>
  </si>
  <si>
    <t xml:space="preserve">Pasqyra e detajuar  e deklarimeve te shitjeve </t>
  </si>
  <si>
    <t>BLERJE TE PERJASHTUARA 0%</t>
  </si>
  <si>
    <t>BLERJE TE TATUESHME ME 20 %</t>
  </si>
  <si>
    <t>IMPORTE 20 %</t>
  </si>
  <si>
    <t>SIPAS LIBRIT BLERJEVE</t>
  </si>
  <si>
    <t xml:space="preserve">TETOR </t>
  </si>
  <si>
    <t>NENTOR</t>
  </si>
  <si>
    <t>Pasqyra e detajuar  e deklarimeve te blerjeve</t>
  </si>
  <si>
    <t>Te ardhura nga akomodimi(6%)</t>
  </si>
  <si>
    <t>01.01.2022</t>
  </si>
  <si>
    <t>31.12.2022</t>
  </si>
  <si>
    <t>18.03.2023</t>
  </si>
  <si>
    <t>ALBANIAN SMART</t>
  </si>
  <si>
    <t>ITALO 2022</t>
  </si>
  <si>
    <t>Saka Mobilje</t>
  </si>
  <si>
    <t>Bashkia Kavaje</t>
  </si>
  <si>
    <t>Besa Gaz sha</t>
  </si>
  <si>
    <t>N.N  SHPK</t>
  </si>
  <si>
    <t>"FREDI" SHPK</t>
  </si>
  <si>
    <t>SIGAL UNIQA Group AUSTRIA</t>
  </si>
  <si>
    <t>DELTA CONSTRUCTION</t>
  </si>
  <si>
    <t>UNION SHPK</t>
  </si>
  <si>
    <t>Bashkim Karina</t>
  </si>
  <si>
    <t>Belba 2000 shpk</t>
  </si>
  <si>
    <t>Shpiragu shpk</t>
  </si>
  <si>
    <t xml:space="preserve"> ISSE</t>
  </si>
  <si>
    <t>Trinissoft</t>
  </si>
  <si>
    <t>Furnizuesi i Sherbimit FSHU</t>
  </si>
  <si>
    <t>ALVISION shpk</t>
  </si>
  <si>
    <t>A BI ESSE MATERIALE ELEKTRIKE</t>
  </si>
  <si>
    <t>Delta Shpk</t>
  </si>
  <si>
    <t>Top Standart Shpk</t>
  </si>
  <si>
    <t>Haki Sinani shpk</t>
  </si>
  <si>
    <t>Luan Balla</t>
  </si>
  <si>
    <t>HARMONY DRINK ALBANIA SHPK 2022</t>
  </si>
  <si>
    <t>Frigo Beair Technology</t>
  </si>
  <si>
    <t>AGA GROUP DISTRIBUTION</t>
  </si>
  <si>
    <t>Ujesjelles Kanalizime Kavaje</t>
  </si>
  <si>
    <t>CORAL SHPK</t>
  </si>
  <si>
    <t>IRIS KOLA</t>
  </si>
  <si>
    <t>DL SERVICES</t>
  </si>
  <si>
    <t>HTM SHPK</t>
  </si>
  <si>
    <t>Te tjera te ardhura nga aktiviteti i shfrytezimit (fitim nga kembimi valutor per parapagimet)</t>
  </si>
  <si>
    <t>Banka Kombetare Tregtare</t>
  </si>
  <si>
    <t>00001123700</t>
  </si>
  <si>
    <t>00001125813</t>
  </si>
  <si>
    <t>Pasqyrat financiare te vitit 2023</t>
  </si>
  <si>
    <t xml:space="preserve">Te tjera </t>
  </si>
  <si>
    <t>PERIUDHA 2023</t>
  </si>
  <si>
    <t>Viti   2023</t>
  </si>
  <si>
    <t>AMARA TRAVEL</t>
  </si>
  <si>
    <t>APOLLO TRAVEL</t>
  </si>
  <si>
    <t>KAPPA OIL</t>
  </si>
  <si>
    <t>SILVANA DAJA</t>
  </si>
  <si>
    <t>ALER TRAVEL</t>
  </si>
  <si>
    <t>Ed Frozen</t>
  </si>
  <si>
    <t>One Albania</t>
  </si>
  <si>
    <t>European Hotel</t>
  </si>
  <si>
    <t>KASTRATI</t>
  </si>
  <si>
    <t>Food Way</t>
  </si>
  <si>
    <t>Lajthiza Invest</t>
  </si>
  <si>
    <t>Erjon Import Export</t>
  </si>
  <si>
    <t>BRAUCH &amp; CO</t>
  </si>
  <si>
    <t>Luem  trade &amp; construction</t>
  </si>
  <si>
    <t>ANITA MICI</t>
  </si>
  <si>
    <t>W.CENTER</t>
  </si>
  <si>
    <t>ABISSNET</t>
  </si>
  <si>
    <t>INITALY RISTO&amp;GUSTO</t>
  </si>
  <si>
    <t>AMARCORD WINE &amp;amp; SPIRITS</t>
  </si>
  <si>
    <t>Saimir Merepeza</t>
  </si>
  <si>
    <t>ALSEL SHPK</t>
  </si>
  <si>
    <t>METAJ GROUP 2018</t>
  </si>
  <si>
    <t>Ovvital shpk</t>
  </si>
  <si>
    <t>LUEM KONSTRUKSION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</si>
</sst>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"/>
  </numFmts>
  <fonts count="23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u/>
      <sz val="14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u/>
      <sz val="12"/>
      <name val="Arial"/>
      <family val="2"/>
    </font>
    <font>
      <sz val="10"/>
      <color indexed="10"/>
      <name val="Arial"/>
      <family val="2"/>
    </font>
    <font>
      <sz val="14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sz val="14"/>
      <color indexed="10"/>
      <name val="Arial"/>
      <family val="2"/>
    </font>
    <font>
      <b/>
      <sz val="26"/>
      <name val="Arial Narrow"/>
      <family val="2"/>
    </font>
    <font>
      <b/>
      <sz val="24"/>
      <name val="Times New Roman"/>
      <family val="1"/>
    </font>
    <font>
      <sz val="24"/>
      <color indexed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u/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MS Sans Serif"/>
      <family val="2"/>
    </font>
    <font>
      <b/>
      <u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i/>
      <sz val="10"/>
      <color indexed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color rgb="FF000000"/>
      <name val="Arial"/>
      <family val="2"/>
    </font>
    <font>
      <b/>
      <i/>
      <u/>
      <sz val="10"/>
      <name val="Arial"/>
      <family val="2"/>
    </font>
    <font>
      <b/>
      <i/>
      <sz val="10"/>
      <color indexed="8"/>
      <name val="MS Sans Serif"/>
      <family val="2"/>
    </font>
    <font>
      <i/>
      <sz val="11"/>
      <color theme="9" tint="0.59999389629810485"/>
      <name val="Times New Roman"/>
      <family val="1"/>
    </font>
    <font>
      <sz val="10"/>
      <color indexed="8"/>
      <name val="MS Sans Serif"/>
    </font>
    <font>
      <b/>
      <sz val="11"/>
      <name val="Arial"/>
      <family val="2"/>
    </font>
    <font>
      <b/>
      <sz val="8.5"/>
      <color indexed="8"/>
      <name val="MS Sans Serif"/>
      <family val="2"/>
    </font>
    <font>
      <b/>
      <sz val="8"/>
      <color indexed="8"/>
      <name val="Arial"/>
      <family val="2"/>
    </font>
    <font>
      <i/>
      <sz val="10"/>
      <color indexed="8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8"/>
      <name val="MS Sans Serif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3F3F3F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9" fontId="223" fillId="0" borderId="0" applyFont="0" applyFill="0" applyBorder="0" applyAlignment="0" applyProtection="0"/>
    <xf numFmtId="0" fontId="133" fillId="31" borderId="18" applyNumberFormat="0" applyAlignment="0" applyProtection="0"/>
  </cellStyleXfs>
  <cellXfs count="42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Alignment="1">
      <alignment horizontal="center" vertical="center"/>
    </xf>
    <xf numFmtId="0" fontId="168" fillId="0" borderId="0" xfId="3275" applyFont="1" applyAlignment="1">
      <alignment horizontal="center" vertical="center"/>
    </xf>
    <xf numFmtId="0" fontId="167" fillId="0" borderId="0" xfId="3507" applyFont="1" applyAlignment="1">
      <alignment vertical="center"/>
    </xf>
    <xf numFmtId="0" fontId="168" fillId="0" borderId="0" xfId="3507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69" fillId="0" borderId="0" xfId="0" applyFont="1"/>
    <xf numFmtId="3" fontId="172" fillId="0" borderId="0" xfId="0" applyNumberFormat="1" applyFont="1" applyAlignment="1">
      <alignment vertical="center"/>
    </xf>
    <xf numFmtId="0" fontId="171" fillId="0" borderId="0" xfId="3275" applyFont="1" applyAlignment="1">
      <alignment horizontal="left" vertical="center"/>
    </xf>
    <xf numFmtId="0" fontId="173" fillId="0" borderId="0" xfId="0" applyFont="1"/>
    <xf numFmtId="0" fontId="174" fillId="0" borderId="0" xfId="0" applyFont="1" applyAlignment="1">
      <alignment wrapText="1"/>
    </xf>
    <xf numFmtId="37" fontId="173" fillId="0" borderId="0" xfId="0" applyNumberFormat="1" applyFont="1"/>
    <xf numFmtId="0" fontId="169" fillId="0" borderId="0" xfId="0" applyFont="1" applyAlignment="1">
      <alignment wrapText="1"/>
    </xf>
    <xf numFmtId="37" fontId="172" fillId="0" borderId="0" xfId="0" applyNumberFormat="1" applyFont="1" applyAlignment="1">
      <alignment vertical="center"/>
    </xf>
    <xf numFmtId="0" fontId="171" fillId="0" borderId="0" xfId="3275" applyFont="1" applyAlignment="1">
      <alignment vertical="center"/>
    </xf>
    <xf numFmtId="0" fontId="170" fillId="0" borderId="0" xfId="0" applyFont="1"/>
    <xf numFmtId="0" fontId="176" fillId="0" borderId="0" xfId="3507" applyFont="1" applyAlignment="1">
      <alignment vertical="center"/>
    </xf>
    <xf numFmtId="37" fontId="176" fillId="0" borderId="0" xfId="3507" applyNumberFormat="1" applyFont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37" fontId="173" fillId="59" borderId="0" xfId="0" applyNumberFormat="1" applyFont="1" applyFill="1"/>
    <xf numFmtId="0" fontId="175" fillId="0" borderId="0" xfId="0" applyFont="1" applyAlignment="1">
      <alignment horizontal="left" wrapText="1" indent="2"/>
    </xf>
    <xf numFmtId="37" fontId="171" fillId="0" borderId="16" xfId="0" applyNumberFormat="1" applyFont="1" applyBorder="1" applyAlignment="1">
      <alignment vertical="center"/>
    </xf>
    <xf numFmtId="37" fontId="171" fillId="0" borderId="15" xfId="0" applyNumberFormat="1" applyFont="1" applyBorder="1" applyAlignment="1">
      <alignment vertical="center"/>
    </xf>
    <xf numFmtId="0" fontId="169" fillId="0" borderId="0" xfId="0" applyFont="1" applyAlignment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69" fillId="0" borderId="16" xfId="0" applyFont="1" applyBorder="1" applyAlignment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4" fillId="0" borderId="0" xfId="6592" applyFont="1" applyAlignment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8" fillId="0" borderId="16" xfId="6592" applyNumberFormat="1" applyFont="1" applyBorder="1" applyAlignment="1">
      <alignment horizontal="right"/>
    </xf>
    <xf numFmtId="37" fontId="178" fillId="0" borderId="0" xfId="6592" applyNumberFormat="1" applyFont="1" applyAlignment="1">
      <alignment horizontal="right"/>
    </xf>
    <xf numFmtId="0" fontId="180" fillId="0" borderId="0" xfId="6592" applyFont="1" applyAlignment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Font="1" applyAlignment="1">
      <alignment horizontal="center" wrapText="1"/>
    </xf>
    <xf numFmtId="0" fontId="169" fillId="0" borderId="0" xfId="6593" applyFont="1" applyFill="1" applyBorder="1"/>
    <xf numFmtId="0" fontId="174" fillId="0" borderId="0" xfId="6592" applyFont="1"/>
    <xf numFmtId="0" fontId="169" fillId="0" borderId="0" xfId="6592" applyFont="1" applyAlignment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Font="1" applyAlignment="1">
      <alignment vertical="center"/>
    </xf>
    <xf numFmtId="0" fontId="181" fillId="0" borderId="0" xfId="6592" applyFont="1" applyAlignment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Font="1" applyAlignment="1">
      <alignment vertical="top" wrapText="1"/>
    </xf>
    <xf numFmtId="0" fontId="181" fillId="0" borderId="0" xfId="6592" applyFont="1" applyAlignment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Font="1" applyAlignment="1">
      <alignment vertical="top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Font="1"/>
    <xf numFmtId="37" fontId="173" fillId="0" borderId="0" xfId="6592" applyNumberFormat="1" applyFont="1"/>
    <xf numFmtId="0" fontId="181" fillId="60" borderId="0" xfId="6592" applyFont="1" applyFill="1" applyAlignment="1">
      <alignment vertical="top"/>
    </xf>
    <xf numFmtId="0" fontId="175" fillId="60" borderId="0" xfId="0" applyFont="1" applyFill="1" applyAlignment="1">
      <alignment horizontal="left" wrapText="1" indent="2"/>
    </xf>
    <xf numFmtId="0" fontId="173" fillId="0" borderId="0" xfId="6595" applyFont="1"/>
    <xf numFmtId="38" fontId="173" fillId="0" borderId="0" xfId="6595" applyNumberFormat="1" applyFont="1"/>
    <xf numFmtId="0" fontId="178" fillId="0" borderId="0" xfId="6595" applyFont="1"/>
    <xf numFmtId="0" fontId="169" fillId="0" borderId="0" xfId="6595" applyFont="1" applyAlignment="1">
      <alignment wrapText="1"/>
    </xf>
    <xf numFmtId="0" fontId="177" fillId="0" borderId="0" xfId="6595" applyFont="1" applyAlignment="1">
      <alignment vertical="center"/>
    </xf>
    <xf numFmtId="3" fontId="171" fillId="0" borderId="0" xfId="6595" applyNumberFormat="1" applyFont="1" applyAlignment="1">
      <alignment horizontal="center" vertical="center"/>
    </xf>
    <xf numFmtId="0" fontId="179" fillId="0" borderId="0" xfId="6595" applyFont="1"/>
    <xf numFmtId="0" fontId="174" fillId="0" borderId="0" xfId="6595" applyFont="1" applyAlignment="1">
      <alignment wrapText="1"/>
    </xf>
    <xf numFmtId="38" fontId="173" fillId="59" borderId="16" xfId="6595" applyNumberFormat="1" applyFont="1" applyFill="1" applyBorder="1"/>
    <xf numFmtId="38" fontId="173" fillId="59" borderId="0" xfId="6595" applyNumberFormat="1" applyFont="1" applyFill="1"/>
    <xf numFmtId="0" fontId="169" fillId="59" borderId="0" xfId="6595" applyFont="1" applyFill="1" applyAlignment="1">
      <alignment horizontal="left" wrapText="1"/>
    </xf>
    <xf numFmtId="0" fontId="174" fillId="0" borderId="0" xfId="6595" applyFont="1" applyAlignment="1">
      <alignment horizontal="left" wrapText="1"/>
    </xf>
    <xf numFmtId="38" fontId="173" fillId="0" borderId="15" xfId="6595" applyNumberFormat="1" applyFont="1" applyBorder="1"/>
    <xf numFmtId="0" fontId="169" fillId="0" borderId="0" xfId="3275" applyFont="1" applyAlignment="1">
      <alignment vertical="top" wrapText="1"/>
    </xf>
    <xf numFmtId="38" fontId="173" fillId="0" borderId="26" xfId="6595" applyNumberFormat="1" applyFont="1" applyBorder="1"/>
    <xf numFmtId="0" fontId="174" fillId="0" borderId="0" xfId="6595" applyFont="1" applyAlignment="1">
      <alignment horizontal="left" wrapText="1" indent="2"/>
    </xf>
    <xf numFmtId="0" fontId="174" fillId="0" borderId="0" xfId="6595" applyFont="1" applyAlignment="1">
      <alignment horizontal="left" indent="2"/>
    </xf>
    <xf numFmtId="3" fontId="172" fillId="0" borderId="0" xfId="6595" applyNumberFormat="1" applyFont="1" applyAlignment="1">
      <alignment vertical="center"/>
    </xf>
    <xf numFmtId="0" fontId="12" fillId="0" borderId="0" xfId="3280" applyFont="1"/>
    <xf numFmtId="0" fontId="12" fillId="0" borderId="0" xfId="3280" applyFont="1" applyAlignment="1">
      <alignment horizontal="center"/>
    </xf>
    <xf numFmtId="0" fontId="188" fillId="0" borderId="0" xfId="3280" applyFont="1" applyAlignment="1">
      <alignment horizontal="center" vertical="center"/>
    </xf>
    <xf numFmtId="0" fontId="188" fillId="0" borderId="0" xfId="3280" applyFont="1" applyAlignment="1">
      <alignment vertical="center"/>
    </xf>
    <xf numFmtId="0" fontId="12" fillId="0" borderId="0" xfId="3280" applyFont="1" applyAlignment="1">
      <alignment vertical="center"/>
    </xf>
    <xf numFmtId="0" fontId="12" fillId="0" borderId="0" xfId="3280" applyFont="1" applyAlignment="1">
      <alignment horizontal="center" vertical="center"/>
    </xf>
    <xf numFmtId="3" fontId="186" fillId="0" borderId="0" xfId="3280" applyNumberFormat="1" applyFont="1"/>
    <xf numFmtId="0" fontId="188" fillId="0" borderId="0" xfId="3280" applyFont="1" applyAlignment="1">
      <alignment horizontal="center"/>
    </xf>
    <xf numFmtId="0" fontId="188" fillId="0" borderId="0" xfId="3280" applyFont="1"/>
    <xf numFmtId="0" fontId="192" fillId="0" borderId="0" xfId="3280" applyFont="1"/>
    <xf numFmtId="3" fontId="188" fillId="0" borderId="0" xfId="3280" applyNumberFormat="1" applyFont="1"/>
    <xf numFmtId="0" fontId="188" fillId="0" borderId="0" xfId="3280" applyFont="1" applyAlignment="1">
      <alignment horizontal="left" vertical="center"/>
    </xf>
    <xf numFmtId="0" fontId="12" fillId="0" borderId="0" xfId="3280" applyFont="1" applyAlignment="1">
      <alignment horizontal="left" vertical="center"/>
    </xf>
    <xf numFmtId="0" fontId="193" fillId="0" borderId="0" xfId="3280" applyFont="1"/>
    <xf numFmtId="0" fontId="12" fillId="0" borderId="0" xfId="3280" applyFont="1" applyAlignment="1">
      <alignment horizontal="left"/>
    </xf>
    <xf numFmtId="37" fontId="166" fillId="0" borderId="0" xfId="0" applyNumberFormat="1" applyFont="1"/>
    <xf numFmtId="37" fontId="178" fillId="61" borderId="26" xfId="6592" applyNumberFormat="1" applyFont="1" applyFill="1" applyBorder="1" applyAlignment="1">
      <alignment horizontal="right"/>
    </xf>
    <xf numFmtId="0" fontId="195" fillId="0" borderId="39" xfId="0" applyFont="1" applyBorder="1"/>
    <xf numFmtId="0" fontId="195" fillId="0" borderId="40" xfId="0" applyFont="1" applyBorder="1"/>
    <xf numFmtId="0" fontId="195" fillId="0" borderId="41" xfId="0" applyFont="1" applyBorder="1"/>
    <xf numFmtId="0" fontId="195" fillId="0" borderId="0" xfId="0" applyFont="1"/>
    <xf numFmtId="0" fontId="195" fillId="0" borderId="42" xfId="0" applyFont="1" applyBorder="1"/>
    <xf numFmtId="0" fontId="12" fillId="0" borderId="0" xfId="0" applyFont="1"/>
    <xf numFmtId="0" fontId="195" fillId="0" borderId="43" xfId="0" applyFont="1" applyBorder="1"/>
    <xf numFmtId="0" fontId="196" fillId="0" borderId="42" xfId="0" applyFont="1" applyBorder="1"/>
    <xf numFmtId="0" fontId="197" fillId="0" borderId="0" xfId="0" applyFont="1"/>
    <xf numFmtId="0" fontId="198" fillId="0" borderId="37" xfId="0" applyFont="1" applyBorder="1" applyAlignment="1">
      <alignment horizontal="left"/>
    </xf>
    <xf numFmtId="0" fontId="197" fillId="0" borderId="37" xfId="0" applyFont="1" applyBorder="1" applyAlignment="1">
      <alignment horizontal="right"/>
    </xf>
    <xf numFmtId="0" fontId="196" fillId="0" borderId="0" xfId="0" applyFont="1"/>
    <xf numFmtId="0" fontId="196" fillId="0" borderId="43" xfId="0" applyFont="1" applyBorder="1"/>
    <xf numFmtId="0" fontId="197" fillId="0" borderId="15" xfId="0" applyFont="1" applyBorder="1" applyAlignment="1">
      <alignment horizontal="left"/>
    </xf>
    <xf numFmtId="0" fontId="197" fillId="0" borderId="15" xfId="0" applyFont="1" applyBorder="1" applyAlignment="1">
      <alignment horizontal="right"/>
    </xf>
    <xf numFmtId="0" fontId="197" fillId="0" borderId="37" xfId="0" applyFont="1" applyBorder="1" applyAlignment="1">
      <alignment horizontal="left"/>
    </xf>
    <xf numFmtId="0" fontId="197" fillId="0" borderId="37" xfId="0" applyFont="1" applyBorder="1"/>
    <xf numFmtId="0" fontId="196" fillId="0" borderId="37" xfId="0" applyFont="1" applyBorder="1"/>
    <xf numFmtId="0" fontId="197" fillId="0" borderId="15" xfId="0" applyFont="1" applyBorder="1"/>
    <xf numFmtId="0" fontId="196" fillId="0" borderId="15" xfId="0" applyFont="1" applyBorder="1"/>
    <xf numFmtId="14" fontId="197" fillId="0" borderId="15" xfId="0" applyNumberFormat="1" applyFont="1" applyBorder="1" applyAlignment="1">
      <alignment horizontal="left"/>
    </xf>
    <xf numFmtId="0" fontId="197" fillId="0" borderId="15" xfId="0" applyFont="1" applyBorder="1" applyAlignment="1">
      <alignment horizontal="center"/>
    </xf>
    <xf numFmtId="0" fontId="197" fillId="0" borderId="0" xfId="0" applyFont="1" applyAlignment="1">
      <alignment horizontal="left"/>
    </xf>
    <xf numFmtId="0" fontId="199" fillId="0" borderId="37" xfId="0" applyFont="1" applyBorder="1" applyAlignment="1">
      <alignment horizontal="left"/>
    </xf>
    <xf numFmtId="0" fontId="200" fillId="0" borderId="42" xfId="0" applyFont="1" applyBorder="1"/>
    <xf numFmtId="0" fontId="192" fillId="0" borderId="0" xfId="0" applyFont="1"/>
    <xf numFmtId="0" fontId="200" fillId="0" borderId="0" xfId="0" applyFont="1"/>
    <xf numFmtId="0" fontId="203" fillId="0" borderId="0" xfId="0" applyFont="1"/>
    <xf numFmtId="0" fontId="204" fillId="0" borderId="42" xfId="0" applyFont="1" applyBorder="1"/>
    <xf numFmtId="0" fontId="205" fillId="0" borderId="0" xfId="0" applyFont="1"/>
    <xf numFmtId="0" fontId="204" fillId="0" borderId="0" xfId="0" applyFont="1"/>
    <xf numFmtId="0" fontId="204" fillId="0" borderId="43" xfId="0" applyFont="1" applyBorder="1"/>
    <xf numFmtId="0" fontId="196" fillId="0" borderId="44" xfId="0" applyFont="1" applyBorder="1"/>
    <xf numFmtId="0" fontId="197" fillId="0" borderId="45" xfId="0" applyFont="1" applyBorder="1"/>
    <xf numFmtId="0" fontId="196" fillId="0" borderId="45" xfId="0" applyFont="1" applyBorder="1"/>
    <xf numFmtId="0" fontId="196" fillId="0" borderId="46" xfId="0" applyFont="1" applyBorder="1"/>
    <xf numFmtId="0" fontId="79" fillId="0" borderId="34" xfId="0" applyFont="1" applyBorder="1"/>
    <xf numFmtId="0" fontId="79" fillId="0" borderId="26" xfId="0" applyFont="1" applyBorder="1"/>
    <xf numFmtId="0" fontId="0" fillId="0" borderId="35" xfId="0" applyBorder="1"/>
    <xf numFmtId="0" fontId="0" fillId="0" borderId="0" xfId="0" applyAlignment="1">
      <alignment vertical="center"/>
    </xf>
    <xf numFmtId="0" fontId="206" fillId="0" borderId="47" xfId="0" applyFont="1" applyBorder="1"/>
    <xf numFmtId="0" fontId="207" fillId="0" borderId="0" xfId="0" applyFont="1" applyAlignment="1">
      <alignment horizontal="center"/>
    </xf>
    <xf numFmtId="0" fontId="206" fillId="0" borderId="0" xfId="0" applyFont="1"/>
    <xf numFmtId="0" fontId="206" fillId="0" borderId="27" xfId="0" applyFont="1" applyBorder="1"/>
    <xf numFmtId="0" fontId="208" fillId="0" borderId="47" xfId="0" applyFont="1" applyBorder="1"/>
    <xf numFmtId="0" fontId="208" fillId="0" borderId="0" xfId="0" applyFont="1"/>
    <xf numFmtId="0" fontId="209" fillId="0" borderId="27" xfId="0" applyFont="1" applyBorder="1"/>
    <xf numFmtId="0" fontId="209" fillId="0" borderId="0" xfId="0" applyFont="1"/>
    <xf numFmtId="0" fontId="210" fillId="0" borderId="0" xfId="0" applyFont="1" applyAlignment="1">
      <alignment horizontal="right" vertical="center"/>
    </xf>
    <xf numFmtId="0" fontId="210" fillId="0" borderId="0" xfId="0" applyFont="1" applyAlignment="1">
      <alignment vertical="center"/>
    </xf>
    <xf numFmtId="0" fontId="206" fillId="0" borderId="0" xfId="0" applyFont="1" applyAlignment="1">
      <alignment horizontal="right" vertical="center"/>
    </xf>
    <xf numFmtId="0" fontId="206" fillId="0" borderId="0" xfId="0" applyFont="1" applyAlignment="1">
      <alignment horizontal="right"/>
    </xf>
    <xf numFmtId="0" fontId="79" fillId="0" borderId="47" xfId="0" applyFont="1" applyBorder="1"/>
    <xf numFmtId="0" fontId="79" fillId="0" borderId="0" xfId="0" applyFont="1"/>
    <xf numFmtId="0" fontId="0" fillId="0" borderId="27" xfId="0" applyBorder="1"/>
    <xf numFmtId="0" fontId="187" fillId="0" borderId="28" xfId="0" applyFont="1" applyBorder="1"/>
    <xf numFmtId="0" fontId="188" fillId="0" borderId="0" xfId="0" applyFont="1" applyAlignment="1">
      <alignment horizontal="center" vertical="center"/>
    </xf>
    <xf numFmtId="0" fontId="188" fillId="0" borderId="0" xfId="0" applyFont="1" applyAlignment="1">
      <alignment vertical="center"/>
    </xf>
    <xf numFmtId="0" fontId="211" fillId="0" borderId="0" xfId="0" applyFont="1" applyAlignment="1">
      <alignment vertical="center"/>
    </xf>
    <xf numFmtId="0" fontId="12" fillId="0" borderId="47" xfId="0" applyFont="1" applyBorder="1"/>
    <xf numFmtId="0" fontId="12" fillId="0" borderId="0" xfId="0" applyFont="1" applyAlignment="1">
      <alignment horizontal="center"/>
    </xf>
    <xf numFmtId="0" fontId="189" fillId="0" borderId="0" xfId="0" applyFont="1" applyAlignment="1">
      <alignment horizontal="center" vertical="center"/>
    </xf>
    <xf numFmtId="0" fontId="18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79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79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79" fillId="0" borderId="29" xfId="0" applyFont="1" applyBorder="1"/>
    <xf numFmtId="3" fontId="79" fillId="0" borderId="29" xfId="0" applyNumberFormat="1" applyFont="1" applyBorder="1"/>
    <xf numFmtId="1" fontId="0" fillId="0" borderId="29" xfId="0" applyNumberFormat="1" applyBorder="1"/>
    <xf numFmtId="3" fontId="0" fillId="0" borderId="29" xfId="0" applyNumberFormat="1" applyBorder="1"/>
    <xf numFmtId="0" fontId="0" fillId="0" borderId="29" xfId="0" applyBorder="1"/>
    <xf numFmtId="0" fontId="186" fillId="0" borderId="29" xfId="0" applyFont="1" applyBorder="1"/>
    <xf numFmtId="3" fontId="12" fillId="0" borderId="29" xfId="0" applyNumberFormat="1" applyFont="1" applyBorder="1"/>
    <xf numFmtId="1" fontId="0" fillId="0" borderId="29" xfId="0" applyNumberFormat="1" applyBorder="1" applyAlignment="1">
      <alignment vertical="center"/>
    </xf>
    <xf numFmtId="3" fontId="0" fillId="0" borderId="0" xfId="0" applyNumberFormat="1"/>
    <xf numFmtId="0" fontId="79" fillId="0" borderId="0" xfId="0" applyFont="1" applyAlignment="1">
      <alignment horizontal="center"/>
    </xf>
    <xf numFmtId="0" fontId="186" fillId="0" borderId="0" xfId="0" applyFont="1"/>
    <xf numFmtId="3" fontId="186" fillId="0" borderId="0" xfId="0" applyNumberFormat="1" applyFont="1"/>
    <xf numFmtId="3" fontId="186" fillId="0" borderId="27" xfId="0" applyNumberFormat="1" applyFont="1" applyBorder="1"/>
    <xf numFmtId="3" fontId="79" fillId="0" borderId="35" xfId="0" applyNumberFormat="1" applyFont="1" applyBorder="1" applyAlignment="1">
      <alignment horizontal="center"/>
    </xf>
    <xf numFmtId="3" fontId="79" fillId="0" borderId="38" xfId="0" applyNumberFormat="1" applyFont="1" applyBorder="1" applyAlignment="1">
      <alignment horizontal="center"/>
    </xf>
    <xf numFmtId="3" fontId="79" fillId="0" borderId="33" xfId="0" applyNumberFormat="1" applyFont="1" applyBorder="1"/>
    <xf numFmtId="1" fontId="0" fillId="0" borderId="0" xfId="0" applyNumberFormat="1"/>
    <xf numFmtId="3" fontId="79" fillId="0" borderId="0" xfId="0" applyNumberFormat="1" applyFont="1"/>
    <xf numFmtId="3" fontId="0" fillId="0" borderId="27" xfId="0" applyNumberFormat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90" fillId="0" borderId="0" xfId="0" applyFont="1" applyAlignment="1">
      <alignment vertical="center"/>
    </xf>
    <xf numFmtId="3" fontId="212" fillId="0" borderId="27" xfId="0" applyNumberFormat="1" applyFont="1" applyBorder="1"/>
    <xf numFmtId="0" fontId="213" fillId="0" borderId="0" xfId="0" applyFont="1"/>
    <xf numFmtId="0" fontId="213" fillId="0" borderId="0" xfId="0" applyFont="1" applyAlignment="1">
      <alignment horizontal="center"/>
    </xf>
    <xf numFmtId="3" fontId="79" fillId="0" borderId="15" xfId="0" applyNumberFormat="1" applyFont="1" applyBorder="1"/>
    <xf numFmtId="0" fontId="191" fillId="0" borderId="0" xfId="0" applyFont="1"/>
    <xf numFmtId="0" fontId="188" fillId="0" borderId="0" xfId="0" applyFont="1"/>
    <xf numFmtId="0" fontId="188" fillId="0" borderId="27" xfId="0" applyFont="1" applyBorder="1"/>
    <xf numFmtId="0" fontId="188" fillId="0" borderId="0" xfId="0" applyFont="1" applyAlignment="1">
      <alignment horizontal="right" vertical="center"/>
    </xf>
    <xf numFmtId="37" fontId="79" fillId="0" borderId="0" xfId="0" applyNumberFormat="1" applyFont="1"/>
    <xf numFmtId="0" fontId="79" fillId="0" borderId="0" xfId="0" applyFont="1" applyAlignment="1">
      <alignment vertical="center"/>
    </xf>
    <xf numFmtId="3" fontId="79" fillId="0" borderId="0" xfId="0" applyNumberFormat="1" applyFont="1" applyAlignment="1">
      <alignment horizontal="center"/>
    </xf>
    <xf numFmtId="0" fontId="0" fillId="0" borderId="27" xfId="0" applyBorder="1" applyAlignment="1">
      <alignment horizontal="center"/>
    </xf>
    <xf numFmtId="0" fontId="188" fillId="0" borderId="0" xfId="0" applyFont="1" applyAlignment="1">
      <alignment horizontal="left" vertical="center"/>
    </xf>
    <xf numFmtId="0" fontId="214" fillId="0" borderId="0" xfId="0" applyFont="1" applyAlignment="1">
      <alignment horizontal="center"/>
    </xf>
    <xf numFmtId="3" fontId="188" fillId="0" borderId="0" xfId="0" applyNumberFormat="1" applyFont="1"/>
    <xf numFmtId="0" fontId="190" fillId="0" borderId="0" xfId="0" applyFont="1"/>
    <xf numFmtId="0" fontId="186" fillId="0" borderId="27" xfId="0" applyFont="1" applyBorder="1"/>
    <xf numFmtId="0" fontId="0" fillId="0" borderId="27" xfId="0" applyBorder="1" applyAlignment="1">
      <alignment vertical="center"/>
    </xf>
    <xf numFmtId="0" fontId="79" fillId="0" borderId="0" xfId="0" applyFont="1" applyAlignment="1">
      <alignment horizontal="center" vertical="center"/>
    </xf>
    <xf numFmtId="0" fontId="186" fillId="0" borderId="27" xfId="0" applyFont="1" applyBorder="1" applyAlignment="1">
      <alignment horizontal="center"/>
    </xf>
    <xf numFmtId="0" fontId="186" fillId="0" borderId="29" xfId="0" applyFont="1" applyBorder="1" applyAlignment="1">
      <alignment horizontal="center"/>
    </xf>
    <xf numFmtId="0" fontId="188" fillId="0" borderId="0" xfId="0" applyFont="1" applyAlignment="1">
      <alignment horizontal="center"/>
    </xf>
    <xf numFmtId="37" fontId="188" fillId="0" borderId="0" xfId="0" applyNumberFormat="1" applyFont="1"/>
    <xf numFmtId="3" fontId="215" fillId="0" borderId="37" xfId="0" applyNumberFormat="1" applyFont="1" applyBorder="1"/>
    <xf numFmtId="0" fontId="188" fillId="0" borderId="0" xfId="0" applyFont="1" applyAlignment="1">
      <alignment horizontal="right"/>
    </xf>
    <xf numFmtId="181" fontId="12" fillId="0" borderId="47" xfId="3280" applyNumberFormat="1" applyFont="1" applyBorder="1" applyAlignment="1">
      <alignment horizontal="center"/>
    </xf>
    <xf numFmtId="0" fontId="191" fillId="0" borderId="0" xfId="4908" applyFont="1"/>
    <xf numFmtId="0" fontId="214" fillId="0" borderId="37" xfId="0" applyFont="1" applyBorder="1" applyAlignment="1">
      <alignment horizontal="center"/>
    </xf>
    <xf numFmtId="37" fontId="214" fillId="0" borderId="37" xfId="0" applyNumberFormat="1" applyFont="1" applyBorder="1"/>
    <xf numFmtId="0" fontId="79" fillId="0" borderId="37" xfId="0" applyFont="1" applyBorder="1"/>
    <xf numFmtId="168" fontId="188" fillId="0" borderId="0" xfId="3900" applyNumberFormat="1" applyFont="1" applyBorder="1"/>
    <xf numFmtId="37" fontId="79" fillId="0" borderId="15" xfId="0" applyNumberFormat="1" applyFont="1" applyBorder="1"/>
    <xf numFmtId="0" fontId="79" fillId="0" borderId="15" xfId="0" applyFont="1" applyBorder="1"/>
    <xf numFmtId="37" fontId="0" fillId="0" borderId="0" xfId="0" applyNumberFormat="1"/>
    <xf numFmtId="37" fontId="79" fillId="0" borderId="37" xfId="0" applyNumberFormat="1" applyFont="1" applyBorder="1"/>
    <xf numFmtId="0" fontId="213" fillId="0" borderId="0" xfId="3280" applyFont="1" applyAlignment="1">
      <alignment horizontal="left" vertical="center"/>
    </xf>
    <xf numFmtId="0" fontId="213" fillId="0" borderId="0" xfId="3280" applyFont="1" applyAlignment="1">
      <alignment vertical="center"/>
    </xf>
    <xf numFmtId="0" fontId="213" fillId="0" borderId="0" xfId="3280" applyFont="1"/>
    <xf numFmtId="3" fontId="218" fillId="0" borderId="0" xfId="3280" applyNumberFormat="1" applyFont="1"/>
    <xf numFmtId="0" fontId="216" fillId="0" borderId="37" xfId="0" applyFont="1" applyBorder="1" applyAlignment="1">
      <alignment horizontal="center"/>
    </xf>
    <xf numFmtId="0" fontId="216" fillId="0" borderId="37" xfId="0" applyFont="1" applyBorder="1"/>
    <xf numFmtId="0" fontId="219" fillId="0" borderId="0" xfId="0" applyFont="1"/>
    <xf numFmtId="0" fontId="188" fillId="0" borderId="0" xfId="3280" applyFont="1" applyAlignment="1">
      <alignment horizontal="right"/>
    </xf>
    <xf numFmtId="0" fontId="220" fillId="0" borderId="0" xfId="3280" applyFont="1" applyAlignment="1">
      <alignment horizontal="left"/>
    </xf>
    <xf numFmtId="0" fontId="188" fillId="0" borderId="32" xfId="3280" applyFont="1" applyBorder="1" applyAlignment="1">
      <alignment horizontal="center"/>
    </xf>
    <xf numFmtId="0" fontId="12" fillId="0" borderId="34" xfId="4908" applyFont="1" applyBorder="1"/>
    <xf numFmtId="0" fontId="12" fillId="0" borderId="26" xfId="4908" applyFont="1" applyBorder="1"/>
    <xf numFmtId="0" fontId="12" fillId="0" borderId="35" xfId="4908" applyFont="1" applyBorder="1"/>
    <xf numFmtId="3" fontId="12" fillId="0" borderId="29" xfId="4908" applyNumberFormat="1" applyFont="1" applyBorder="1"/>
    <xf numFmtId="0" fontId="12" fillId="0" borderId="34" xfId="3280" applyFont="1" applyBorder="1"/>
    <xf numFmtId="0" fontId="12" fillId="0" borderId="32" xfId="3280" applyFont="1" applyBorder="1"/>
    <xf numFmtId="0" fontId="220" fillId="0" borderId="15" xfId="3280" applyFont="1" applyBorder="1" applyAlignment="1">
      <alignment horizontal="left"/>
    </xf>
    <xf numFmtId="0" fontId="220" fillId="0" borderId="33" xfId="3280" applyFont="1" applyBorder="1" applyAlignment="1">
      <alignment horizontal="left"/>
    </xf>
    <xf numFmtId="0" fontId="220" fillId="0" borderId="29" xfId="3280" applyFont="1" applyBorder="1" applyAlignment="1">
      <alignment horizontal="left"/>
    </xf>
    <xf numFmtId="0" fontId="187" fillId="0" borderId="0" xfId="0" applyFont="1" applyAlignment="1">
      <alignment vertical="center"/>
    </xf>
    <xf numFmtId="0" fontId="194" fillId="0" borderId="0" xfId="0" applyFont="1" applyAlignment="1">
      <alignment horizontal="center"/>
    </xf>
    <xf numFmtId="0" fontId="79" fillId="0" borderId="36" xfId="0" applyFont="1" applyBorder="1"/>
    <xf numFmtId="0" fontId="79" fillId="0" borderId="37" xfId="0" applyFont="1" applyBorder="1" applyAlignment="1">
      <alignment horizontal="center"/>
    </xf>
    <xf numFmtId="0" fontId="79" fillId="0" borderId="38" xfId="0" applyFont="1" applyBorder="1"/>
    <xf numFmtId="0" fontId="191" fillId="0" borderId="0" xfId="3280" applyFont="1"/>
    <xf numFmtId="37" fontId="214" fillId="0" borderId="29" xfId="0" applyNumberFormat="1" applyFont="1" applyBorder="1"/>
    <xf numFmtId="0" fontId="216" fillId="0" borderId="47" xfId="0" applyFont="1" applyBorder="1"/>
    <xf numFmtId="0" fontId="221" fillId="0" borderId="27" xfId="0" applyFont="1" applyBorder="1"/>
    <xf numFmtId="0" fontId="221" fillId="0" borderId="0" xfId="0" applyFont="1"/>
    <xf numFmtId="0" fontId="168" fillId="0" borderId="0" xfId="0" applyFont="1" applyAlignment="1">
      <alignment horizontal="center"/>
    </xf>
    <xf numFmtId="3" fontId="167" fillId="0" borderId="0" xfId="0" applyNumberFormat="1" applyFont="1" applyAlignment="1">
      <alignment horizontal="center" vertical="center"/>
    </xf>
    <xf numFmtId="3" fontId="168" fillId="0" borderId="0" xfId="0" applyNumberFormat="1" applyFont="1" applyAlignment="1">
      <alignment vertical="center"/>
    </xf>
    <xf numFmtId="0" fontId="168" fillId="0" borderId="0" xfId="0" applyFont="1"/>
    <xf numFmtId="37" fontId="168" fillId="59" borderId="0" xfId="0" applyNumberFormat="1" applyFont="1" applyFill="1"/>
    <xf numFmtId="37" fontId="168" fillId="0" borderId="0" xfId="0" applyNumberFormat="1" applyFont="1"/>
    <xf numFmtId="37" fontId="167" fillId="0" borderId="26" xfId="0" applyNumberFormat="1" applyFont="1" applyBorder="1" applyAlignment="1">
      <alignment vertical="center"/>
    </xf>
    <xf numFmtId="37" fontId="168" fillId="0" borderId="0" xfId="0" applyNumberFormat="1" applyFont="1" applyAlignment="1">
      <alignment vertical="center"/>
    </xf>
    <xf numFmtId="37" fontId="167" fillId="0" borderId="16" xfId="0" applyNumberFormat="1" applyFont="1" applyBorder="1" applyAlignment="1">
      <alignment vertical="center"/>
    </xf>
    <xf numFmtId="37" fontId="167" fillId="0" borderId="15" xfId="0" applyNumberFormat="1" applyFont="1" applyBorder="1" applyAlignment="1">
      <alignment vertical="center"/>
    </xf>
    <xf numFmtId="37" fontId="167" fillId="0" borderId="26" xfId="0" applyNumberFormat="1" applyFont="1" applyBorder="1"/>
    <xf numFmtId="37" fontId="222" fillId="0" borderId="0" xfId="3507" applyNumberFormat="1" applyFont="1" applyAlignment="1">
      <alignment vertical="center"/>
    </xf>
    <xf numFmtId="0" fontId="185" fillId="0" borderId="47" xfId="0" applyFont="1" applyBorder="1" applyAlignment="1">
      <alignment horizontal="center" vertical="center"/>
    </xf>
    <xf numFmtId="0" fontId="185" fillId="0" borderId="0" xfId="0" applyFont="1" applyAlignment="1">
      <alignment horizontal="center" vertical="center"/>
    </xf>
    <xf numFmtId="0" fontId="185" fillId="0" borderId="27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/>
    </xf>
    <xf numFmtId="0" fontId="197" fillId="0" borderId="0" xfId="0" applyFont="1" applyAlignment="1">
      <alignment horizontal="center"/>
    </xf>
    <xf numFmtId="0" fontId="197" fillId="0" borderId="37" xfId="0" applyFont="1" applyBorder="1" applyAlignment="1">
      <alignment horizontal="center"/>
    </xf>
    <xf numFmtId="0" fontId="169" fillId="61" borderId="0" xfId="0" applyFont="1" applyFill="1" applyAlignment="1">
      <alignment wrapText="1"/>
    </xf>
    <xf numFmtId="37" fontId="166" fillId="0" borderId="0" xfId="0" applyNumberFormat="1" applyFont="1" applyAlignment="1">
      <alignment horizontal="center"/>
    </xf>
    <xf numFmtId="9" fontId="166" fillId="0" borderId="0" xfId="6597" applyFont="1" applyFill="1" applyBorder="1" applyAlignment="1" applyProtection="1">
      <alignment horizontal="center"/>
    </xf>
    <xf numFmtId="0" fontId="196" fillId="0" borderId="48" xfId="0" applyFont="1" applyBorder="1"/>
    <xf numFmtId="0" fontId="192" fillId="0" borderId="15" xfId="0" applyFont="1" applyBorder="1"/>
    <xf numFmtId="0" fontId="200" fillId="0" borderId="15" xfId="0" applyFont="1" applyBorder="1"/>
    <xf numFmtId="0" fontId="200" fillId="0" borderId="49" xfId="0" applyFont="1" applyBorder="1"/>
    <xf numFmtId="0" fontId="12" fillId="0" borderId="15" xfId="0" applyFont="1" applyBorder="1"/>
    <xf numFmtId="0" fontId="195" fillId="0" borderId="15" xfId="0" applyFont="1" applyBorder="1"/>
    <xf numFmtId="0" fontId="195" fillId="0" borderId="49" xfId="0" applyFont="1" applyBorder="1"/>
    <xf numFmtId="168" fontId="225" fillId="0" borderId="38" xfId="215" applyNumberFormat="1" applyFont="1" applyBorder="1"/>
    <xf numFmtId="168" fontId="0" fillId="0" borderId="0" xfId="0" applyNumberFormat="1"/>
    <xf numFmtId="37" fontId="226" fillId="0" borderId="29" xfId="0" applyNumberFormat="1" applyFont="1" applyBorder="1"/>
    <xf numFmtId="0" fontId="190" fillId="0" borderId="0" xfId="0" applyFont="1" applyAlignment="1">
      <alignment horizontal="center" vertical="center"/>
    </xf>
    <xf numFmtId="0" fontId="227" fillId="0" borderId="0" xfId="0" applyFont="1"/>
    <xf numFmtId="0" fontId="227" fillId="0" borderId="0" xfId="0" applyFont="1" applyAlignment="1">
      <alignment horizontal="left"/>
    </xf>
    <xf numFmtId="168" fontId="229" fillId="0" borderId="0" xfId="215" applyNumberFormat="1" applyFont="1" applyBorder="1"/>
    <xf numFmtId="0" fontId="12" fillId="61" borderId="47" xfId="0" applyFont="1" applyFill="1" applyBorder="1"/>
    <xf numFmtId="0" fontId="186" fillId="61" borderId="29" xfId="0" applyFont="1" applyFill="1" applyBorder="1"/>
    <xf numFmtId="37" fontId="186" fillId="61" borderId="29" xfId="0" applyNumberFormat="1" applyFont="1" applyFill="1" applyBorder="1"/>
    <xf numFmtId="0" fontId="186" fillId="61" borderId="27" xfId="0" applyFont="1" applyFill="1" applyBorder="1"/>
    <xf numFmtId="0" fontId="12" fillId="61" borderId="29" xfId="0" applyFont="1" applyFill="1" applyBorder="1"/>
    <xf numFmtId="0" fontId="12" fillId="61" borderId="0" xfId="0" applyFont="1" applyFill="1" applyAlignment="1">
      <alignment horizontal="center"/>
    </xf>
    <xf numFmtId="0" fontId="12" fillId="61" borderId="0" xfId="0" applyFont="1" applyFill="1"/>
    <xf numFmtId="0" fontId="231" fillId="61" borderId="0" xfId="0" applyFont="1" applyFill="1"/>
    <xf numFmtId="37" fontId="231" fillId="61" borderId="0" xfId="0" applyNumberFormat="1" applyFont="1" applyFill="1"/>
    <xf numFmtId="3" fontId="12" fillId="61" borderId="29" xfId="0" applyNumberFormat="1" applyFont="1" applyFill="1" applyBorder="1"/>
    <xf numFmtId="3" fontId="231" fillId="61" borderId="27" xfId="0" applyNumberFormat="1" applyFont="1" applyFill="1" applyBorder="1"/>
    <xf numFmtId="0" fontId="7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81" fontId="188" fillId="0" borderId="47" xfId="3280" applyNumberFormat="1" applyFont="1" applyBorder="1" applyAlignment="1">
      <alignment horizontal="center"/>
    </xf>
    <xf numFmtId="0" fontId="233" fillId="61" borderId="18" xfId="6598" applyFont="1" applyFill="1" applyAlignment="1">
      <alignment horizontal="center" vertical="top" wrapText="1"/>
    </xf>
    <xf numFmtId="0" fontId="233" fillId="61" borderId="18" xfId="6598" applyNumberFormat="1" applyFont="1" applyFill="1" applyAlignment="1" applyProtection="1"/>
    <xf numFmtId="0" fontId="233" fillId="61" borderId="18" xfId="6598" applyFont="1" applyFill="1" applyAlignment="1">
      <alignment horizontal="center" vertical="center" wrapText="1"/>
    </xf>
    <xf numFmtId="168" fontId="233" fillId="61" borderId="18" xfId="6598" applyNumberFormat="1" applyFont="1" applyFill="1" applyAlignment="1">
      <alignment horizontal="left"/>
    </xf>
    <xf numFmtId="168" fontId="233" fillId="61" borderId="18" xfId="6598" applyNumberFormat="1" applyFont="1" applyFill="1" applyAlignment="1">
      <alignment horizontal="left" vertical="center"/>
    </xf>
    <xf numFmtId="168" fontId="233" fillId="61" borderId="18" xfId="6598" applyNumberFormat="1" applyFont="1" applyFill="1" applyAlignment="1">
      <alignment horizontal="center" vertical="center"/>
    </xf>
    <xf numFmtId="168" fontId="233" fillId="61" borderId="18" xfId="6598" applyNumberFormat="1" applyFont="1" applyFill="1" applyAlignment="1">
      <alignment vertical="center"/>
    </xf>
    <xf numFmtId="168" fontId="233" fillId="61" borderId="18" xfId="6598" applyNumberFormat="1" applyFont="1" applyFill="1" applyAlignment="1" applyProtection="1"/>
    <xf numFmtId="168" fontId="233" fillId="61" borderId="18" xfId="6598" applyNumberFormat="1" applyFont="1" applyFill="1"/>
    <xf numFmtId="0" fontId="233" fillId="61" borderId="18" xfId="6598" applyFont="1" applyFill="1"/>
    <xf numFmtId="0" fontId="232" fillId="61" borderId="18" xfId="6598" applyFont="1" applyFill="1" applyAlignment="1">
      <alignment horizontal="center" vertical="top" wrapText="1"/>
    </xf>
    <xf numFmtId="0" fontId="232" fillId="61" borderId="18" xfId="6598" applyFont="1" applyFill="1" applyAlignment="1">
      <alignment horizontal="center" vertical="center" wrapText="1"/>
    </xf>
    <xf numFmtId="168" fontId="232" fillId="61" borderId="18" xfId="6598" applyNumberFormat="1" applyFont="1" applyFill="1" applyAlignment="1">
      <alignment horizontal="left"/>
    </xf>
    <xf numFmtId="168" fontId="232" fillId="61" borderId="18" xfId="6598" applyNumberFormat="1" applyFont="1" applyFill="1"/>
    <xf numFmtId="168" fontId="232" fillId="61" borderId="18" xfId="6598" applyNumberFormat="1" applyFont="1" applyFill="1" applyAlignment="1">
      <alignment horizontal="center" vertical="center"/>
    </xf>
    <xf numFmtId="168" fontId="232" fillId="61" borderId="18" xfId="6598" applyNumberFormat="1" applyFont="1" applyFill="1" applyAlignment="1">
      <alignment vertical="center"/>
    </xf>
    <xf numFmtId="4" fontId="232" fillId="61" borderId="18" xfId="6598" applyNumberFormat="1" applyFont="1" applyFill="1" applyAlignment="1" applyProtection="1"/>
    <xf numFmtId="0" fontId="232" fillId="61" borderId="18" xfId="6598" applyFont="1" applyFill="1"/>
    <xf numFmtId="37" fontId="168" fillId="59" borderId="0" xfId="215" applyNumberFormat="1" applyFont="1" applyFill="1" applyBorder="1" applyAlignment="1" applyProtection="1">
      <alignment horizontal="right" wrapText="1"/>
    </xf>
    <xf numFmtId="37" fontId="168" fillId="0" borderId="0" xfId="215" applyNumberFormat="1" applyFont="1" applyFill="1" applyBorder="1" applyAlignment="1" applyProtection="1">
      <alignment horizontal="right" wrapText="1"/>
    </xf>
    <xf numFmtId="37" fontId="168" fillId="59" borderId="0" xfId="215" applyNumberFormat="1" applyFont="1" applyFill="1" applyBorder="1" applyAlignment="1" applyProtection="1">
      <alignment horizontal="right"/>
    </xf>
    <xf numFmtId="37" fontId="166" fillId="59" borderId="0" xfId="215" applyNumberFormat="1" applyFont="1" applyFill="1" applyBorder="1" applyAlignment="1" applyProtection="1">
      <alignment horizontal="right"/>
    </xf>
    <xf numFmtId="37" fontId="166" fillId="0" borderId="0" xfId="215" applyNumberFormat="1" applyFont="1" applyFill="1" applyBorder="1" applyAlignment="1" applyProtection="1">
      <alignment horizontal="right"/>
    </xf>
    <xf numFmtId="0" fontId="190" fillId="0" borderId="0" xfId="0" applyFont="1" applyAlignment="1">
      <alignment horizontal="left"/>
    </xf>
    <xf numFmtId="3" fontId="212" fillId="0" borderId="0" xfId="0" applyNumberFormat="1" applyFont="1"/>
    <xf numFmtId="37" fontId="214" fillId="0" borderId="0" xfId="0" applyNumberFormat="1" applyFont="1"/>
    <xf numFmtId="3" fontId="214" fillId="0" borderId="0" xfId="0" applyNumberFormat="1" applyFont="1"/>
    <xf numFmtId="3" fontId="79" fillId="0" borderId="45" xfId="0" applyNumberFormat="1" applyFont="1" applyBorder="1"/>
    <xf numFmtId="0" fontId="190" fillId="61" borderId="0" xfId="0" applyFont="1" applyFill="1" applyAlignment="1">
      <alignment horizontal="left"/>
    </xf>
    <xf numFmtId="0" fontId="190" fillId="0" borderId="0" xfId="0" applyFont="1" applyAlignment="1">
      <alignment horizontal="center"/>
    </xf>
    <xf numFmtId="3" fontId="190" fillId="0" borderId="0" xfId="0" applyNumberFormat="1" applyFont="1"/>
    <xf numFmtId="0" fontId="22" fillId="0" borderId="27" xfId="0" applyFont="1" applyBorder="1"/>
    <xf numFmtId="0" fontId="22" fillId="0" borderId="0" xfId="0" applyFont="1"/>
    <xf numFmtId="0" fontId="227" fillId="0" borderId="0" xfId="0" applyFont="1" applyAlignment="1">
      <alignment horizontal="center"/>
    </xf>
    <xf numFmtId="0" fontId="190" fillId="0" borderId="0" xfId="0" applyFont="1" applyAlignment="1">
      <alignment horizontal="left" vertical="center"/>
    </xf>
    <xf numFmtId="37" fontId="190" fillId="0" borderId="0" xfId="0" applyNumberFormat="1" applyFont="1" applyAlignment="1">
      <alignment horizontal="right"/>
    </xf>
    <xf numFmtId="37" fontId="190" fillId="61" borderId="0" xfId="0" applyNumberFormat="1" applyFont="1" applyFill="1" applyAlignment="1">
      <alignment horizontal="right"/>
    </xf>
    <xf numFmtId="0" fontId="190" fillId="0" borderId="0" xfId="0" applyFont="1" applyAlignment="1">
      <alignment horizontal="right"/>
    </xf>
    <xf numFmtId="168" fontId="228" fillId="0" borderId="0" xfId="215" applyNumberFormat="1" applyFont="1" applyBorder="1" applyAlignment="1">
      <alignment horizontal="right"/>
    </xf>
    <xf numFmtId="168" fontId="230" fillId="0" borderId="0" xfId="215" applyNumberFormat="1" applyFont="1" applyBorder="1" applyAlignment="1">
      <alignment horizontal="right"/>
    </xf>
    <xf numFmtId="168" fontId="229" fillId="0" borderId="0" xfId="215" applyNumberFormat="1" applyFont="1" applyBorder="1" applyAlignment="1">
      <alignment horizontal="right"/>
    </xf>
    <xf numFmtId="0" fontId="190" fillId="0" borderId="47" xfId="0" applyFont="1" applyBorder="1"/>
    <xf numFmtId="0" fontId="227" fillId="0" borderId="0" xfId="0" applyFont="1" applyAlignment="1">
      <alignment vertical="center"/>
    </xf>
    <xf numFmtId="168" fontId="227" fillId="0" borderId="0" xfId="215" applyNumberFormat="1" applyFont="1" applyAlignment="1">
      <alignment vertical="center"/>
    </xf>
    <xf numFmtId="0" fontId="234" fillId="0" borderId="27" xfId="0" applyFont="1" applyBorder="1" applyAlignment="1">
      <alignment vertical="center"/>
    </xf>
    <xf numFmtId="0" fontId="234" fillId="0" borderId="0" xfId="0" applyFont="1"/>
    <xf numFmtId="0" fontId="227" fillId="0" borderId="47" xfId="0" applyFont="1" applyBorder="1"/>
    <xf numFmtId="0" fontId="234" fillId="0" borderId="27" xfId="0" applyFont="1" applyBorder="1"/>
    <xf numFmtId="0" fontId="224" fillId="0" borderId="50" xfId="3280" applyFont="1" applyBorder="1" applyAlignment="1">
      <alignment vertical="center"/>
    </xf>
    <xf numFmtId="0" fontId="168" fillId="0" borderId="0" xfId="3507" applyFont="1" applyAlignment="1">
      <alignment horizontal="left" vertical="center" wrapText="1"/>
    </xf>
    <xf numFmtId="0" fontId="173" fillId="0" borderId="0" xfId="6595" applyFont="1" applyAlignment="1">
      <alignment horizontal="center"/>
    </xf>
    <xf numFmtId="0" fontId="22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79" fillId="0" borderId="33" xfId="0" applyNumberFormat="1" applyFont="1" applyBorder="1" applyAlignment="1">
      <alignment horizontal="center"/>
    </xf>
    <xf numFmtId="0" fontId="79" fillId="0" borderId="32" xfId="0" applyFont="1" applyBorder="1" applyAlignment="1">
      <alignment horizontal="center"/>
    </xf>
    <xf numFmtId="0" fontId="79" fillId="0" borderId="33" xfId="0" applyFont="1" applyBorder="1" applyAlignment="1">
      <alignment horizontal="center"/>
    </xf>
    <xf numFmtId="49" fontId="79" fillId="0" borderId="32" xfId="0" applyNumberFormat="1" applyFont="1" applyBorder="1" applyAlignment="1">
      <alignment horizontal="center"/>
    </xf>
    <xf numFmtId="0" fontId="185" fillId="0" borderId="47" xfId="0" applyFont="1" applyBorder="1" applyAlignment="1">
      <alignment horizontal="center" vertical="center"/>
    </xf>
    <xf numFmtId="0" fontId="185" fillId="0" borderId="0" xfId="0" applyFont="1" applyAlignment="1">
      <alignment horizontal="center" vertical="center"/>
    </xf>
    <xf numFmtId="0" fontId="185" fillId="0" borderId="27" xfId="0" applyFont="1" applyBorder="1" applyAlignment="1">
      <alignment horizontal="center" vertical="center"/>
    </xf>
    <xf numFmtId="0" fontId="187" fillId="0" borderId="0" xfId="0" applyFont="1" applyAlignment="1">
      <alignment horizontal="left"/>
    </xf>
    <xf numFmtId="0" fontId="79" fillId="0" borderId="30" xfId="0" applyFont="1" applyBorder="1" applyAlignment="1">
      <alignment horizontal="center" vertical="center"/>
    </xf>
    <xf numFmtId="0" fontId="79" fillId="0" borderId="31" xfId="0" applyFont="1" applyBorder="1" applyAlignment="1">
      <alignment horizontal="center" vertical="center"/>
    </xf>
    <xf numFmtId="0" fontId="79" fillId="0" borderId="34" xfId="0" applyFont="1" applyBorder="1" applyAlignment="1">
      <alignment horizontal="center" vertical="center"/>
    </xf>
    <xf numFmtId="0" fontId="79" fillId="0" borderId="35" xfId="0" applyFont="1" applyBorder="1" applyAlignment="1">
      <alignment horizontal="center" vertical="center"/>
    </xf>
    <xf numFmtId="0" fontId="79" fillId="0" borderId="36" xfId="0" applyFont="1" applyBorder="1" applyAlignment="1">
      <alignment horizontal="center" vertical="center"/>
    </xf>
    <xf numFmtId="0" fontId="79" fillId="0" borderId="38" xfId="0" applyFont="1" applyBorder="1" applyAlignment="1">
      <alignment horizontal="center" vertical="center"/>
    </xf>
    <xf numFmtId="49" fontId="79" fillId="0" borderId="34" xfId="0" applyNumberFormat="1" applyFont="1" applyBorder="1" applyAlignment="1">
      <alignment horizontal="center" vertical="center"/>
    </xf>
    <xf numFmtId="49" fontId="79" fillId="0" borderId="35" xfId="0" applyNumberFormat="1" applyFont="1" applyBorder="1" applyAlignment="1">
      <alignment horizontal="center" vertical="center"/>
    </xf>
    <xf numFmtId="49" fontId="79" fillId="0" borderId="36" xfId="0" applyNumberFormat="1" applyFont="1" applyBorder="1" applyAlignment="1">
      <alignment horizontal="center" vertical="center"/>
    </xf>
    <xf numFmtId="49" fontId="79" fillId="0" borderId="38" xfId="0" applyNumberFormat="1" applyFont="1" applyBorder="1" applyAlignment="1">
      <alignment horizontal="center" vertical="center"/>
    </xf>
    <xf numFmtId="0" fontId="79" fillId="0" borderId="15" xfId="0" applyFont="1" applyBorder="1" applyAlignment="1">
      <alignment horizontal="center"/>
    </xf>
    <xf numFmtId="0" fontId="79" fillId="0" borderId="26" xfId="0" applyFont="1" applyBorder="1" applyAlignment="1">
      <alignment horizontal="center" vertical="center"/>
    </xf>
    <xf numFmtId="0" fontId="79" fillId="0" borderId="37" xfId="0" applyFont="1" applyBorder="1" applyAlignment="1">
      <alignment horizontal="center" vertical="center"/>
    </xf>
    <xf numFmtId="0" fontId="79" fillId="0" borderId="34" xfId="0" applyFont="1" applyBorder="1" applyAlignment="1">
      <alignment horizontal="center"/>
    </xf>
    <xf numFmtId="0" fontId="79" fillId="0" borderId="35" xfId="0" applyFont="1" applyBorder="1" applyAlignment="1">
      <alignment horizontal="center"/>
    </xf>
    <xf numFmtId="0" fontId="79" fillId="0" borderId="36" xfId="0" applyFont="1" applyBorder="1" applyAlignment="1">
      <alignment horizontal="center"/>
    </xf>
    <xf numFmtId="0" fontId="79" fillId="0" borderId="38" xfId="0" applyFont="1" applyBorder="1" applyAlignment="1">
      <alignment horizontal="center"/>
    </xf>
    <xf numFmtId="0" fontId="79" fillId="0" borderId="32" xfId="0" applyFont="1" applyBorder="1" applyAlignment="1">
      <alignment horizontal="left"/>
    </xf>
    <xf numFmtId="0" fontId="79" fillId="0" borderId="15" xfId="0" applyFont="1" applyBorder="1" applyAlignment="1">
      <alignment horizontal="left"/>
    </xf>
    <xf numFmtId="0" fontId="186" fillId="0" borderId="30" xfId="0" applyFont="1" applyBorder="1" applyAlignment="1">
      <alignment horizontal="center" vertical="center"/>
    </xf>
    <xf numFmtId="0" fontId="186" fillId="0" borderId="31" xfId="0" applyFont="1" applyBorder="1" applyAlignment="1">
      <alignment horizontal="center" vertical="center"/>
    </xf>
    <xf numFmtId="0" fontId="186" fillId="0" borderId="32" xfId="0" applyFont="1" applyBorder="1" applyAlignment="1">
      <alignment horizontal="center"/>
    </xf>
    <xf numFmtId="0" fontId="186" fillId="0" borderId="15" xfId="0" applyFont="1" applyBorder="1" applyAlignment="1">
      <alignment horizontal="center"/>
    </xf>
    <xf numFmtId="0" fontId="186" fillId="0" borderId="33" xfId="0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90" fillId="0" borderId="0" xfId="0" applyFont="1" applyAlignment="1">
      <alignment horizontal="left"/>
    </xf>
    <xf numFmtId="0" fontId="190" fillId="0" borderId="0" xfId="0" applyFont="1" applyAlignment="1">
      <alignment horizontal="left" vertical="center"/>
    </xf>
    <xf numFmtId="0" fontId="191" fillId="0" borderId="0" xfId="3280" applyFont="1" applyAlignment="1">
      <alignment horizontal="center"/>
    </xf>
    <xf numFmtId="0" fontId="194" fillId="0" borderId="47" xfId="3280" applyFont="1" applyBorder="1" applyAlignment="1">
      <alignment horizontal="center"/>
    </xf>
    <xf numFmtId="0" fontId="194" fillId="0" borderId="0" xfId="3280" applyFont="1" applyAlignment="1">
      <alignment horizontal="center"/>
    </xf>
    <xf numFmtId="0" fontId="194" fillId="0" borderId="27" xfId="3280" applyFont="1" applyBorder="1" applyAlignment="1">
      <alignment horizontal="center"/>
    </xf>
    <xf numFmtId="0" fontId="191" fillId="0" borderId="47" xfId="3280" applyFont="1" applyBorder="1" applyAlignment="1">
      <alignment horizontal="center"/>
    </xf>
    <xf numFmtId="0" fontId="192" fillId="0" borderId="47" xfId="3280" applyFont="1" applyBorder="1" applyAlignment="1">
      <alignment horizontal="center"/>
    </xf>
    <xf numFmtId="0" fontId="192" fillId="0" borderId="0" xfId="3280" applyFont="1" applyAlignment="1">
      <alignment horizontal="center"/>
    </xf>
    <xf numFmtId="0" fontId="192" fillId="0" borderId="27" xfId="3280" applyFont="1" applyBorder="1" applyAlignment="1">
      <alignment horizontal="center"/>
    </xf>
    <xf numFmtId="0" fontId="217" fillId="0" borderId="0" xfId="3280" applyFont="1" applyAlignment="1">
      <alignment horizontal="left" vertical="center"/>
    </xf>
    <xf numFmtId="0" fontId="187" fillId="0" borderId="0" xfId="0" applyFont="1" applyAlignment="1">
      <alignment horizontal="left" vertical="center"/>
    </xf>
    <xf numFmtId="0" fontId="233" fillId="61" borderId="18" xfId="6598" applyFont="1" applyFill="1" applyAlignment="1">
      <alignment horizontal="center" vertical="center" wrapText="1"/>
    </xf>
    <xf numFmtId="0" fontId="232" fillId="61" borderId="18" xfId="6598" applyFont="1" applyFill="1" applyAlignment="1">
      <alignment horizontal="center" vertical="center" wrapText="1"/>
    </xf>
    <xf numFmtId="0" fontId="224" fillId="0" borderId="50" xfId="3280" applyFont="1" applyBorder="1" applyAlignment="1">
      <alignment horizontal="center" vertical="center"/>
    </xf>
    <xf numFmtId="0" fontId="201" fillId="0" borderId="0" xfId="0" applyFont="1" applyAlignment="1">
      <alignment horizontal="center"/>
    </xf>
    <xf numFmtId="0" fontId="197" fillId="0" borderId="42" xfId="0" applyFont="1" applyBorder="1" applyAlignment="1">
      <alignment horizontal="center"/>
    </xf>
    <xf numFmtId="0" fontId="197" fillId="0" borderId="0" xfId="0" applyFont="1" applyAlignment="1">
      <alignment horizontal="center"/>
    </xf>
    <xf numFmtId="0" fontId="197" fillId="0" borderId="43" xfId="0" applyFont="1" applyBorder="1" applyAlignment="1">
      <alignment horizontal="center"/>
    </xf>
    <xf numFmtId="0" fontId="202" fillId="0" borderId="42" xfId="0" applyFont="1" applyBorder="1" applyAlignment="1">
      <alignment horizontal="center"/>
    </xf>
    <xf numFmtId="0" fontId="202" fillId="0" borderId="0" xfId="0" applyFont="1" applyAlignment="1">
      <alignment horizontal="center"/>
    </xf>
    <xf numFmtId="0" fontId="202" fillId="0" borderId="43" xfId="0" applyFont="1" applyBorder="1" applyAlignment="1">
      <alignment horizontal="center"/>
    </xf>
    <xf numFmtId="0" fontId="197" fillId="0" borderId="37" xfId="0" applyFont="1" applyBorder="1" applyAlignment="1">
      <alignment horizontal="center"/>
    </xf>
    <xf numFmtId="0" fontId="197" fillId="0" borderId="15" xfId="0" applyFont="1" applyBorder="1" applyAlignment="1">
      <alignment horizontal="center"/>
    </xf>
    <xf numFmtId="49" fontId="197" fillId="0" borderId="0" xfId="0" applyNumberFormat="1" applyFont="1" applyAlignment="1">
      <alignment horizontal="center"/>
    </xf>
    <xf numFmtId="49" fontId="197" fillId="0" borderId="37" xfId="0" applyNumberFormat="1" applyFont="1" applyBorder="1" applyAlignment="1">
      <alignment horizontal="center"/>
    </xf>
    <xf numFmtId="9" fontId="166" fillId="0" borderId="0" xfId="6597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" xfId="6598" builtinId="23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" xfId="6597" builtinId="5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share/Biznes/A-BIZNES%202021/A-TVSH/Erlona%20ALI&#199;KOLLI/BILANC%20OLA%202021/E-albania/e-albania/Erlona%20Alickolli%20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2-CashFlow (direkt)"/>
      <sheetName val="4-Pasq. e Levizjeve ne Kapital"/>
      <sheetName val="Shenimet shpejguese"/>
      <sheetName val="KOKA"/>
    </sheetNames>
    <sheetDataSet>
      <sheetData sheetId="0">
        <row r="97">
          <cell r="B97">
            <v>0</v>
          </cell>
        </row>
        <row r="102">
          <cell r="B102">
            <v>0</v>
          </cell>
        </row>
      </sheetData>
      <sheetData sheetId="1">
        <row r="10">
          <cell r="B10">
            <v>32421974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showGridLines="0" topLeftCell="A43" workbookViewId="0">
      <selection activeCell="B55" sqref="B55"/>
    </sheetView>
  </sheetViews>
  <sheetFormatPr defaultColWidth="9.140625" defaultRowHeight="15"/>
  <cols>
    <col min="1" max="1" width="83.42578125" style="10" customWidth="1"/>
    <col min="2" max="2" width="15.7109375" style="265" customWidth="1"/>
    <col min="3" max="3" width="2.28515625" style="9" customWidth="1"/>
    <col min="4" max="4" width="15.7109375" style="9" customWidth="1"/>
    <col min="5" max="5" width="2.42578125" style="9" customWidth="1"/>
    <col min="6" max="6" width="10.5703125" style="10" bestFit="1" customWidth="1"/>
    <col min="7" max="7" width="10.85546875" style="10" bestFit="1" customWidth="1"/>
    <col min="8" max="16384" width="9.140625" style="10"/>
  </cols>
  <sheetData>
    <row r="1" spans="1:7">
      <c r="A1" s="26" t="s">
        <v>485</v>
      </c>
    </row>
    <row r="2" spans="1:7">
      <c r="A2" s="27" t="s">
        <v>392</v>
      </c>
    </row>
    <row r="3" spans="1:7">
      <c r="A3" s="27" t="s">
        <v>393</v>
      </c>
    </row>
    <row r="4" spans="1:7">
      <c r="A4" s="27" t="s">
        <v>72</v>
      </c>
    </row>
    <row r="5" spans="1:7">
      <c r="A5" s="12" t="s">
        <v>36</v>
      </c>
    </row>
    <row r="6" spans="1:7">
      <c r="A6" s="21"/>
      <c r="B6" s="266" t="s">
        <v>8</v>
      </c>
      <c r="C6" s="11"/>
      <c r="D6" s="11" t="s">
        <v>8</v>
      </c>
    </row>
    <row r="7" spans="1:7">
      <c r="A7" s="21"/>
      <c r="B7" s="266" t="s">
        <v>9</v>
      </c>
      <c r="C7" s="11"/>
      <c r="D7" s="11" t="s">
        <v>10</v>
      </c>
      <c r="E7" s="10"/>
    </row>
    <row r="8" spans="1:7">
      <c r="A8" s="12" t="s">
        <v>11</v>
      </c>
      <c r="B8" s="267"/>
      <c r="C8" s="13"/>
      <c r="D8" s="13"/>
      <c r="E8" s="10"/>
    </row>
    <row r="9" spans="1:7">
      <c r="A9" s="12"/>
      <c r="B9" s="267"/>
      <c r="C9" s="13"/>
      <c r="D9" s="13"/>
      <c r="E9" s="10"/>
    </row>
    <row r="10" spans="1:7">
      <c r="A10" s="14" t="s">
        <v>12</v>
      </c>
      <c r="B10" s="268"/>
      <c r="C10" s="15"/>
      <c r="D10" s="15"/>
      <c r="E10" s="10"/>
    </row>
    <row r="11" spans="1:7">
      <c r="A11" s="18" t="s">
        <v>13</v>
      </c>
      <c r="B11" s="269">
        <f>3625341-5</f>
        <v>3625336</v>
      </c>
      <c r="C11" s="17"/>
      <c r="D11" s="269">
        <v>14020225</v>
      </c>
      <c r="E11" s="10"/>
    </row>
    <row r="12" spans="1:7">
      <c r="A12" s="18" t="s">
        <v>73</v>
      </c>
      <c r="B12" s="270"/>
      <c r="C12" s="17"/>
      <c r="D12" s="270"/>
      <c r="E12" s="10"/>
    </row>
    <row r="13" spans="1:7" ht="16.5" customHeight="1">
      <c r="A13" s="37" t="s">
        <v>106</v>
      </c>
      <c r="B13" s="269"/>
      <c r="C13" s="17"/>
      <c r="D13" s="269"/>
      <c r="E13" s="10"/>
    </row>
    <row r="14" spans="1:7" ht="16.5" customHeight="1">
      <c r="A14" s="37" t="s">
        <v>107</v>
      </c>
      <c r="B14" s="269"/>
      <c r="C14" s="17"/>
      <c r="D14" s="269"/>
      <c r="E14" s="10"/>
    </row>
    <row r="15" spans="1:7">
      <c r="A15" s="37" t="s">
        <v>118</v>
      </c>
      <c r="B15" s="269"/>
      <c r="C15" s="17"/>
      <c r="D15" s="269"/>
      <c r="E15" s="10"/>
    </row>
    <row r="16" spans="1:7">
      <c r="A16" s="37" t="s">
        <v>108</v>
      </c>
      <c r="B16" s="269"/>
      <c r="C16" s="17"/>
      <c r="D16" s="269">
        <v>5332892</v>
      </c>
      <c r="E16" s="10"/>
      <c r="G16" s="109"/>
    </row>
    <row r="17" spans="1:5">
      <c r="A17" s="18" t="s">
        <v>14</v>
      </c>
      <c r="B17" s="270"/>
      <c r="C17" s="17"/>
      <c r="D17" s="270"/>
      <c r="E17" s="10"/>
    </row>
    <row r="18" spans="1:5">
      <c r="A18" s="37" t="s">
        <v>119</v>
      </c>
      <c r="B18" s="269">
        <v>6438632</v>
      </c>
      <c r="C18" s="17"/>
      <c r="D18" s="269">
        <v>8606844</v>
      </c>
      <c r="E18" s="10"/>
    </row>
    <row r="19" spans="1:5" ht="16.5" customHeight="1">
      <c r="A19" s="37" t="s">
        <v>109</v>
      </c>
      <c r="B19" s="269"/>
      <c r="C19" s="17"/>
      <c r="D19" s="269"/>
      <c r="E19" s="10"/>
    </row>
    <row r="20" spans="1:5" ht="16.5" customHeight="1">
      <c r="A20" s="37" t="s">
        <v>110</v>
      </c>
      <c r="B20" s="269"/>
      <c r="C20" s="17"/>
      <c r="D20" s="269"/>
      <c r="E20" s="10"/>
    </row>
    <row r="21" spans="1:5">
      <c r="A21" s="37" t="s">
        <v>402</v>
      </c>
      <c r="B21" s="269">
        <v>6242532</v>
      </c>
      <c r="C21" s="17"/>
      <c r="D21" s="269">
        <v>6020858</v>
      </c>
      <c r="E21" s="10"/>
    </row>
    <row r="22" spans="1:5">
      <c r="A22" s="37" t="s">
        <v>111</v>
      </c>
      <c r="B22" s="269"/>
      <c r="C22" s="17"/>
      <c r="D22" s="269"/>
      <c r="E22" s="10"/>
    </row>
    <row r="23" spans="1:5">
      <c r="A23" s="18" t="s">
        <v>65</v>
      </c>
      <c r="B23" s="270"/>
      <c r="C23" s="17"/>
      <c r="D23" s="270"/>
      <c r="E23" s="10"/>
    </row>
    <row r="24" spans="1:5">
      <c r="A24" s="37" t="s">
        <v>74</v>
      </c>
      <c r="B24" s="269">
        <v>342630</v>
      </c>
      <c r="C24" s="17"/>
      <c r="D24" s="269">
        <v>776027</v>
      </c>
      <c r="E24" s="10"/>
    </row>
    <row r="25" spans="1:5">
      <c r="A25" s="37" t="s">
        <v>75</v>
      </c>
      <c r="B25" s="269"/>
      <c r="C25" s="17"/>
      <c r="D25" s="269"/>
      <c r="E25" s="10"/>
    </row>
    <row r="26" spans="1:5">
      <c r="A26" s="37" t="s">
        <v>76</v>
      </c>
      <c r="B26" s="269"/>
      <c r="C26" s="17"/>
      <c r="D26" s="269"/>
      <c r="E26" s="10"/>
    </row>
    <row r="27" spans="1:5">
      <c r="A27" s="37" t="s">
        <v>59</v>
      </c>
      <c r="B27" s="269">
        <v>465770</v>
      </c>
      <c r="C27" s="17"/>
      <c r="D27" s="269"/>
      <c r="E27" s="10"/>
    </row>
    <row r="28" spans="1:5">
      <c r="A28" s="37" t="s">
        <v>77</v>
      </c>
      <c r="B28" s="269"/>
      <c r="C28" s="17"/>
      <c r="D28" s="269"/>
      <c r="E28" s="10"/>
    </row>
    <row r="29" spans="1:5">
      <c r="A29" s="37" t="s">
        <v>78</v>
      </c>
      <c r="B29" s="269"/>
      <c r="C29" s="17"/>
      <c r="D29" s="269"/>
      <c r="E29" s="10"/>
    </row>
    <row r="30" spans="1:5">
      <c r="A30" s="37" t="s">
        <v>79</v>
      </c>
      <c r="B30" s="269">
        <v>2083334</v>
      </c>
      <c r="C30" s="17"/>
      <c r="D30" s="269"/>
      <c r="E30" s="10"/>
    </row>
    <row r="31" spans="1:5">
      <c r="A31" s="18" t="s">
        <v>15</v>
      </c>
      <c r="B31" s="269"/>
      <c r="C31" s="17"/>
      <c r="D31" s="269"/>
      <c r="E31" s="10"/>
    </row>
    <row r="32" spans="1:5">
      <c r="A32" s="18" t="s">
        <v>16</v>
      </c>
      <c r="B32" s="269"/>
      <c r="C32" s="17"/>
      <c r="D32" s="269"/>
      <c r="E32" s="10"/>
    </row>
    <row r="33" spans="1:6">
      <c r="A33" s="18" t="s">
        <v>2</v>
      </c>
      <c r="B33" s="271">
        <f>SUM(B11:B32)</f>
        <v>19198234</v>
      </c>
      <c r="C33" s="25"/>
      <c r="D33" s="24">
        <f>SUM(D11:D32)</f>
        <v>34756846</v>
      </c>
      <c r="E33" s="10"/>
    </row>
    <row r="34" spans="1:6">
      <c r="A34" s="18"/>
      <c r="B34" s="270"/>
      <c r="C34" s="17"/>
      <c r="D34" s="17"/>
      <c r="E34" s="10"/>
    </row>
    <row r="35" spans="1:6">
      <c r="A35" s="18" t="s">
        <v>17</v>
      </c>
      <c r="B35" s="270"/>
      <c r="C35" s="17"/>
      <c r="D35" s="17"/>
      <c r="E35" s="10"/>
    </row>
    <row r="36" spans="1:6">
      <c r="A36" s="18" t="s">
        <v>80</v>
      </c>
      <c r="B36" s="270"/>
      <c r="C36" s="17"/>
      <c r="D36" s="17"/>
      <c r="E36" s="10"/>
    </row>
    <row r="37" spans="1:6">
      <c r="A37" s="37" t="s">
        <v>112</v>
      </c>
      <c r="B37" s="269"/>
      <c r="C37" s="17"/>
      <c r="D37" s="269"/>
      <c r="E37" s="10"/>
    </row>
    <row r="38" spans="1:6">
      <c r="A38" s="37" t="s">
        <v>113</v>
      </c>
      <c r="B38" s="269"/>
      <c r="C38" s="17"/>
      <c r="D38" s="269"/>
      <c r="E38" s="10"/>
    </row>
    <row r="39" spans="1:6">
      <c r="A39" s="37" t="s">
        <v>114</v>
      </c>
      <c r="B39" s="269"/>
      <c r="C39" s="17"/>
      <c r="D39" s="269"/>
      <c r="E39" s="10"/>
    </row>
    <row r="40" spans="1:6">
      <c r="A40" s="37" t="s">
        <v>115</v>
      </c>
      <c r="B40" s="269"/>
      <c r="C40" s="17"/>
      <c r="D40" s="269"/>
      <c r="E40" s="10"/>
    </row>
    <row r="41" spans="1:6">
      <c r="A41" s="37" t="s">
        <v>116</v>
      </c>
      <c r="B41" s="269"/>
      <c r="C41" s="17"/>
      <c r="D41" s="269"/>
      <c r="E41" s="10"/>
    </row>
    <row r="42" spans="1:6">
      <c r="A42" s="37" t="s">
        <v>117</v>
      </c>
      <c r="B42" s="269"/>
      <c r="C42" s="17"/>
      <c r="D42" s="269"/>
      <c r="E42" s="10"/>
    </row>
    <row r="43" spans="1:6">
      <c r="A43" s="18" t="s">
        <v>71</v>
      </c>
      <c r="B43" s="270"/>
      <c r="C43" s="17"/>
      <c r="D43" s="270"/>
      <c r="E43" s="10"/>
    </row>
    <row r="44" spans="1:6">
      <c r="A44" s="37" t="s">
        <v>120</v>
      </c>
      <c r="B44" s="269">
        <f>23288500+355555397-34666650</f>
        <v>344177247</v>
      </c>
      <c r="C44" s="17"/>
      <c r="D44" s="269">
        <v>358746128</v>
      </c>
      <c r="E44" s="10"/>
      <c r="F44" s="109"/>
    </row>
    <row r="45" spans="1:6">
      <c r="A45" s="37" t="s">
        <v>400</v>
      </c>
      <c r="B45" s="269">
        <f>597334-215039</f>
        <v>382295</v>
      </c>
      <c r="C45" s="17"/>
      <c r="D45" s="269">
        <v>477868</v>
      </c>
      <c r="E45" s="10"/>
    </row>
    <row r="46" spans="1:6">
      <c r="A46" s="37" t="s">
        <v>121</v>
      </c>
      <c r="B46" s="269">
        <v>43901509</v>
      </c>
      <c r="C46" s="17"/>
      <c r="D46" s="269">
        <v>54460525</v>
      </c>
      <c r="E46" s="10"/>
      <c r="F46" s="109"/>
    </row>
    <row r="47" spans="1:6">
      <c r="A47" s="37" t="s">
        <v>122</v>
      </c>
      <c r="B47" s="269"/>
      <c r="C47" s="17"/>
      <c r="D47" s="269"/>
      <c r="E47" s="10"/>
    </row>
    <row r="48" spans="1:6">
      <c r="A48" s="37" t="s">
        <v>123</v>
      </c>
      <c r="B48" s="269"/>
      <c r="C48" s="17"/>
      <c r="D48" s="269"/>
      <c r="E48" s="10"/>
    </row>
    <row r="49" spans="1:6">
      <c r="A49" s="18" t="s">
        <v>18</v>
      </c>
      <c r="B49" s="269"/>
      <c r="C49" s="17"/>
      <c r="D49" s="269"/>
      <c r="E49" s="10"/>
    </row>
    <row r="50" spans="1:6">
      <c r="A50" s="18" t="s">
        <v>81</v>
      </c>
      <c r="B50" s="270"/>
      <c r="C50" s="17"/>
      <c r="D50" s="270"/>
      <c r="E50" s="10"/>
    </row>
    <row r="51" spans="1:6">
      <c r="A51" s="37" t="s">
        <v>124</v>
      </c>
      <c r="B51" s="269"/>
      <c r="C51" s="17"/>
      <c r="D51" s="269"/>
      <c r="E51" s="10"/>
    </row>
    <row r="52" spans="1:6">
      <c r="A52" s="37" t="s">
        <v>125</v>
      </c>
      <c r="B52" s="269"/>
      <c r="C52" s="17"/>
      <c r="D52" s="269"/>
      <c r="E52" s="10"/>
    </row>
    <row r="53" spans="1:6">
      <c r="A53" s="37" t="s">
        <v>126</v>
      </c>
      <c r="B53" s="269"/>
      <c r="C53" s="17"/>
      <c r="D53" s="269"/>
      <c r="E53" s="10"/>
    </row>
    <row r="54" spans="1:6">
      <c r="A54" s="18" t="s">
        <v>19</v>
      </c>
      <c r="B54" s="269"/>
      <c r="C54" s="17"/>
      <c r="D54" s="269"/>
      <c r="E54" s="10"/>
    </row>
    <row r="55" spans="1:6">
      <c r="A55" s="18" t="s">
        <v>1</v>
      </c>
      <c r="B55" s="271">
        <f>SUM(B37:B54)</f>
        <v>388461051</v>
      </c>
      <c r="C55" s="25"/>
      <c r="D55" s="24">
        <f>SUM(D37:D54)</f>
        <v>413684521</v>
      </c>
      <c r="E55" s="10"/>
    </row>
    <row r="56" spans="1:6">
      <c r="A56" s="18"/>
      <c r="B56" s="272"/>
      <c r="C56" s="19"/>
      <c r="D56" s="19"/>
      <c r="E56" s="10"/>
    </row>
    <row r="57" spans="1:6" ht="15.75" thickBot="1">
      <c r="A57" s="18" t="s">
        <v>20</v>
      </c>
      <c r="B57" s="273">
        <f>B55+B33</f>
        <v>407659285</v>
      </c>
      <c r="C57" s="25"/>
      <c r="D57" s="38">
        <f>D55+D33</f>
        <v>448441367</v>
      </c>
      <c r="E57" s="10"/>
    </row>
    <row r="58" spans="1:6" ht="15.75" thickTop="1">
      <c r="A58" s="20"/>
      <c r="B58" s="270"/>
      <c r="C58" s="17"/>
      <c r="D58" s="17"/>
      <c r="E58" s="10"/>
    </row>
    <row r="59" spans="1:6">
      <c r="A59" s="12" t="s">
        <v>21</v>
      </c>
      <c r="B59" s="270"/>
      <c r="C59" s="17"/>
      <c r="D59" s="17"/>
      <c r="E59" s="10"/>
    </row>
    <row r="60" spans="1:6">
      <c r="A60" s="12"/>
      <c r="B60" s="270"/>
      <c r="C60" s="17"/>
      <c r="D60" s="17"/>
      <c r="E60" s="10"/>
    </row>
    <row r="61" spans="1:6">
      <c r="A61" s="18" t="s">
        <v>22</v>
      </c>
      <c r="B61" s="270"/>
      <c r="C61" s="17"/>
      <c r="D61" s="17"/>
      <c r="E61" s="10"/>
    </row>
    <row r="62" spans="1:6">
      <c r="A62" s="37" t="s">
        <v>127</v>
      </c>
      <c r="B62" s="269">
        <v>38250408</v>
      </c>
      <c r="C62" s="17"/>
      <c r="D62" s="269">
        <v>55445408</v>
      </c>
      <c r="E62" s="10"/>
      <c r="F62" s="109"/>
    </row>
    <row r="63" spans="1:6">
      <c r="A63" s="37" t="s">
        <v>82</v>
      </c>
      <c r="B63" s="269"/>
      <c r="C63" s="17"/>
      <c r="D63" s="269"/>
      <c r="E63" s="10"/>
    </row>
    <row r="64" spans="1:6">
      <c r="A64" s="37" t="s">
        <v>401</v>
      </c>
      <c r="B64" s="269"/>
      <c r="C64" s="17"/>
      <c r="D64" s="269"/>
      <c r="E64" s="10"/>
    </row>
    <row r="65" spans="1:5">
      <c r="A65" s="37" t="s">
        <v>23</v>
      </c>
      <c r="B65" s="269">
        <v>145893678</v>
      </c>
      <c r="C65" s="17"/>
      <c r="D65" s="269">
        <v>123631477</v>
      </c>
      <c r="E65" s="10"/>
    </row>
    <row r="66" spans="1:5">
      <c r="A66" s="37" t="s">
        <v>84</v>
      </c>
      <c r="B66" s="269"/>
      <c r="C66" s="17"/>
      <c r="D66" s="269"/>
      <c r="E66" s="10"/>
    </row>
    <row r="67" spans="1:5">
      <c r="A67" s="37" t="s">
        <v>128</v>
      </c>
      <c r="B67" s="269"/>
      <c r="C67" s="17"/>
      <c r="D67" s="269"/>
      <c r="E67" s="10"/>
    </row>
    <row r="68" spans="1:5">
      <c r="A68" s="37" t="s">
        <v>129</v>
      </c>
      <c r="B68" s="269"/>
      <c r="C68" s="17"/>
      <c r="D68" s="269"/>
      <c r="E68" s="10"/>
    </row>
    <row r="69" spans="1:5">
      <c r="A69" s="37" t="s">
        <v>69</v>
      </c>
      <c r="B69" s="269">
        <f>1746835+601551</f>
        <v>2348386</v>
      </c>
      <c r="C69" s="17"/>
      <c r="D69" s="269">
        <v>2382844</v>
      </c>
      <c r="E69" s="10"/>
    </row>
    <row r="70" spans="1:5">
      <c r="A70" s="37" t="s">
        <v>388</v>
      </c>
      <c r="B70" s="269">
        <v>1721741</v>
      </c>
      <c r="C70" s="17"/>
      <c r="D70" s="269">
        <v>1729227</v>
      </c>
      <c r="E70" s="10"/>
    </row>
    <row r="71" spans="1:5">
      <c r="A71" s="37" t="s">
        <v>66</v>
      </c>
      <c r="B71" s="269"/>
      <c r="C71" s="17"/>
      <c r="D71" s="269"/>
      <c r="E71" s="10"/>
    </row>
    <row r="72" spans="1:5">
      <c r="A72" s="18" t="s">
        <v>24</v>
      </c>
      <c r="B72" s="269"/>
      <c r="C72" s="17"/>
      <c r="D72" s="269"/>
      <c r="E72" s="10"/>
    </row>
    <row r="73" spans="1:5">
      <c r="A73" s="18" t="s">
        <v>25</v>
      </c>
      <c r="B73" s="269"/>
      <c r="C73" s="17"/>
      <c r="D73" s="269"/>
      <c r="E73" s="10"/>
    </row>
    <row r="74" spans="1:5">
      <c r="A74" s="18" t="s">
        <v>70</v>
      </c>
      <c r="B74" s="269">
        <v>-42547680</v>
      </c>
      <c r="C74" s="17"/>
      <c r="D74" s="269"/>
      <c r="E74" s="10"/>
    </row>
    <row r="75" spans="1:5">
      <c r="A75" s="18" t="s">
        <v>26</v>
      </c>
      <c r="B75" s="271">
        <f>SUM(B62:B74)</f>
        <v>145666533</v>
      </c>
      <c r="C75" s="25"/>
      <c r="D75" s="24">
        <f>SUM(D62:D74)</f>
        <v>183188956</v>
      </c>
      <c r="E75" s="10"/>
    </row>
    <row r="76" spans="1:5">
      <c r="A76" s="18"/>
      <c r="B76" s="270"/>
      <c r="C76" s="17"/>
      <c r="D76" s="17"/>
      <c r="E76" s="10"/>
    </row>
    <row r="77" spans="1:5">
      <c r="A77" s="18" t="s">
        <v>27</v>
      </c>
      <c r="B77" s="270"/>
      <c r="C77" s="17"/>
      <c r="D77" s="17"/>
      <c r="E77" s="10"/>
    </row>
    <row r="78" spans="1:5">
      <c r="A78" s="37" t="s">
        <v>127</v>
      </c>
      <c r="B78" s="269"/>
      <c r="C78" s="17"/>
      <c r="D78" s="36"/>
      <c r="E78" s="10"/>
    </row>
    <row r="79" spans="1:5">
      <c r="A79" s="37" t="s">
        <v>82</v>
      </c>
      <c r="B79" s="269">
        <v>170773393</v>
      </c>
      <c r="C79" s="17"/>
      <c r="D79" s="36">
        <v>192659912</v>
      </c>
      <c r="E79" s="10"/>
    </row>
    <row r="80" spans="1:5">
      <c r="A80" s="37" t="s">
        <v>83</v>
      </c>
      <c r="B80" s="269"/>
      <c r="C80" s="17"/>
      <c r="D80" s="36"/>
      <c r="E80" s="10"/>
    </row>
    <row r="81" spans="1:5">
      <c r="A81" s="37" t="s">
        <v>23</v>
      </c>
      <c r="B81" s="269"/>
      <c r="C81" s="17"/>
      <c r="D81" s="36"/>
      <c r="E81" s="10"/>
    </row>
    <row r="82" spans="1:5">
      <c r="A82" s="37" t="s">
        <v>182</v>
      </c>
      <c r="B82" s="269"/>
      <c r="C82" s="17"/>
      <c r="D82" s="36"/>
      <c r="E82" s="10"/>
    </row>
    <row r="83" spans="1:5">
      <c r="A83" s="37" t="s">
        <v>128</v>
      </c>
      <c r="B83" s="269"/>
      <c r="C83" s="17"/>
      <c r="D83" s="36"/>
      <c r="E83" s="10"/>
    </row>
    <row r="84" spans="1:5">
      <c r="A84" s="37" t="s">
        <v>129</v>
      </c>
      <c r="B84" s="269"/>
      <c r="C84" s="17"/>
      <c r="D84" s="36"/>
      <c r="E84" s="10"/>
    </row>
    <row r="85" spans="1:5">
      <c r="A85" s="37" t="s">
        <v>66</v>
      </c>
      <c r="B85" s="269"/>
      <c r="C85" s="17"/>
      <c r="D85" s="36"/>
      <c r="E85" s="10"/>
    </row>
    <row r="86" spans="1:5">
      <c r="A86" s="18" t="s">
        <v>24</v>
      </c>
      <c r="B86" s="269"/>
      <c r="C86" s="17"/>
      <c r="D86" s="36"/>
      <c r="E86" s="10"/>
    </row>
    <row r="87" spans="1:5">
      <c r="A87" s="18" t="s">
        <v>25</v>
      </c>
      <c r="B87" s="269"/>
      <c r="C87" s="17"/>
      <c r="D87" s="36"/>
      <c r="E87" s="10"/>
    </row>
    <row r="88" spans="1:5">
      <c r="A88" s="18" t="s">
        <v>70</v>
      </c>
      <c r="B88" s="270"/>
      <c r="C88" s="17"/>
      <c r="D88" s="17"/>
      <c r="E88" s="10"/>
    </row>
    <row r="89" spans="1:5">
      <c r="A89" s="37" t="s">
        <v>85</v>
      </c>
      <c r="B89" s="269"/>
      <c r="C89" s="17"/>
      <c r="D89" s="36"/>
      <c r="E89" s="10"/>
    </row>
    <row r="90" spans="1:5">
      <c r="A90" s="37" t="s">
        <v>86</v>
      </c>
      <c r="B90" s="269"/>
      <c r="C90" s="17"/>
      <c r="D90" s="36"/>
      <c r="E90" s="10"/>
    </row>
    <row r="91" spans="1:5">
      <c r="A91" s="18" t="s">
        <v>28</v>
      </c>
      <c r="B91" s="269"/>
      <c r="C91" s="17"/>
      <c r="D91" s="36"/>
      <c r="E91" s="10"/>
    </row>
    <row r="92" spans="1:5">
      <c r="A92" s="18" t="s">
        <v>29</v>
      </c>
      <c r="B92" s="271">
        <f>SUM(B78:B91)</f>
        <v>170773393</v>
      </c>
      <c r="C92" s="25"/>
      <c r="D92" s="24">
        <f>SUM(D78:D91)</f>
        <v>192659912</v>
      </c>
      <c r="E92" s="10"/>
    </row>
    <row r="93" spans="1:5">
      <c r="A93" s="18"/>
      <c r="B93" s="272"/>
      <c r="C93" s="19"/>
      <c r="D93" s="19"/>
      <c r="E93" s="10"/>
    </row>
    <row r="94" spans="1:5">
      <c r="A94" s="18" t="s">
        <v>30</v>
      </c>
      <c r="B94" s="274">
        <f>B75+B92</f>
        <v>316439926</v>
      </c>
      <c r="C94" s="25"/>
      <c r="D94" s="39">
        <f>D75+D92</f>
        <v>375848868</v>
      </c>
      <c r="E94" s="10"/>
    </row>
    <row r="95" spans="1:5">
      <c r="A95" s="18"/>
      <c r="B95" s="270"/>
      <c r="C95" s="17"/>
      <c r="D95" s="17"/>
      <c r="E95" s="10"/>
    </row>
    <row r="96" spans="1:5">
      <c r="A96" s="18" t="s">
        <v>31</v>
      </c>
      <c r="B96" s="270"/>
      <c r="C96" s="17"/>
      <c r="D96" s="17"/>
      <c r="E96" s="10"/>
    </row>
    <row r="97" spans="1:5">
      <c r="A97" s="18" t="s">
        <v>32</v>
      </c>
      <c r="B97" s="269">
        <v>300000</v>
      </c>
      <c r="C97" s="17"/>
      <c r="D97" s="36">
        <v>300000</v>
      </c>
      <c r="E97" s="10"/>
    </row>
    <row r="98" spans="1:5">
      <c r="A98" s="18" t="s">
        <v>33</v>
      </c>
      <c r="B98" s="269"/>
      <c r="C98" s="17"/>
      <c r="D98" s="36"/>
      <c r="E98" s="10"/>
    </row>
    <row r="99" spans="1:5">
      <c r="A99" s="18" t="s">
        <v>34</v>
      </c>
      <c r="B99" s="269"/>
      <c r="C99" s="17"/>
      <c r="D99" s="36"/>
      <c r="E99" s="10"/>
    </row>
    <row r="100" spans="1:5">
      <c r="A100" s="18" t="s">
        <v>6</v>
      </c>
      <c r="B100" s="270"/>
      <c r="C100" s="17"/>
      <c r="D100" s="17"/>
      <c r="E100" s="10"/>
    </row>
    <row r="101" spans="1:5">
      <c r="A101" s="37" t="s">
        <v>0</v>
      </c>
      <c r="B101" s="269"/>
      <c r="C101" s="17"/>
      <c r="D101" s="36"/>
      <c r="E101" s="10"/>
    </row>
    <row r="102" spans="1:5">
      <c r="A102" s="37" t="s">
        <v>87</v>
      </c>
      <c r="B102" s="269"/>
      <c r="C102" s="17"/>
      <c r="D102" s="36"/>
      <c r="E102" s="10"/>
    </row>
    <row r="103" spans="1:5">
      <c r="A103" s="37" t="s">
        <v>6</v>
      </c>
      <c r="B103" s="269">
        <v>12642223</v>
      </c>
      <c r="C103" s="17"/>
      <c r="D103" s="36">
        <v>12642223</v>
      </c>
      <c r="E103" s="10"/>
    </row>
    <row r="104" spans="1:5">
      <c r="A104" s="37" t="s">
        <v>104</v>
      </c>
      <c r="B104" s="269"/>
      <c r="C104" s="17"/>
      <c r="D104" s="36"/>
      <c r="E104" s="10"/>
    </row>
    <row r="105" spans="1:5">
      <c r="A105" s="18" t="s">
        <v>61</v>
      </c>
      <c r="B105" s="269">
        <f>D105+D106</f>
        <v>59650276</v>
      </c>
      <c r="C105" s="17"/>
      <c r="D105" s="36">
        <v>48246007</v>
      </c>
      <c r="E105" s="10"/>
    </row>
    <row r="106" spans="1:5">
      <c r="A106" s="18" t="s">
        <v>60</v>
      </c>
      <c r="B106" s="269">
        <v>18626860</v>
      </c>
      <c r="C106" s="17"/>
      <c r="D106" s="36">
        <v>11404269</v>
      </c>
      <c r="E106" s="10"/>
    </row>
    <row r="107" spans="1:5" ht="18" customHeight="1">
      <c r="A107" s="18" t="s">
        <v>63</v>
      </c>
      <c r="B107" s="275">
        <f>SUM(B97:B106)</f>
        <v>91219359</v>
      </c>
      <c r="C107" s="32"/>
      <c r="D107" s="31">
        <f>SUM(D97:D106)</f>
        <v>72592499</v>
      </c>
      <c r="E107" s="10"/>
    </row>
    <row r="108" spans="1:5">
      <c r="A108" s="16" t="s">
        <v>58</v>
      </c>
      <c r="B108" s="269"/>
      <c r="C108" s="17"/>
      <c r="D108" s="36"/>
      <c r="E108" s="10"/>
    </row>
    <row r="109" spans="1:5">
      <c r="A109" s="18" t="s">
        <v>62</v>
      </c>
      <c r="B109" s="274">
        <f>SUM(B107:B108)</f>
        <v>91219359</v>
      </c>
      <c r="C109" s="25"/>
      <c r="D109" s="39">
        <f>SUM(D107:D108)</f>
        <v>72592499</v>
      </c>
      <c r="E109" s="10"/>
    </row>
    <row r="110" spans="1:5">
      <c r="A110" s="18"/>
      <c r="B110" s="270"/>
      <c r="C110" s="17"/>
      <c r="D110" s="17"/>
      <c r="E110" s="4"/>
    </row>
    <row r="111" spans="1:5" ht="15.75" thickBot="1">
      <c r="A111" s="40" t="s">
        <v>35</v>
      </c>
      <c r="B111" s="273">
        <f>B94+B109</f>
        <v>407659285</v>
      </c>
      <c r="C111" s="25"/>
      <c r="D111" s="38">
        <f>D94+D109</f>
        <v>448441367</v>
      </c>
      <c r="E111" s="5"/>
    </row>
    <row r="112" spans="1:5" ht="15.75" thickTop="1">
      <c r="A112" s="6"/>
      <c r="B112" s="7"/>
      <c r="C112" s="7"/>
      <c r="D112" s="7"/>
      <c r="E112" s="7"/>
    </row>
    <row r="113" spans="1:5">
      <c r="A113" s="22" t="s">
        <v>3</v>
      </c>
      <c r="B113" s="276">
        <f>B57-B111</f>
        <v>0</v>
      </c>
      <c r="C113" s="22"/>
      <c r="D113" s="23">
        <f>D57-D111</f>
        <v>0</v>
      </c>
      <c r="E113" s="8"/>
    </row>
    <row r="114" spans="1:5">
      <c r="A114" s="8"/>
      <c r="B114" s="8"/>
      <c r="C114" s="8"/>
      <c r="D114" s="8"/>
      <c r="E114" s="8"/>
    </row>
    <row r="115" spans="1:5">
      <c r="A115" s="8"/>
      <c r="B115" s="8"/>
      <c r="C115" s="8"/>
      <c r="D115" s="8"/>
      <c r="E115" s="8"/>
    </row>
    <row r="116" spans="1:5" ht="30" customHeight="1">
      <c r="A116" s="363" t="s">
        <v>105</v>
      </c>
      <c r="B116" s="363"/>
      <c r="C116" s="363"/>
      <c r="D116" s="363"/>
      <c r="E116" s="8"/>
    </row>
    <row r="117" spans="1:5">
      <c r="A117" s="8"/>
      <c r="B117" s="8"/>
      <c r="C117" s="8"/>
      <c r="D117" s="8"/>
      <c r="E117" s="8"/>
    </row>
    <row r="118" spans="1:5">
      <c r="A118" s="8"/>
      <c r="B118" s="8"/>
      <c r="C118" s="8"/>
      <c r="D118" s="8"/>
      <c r="E118" s="8"/>
    </row>
    <row r="119" spans="1:5">
      <c r="A119" s="8"/>
      <c r="B119" s="8"/>
      <c r="C119" s="8"/>
      <c r="D119" s="8"/>
      <c r="E119" s="8"/>
    </row>
    <row r="120" spans="1:5">
      <c r="A120" s="8"/>
      <c r="B120" s="8"/>
      <c r="C120" s="8"/>
      <c r="D120" s="8"/>
      <c r="E120" s="8"/>
    </row>
    <row r="121" spans="1:5">
      <c r="A121" s="8"/>
      <c r="B121" s="8"/>
      <c r="C121" s="8"/>
      <c r="D121" s="8"/>
      <c r="E121" s="8"/>
    </row>
    <row r="122" spans="1:5">
      <c r="A122" s="8"/>
      <c r="B122" s="8"/>
      <c r="C122" s="8"/>
      <c r="D122" s="8"/>
      <c r="E122" s="8"/>
    </row>
    <row r="123" spans="1:5">
      <c r="A123" s="8"/>
      <c r="B123" s="7"/>
      <c r="C123" s="7"/>
      <c r="D123" s="7"/>
      <c r="E123" s="7"/>
    </row>
    <row r="124" spans="1:5">
      <c r="A124" s="8"/>
      <c r="B124" s="7"/>
      <c r="C124" s="7"/>
      <c r="D124" s="7"/>
      <c r="E124" s="7"/>
    </row>
    <row r="125" spans="1:5">
      <c r="A125" s="8"/>
      <c r="B125" s="7"/>
      <c r="C125" s="7"/>
      <c r="D125" s="7"/>
      <c r="E125" s="7"/>
    </row>
    <row r="126" spans="1:5">
      <c r="A126" s="8"/>
      <c r="B126" s="7"/>
      <c r="C126" s="7"/>
      <c r="D126" s="7"/>
      <c r="E126" s="7"/>
    </row>
    <row r="127" spans="1:5">
      <c r="A127" s="8"/>
      <c r="B127" s="7"/>
      <c r="C127" s="7"/>
      <c r="D127" s="7"/>
      <c r="E127" s="7"/>
    </row>
    <row r="128" spans="1:5">
      <c r="A128" s="8"/>
      <c r="B128" s="7"/>
      <c r="C128" s="7"/>
      <c r="D128" s="7"/>
      <c r="E128" s="7"/>
    </row>
  </sheetData>
  <mergeCells count="1">
    <mergeCell ref="A116:D116"/>
  </mergeCells>
  <pageMargins left="0.25" right="0.25" top="0.75" bottom="0.75" header="0.3" footer="0.3"/>
  <pageSetup scale="7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H10" sqref="H10:H17"/>
    </sheetView>
  </sheetViews>
  <sheetFormatPr defaultColWidth="9.140625" defaultRowHeight="15"/>
  <cols>
    <col min="1" max="1" width="98.5703125" style="10" customWidth="1"/>
    <col min="2" max="2" width="15.7109375" style="9" customWidth="1"/>
    <col min="3" max="3" width="2.7109375" style="9" customWidth="1"/>
    <col min="4" max="4" width="15.7109375" style="9" customWidth="1"/>
    <col min="5" max="5" width="2.5703125" style="9" customWidth="1"/>
    <col min="6" max="6" width="11" style="10" bestFit="1" customWidth="1"/>
    <col min="7" max="7" width="11.5703125" style="10" bestFit="1" customWidth="1"/>
    <col min="8" max="16384" width="9.140625" style="10"/>
  </cols>
  <sheetData>
    <row r="1" spans="1:8">
      <c r="A1" s="26" t="str">
        <f>'1-Pasqyra e Pozicioni Financiar'!A1</f>
        <v>Pasqyrat financiare te vitit 2023</v>
      </c>
    </row>
    <row r="2" spans="1:8">
      <c r="A2" s="27" t="str">
        <f>'1-Pasqyra e Pozicioni Financiar'!A2</f>
        <v>Ergi Shpk</v>
      </c>
    </row>
    <row r="3" spans="1:8">
      <c r="A3" s="27" t="str">
        <f>'1-Pasqyra e Pozicioni Financiar'!A3</f>
        <v>K72522812K</v>
      </c>
    </row>
    <row r="4" spans="1:8">
      <c r="A4" s="27" t="s">
        <v>72</v>
      </c>
    </row>
    <row r="5" spans="1:8">
      <c r="A5" s="26" t="s">
        <v>50</v>
      </c>
      <c r="B5" s="10"/>
      <c r="C5" s="10"/>
      <c r="D5" s="10"/>
      <c r="E5" s="10"/>
    </row>
    <row r="6" spans="1:8">
      <c r="A6" s="15"/>
      <c r="B6" s="11" t="s">
        <v>8</v>
      </c>
      <c r="C6" s="11"/>
      <c r="D6" s="11" t="s">
        <v>8</v>
      </c>
      <c r="E6" s="11"/>
    </row>
    <row r="7" spans="1:8">
      <c r="A7" s="15"/>
      <c r="B7" s="11" t="s">
        <v>9</v>
      </c>
      <c r="C7" s="11"/>
      <c r="D7" s="11" t="s">
        <v>10</v>
      </c>
      <c r="E7" s="11"/>
    </row>
    <row r="8" spans="1:8">
      <c r="A8" s="15"/>
      <c r="B8" s="11"/>
      <c r="C8" s="11"/>
      <c r="D8" s="11"/>
      <c r="E8" s="11"/>
    </row>
    <row r="9" spans="1:8">
      <c r="A9" s="18" t="s">
        <v>37</v>
      </c>
      <c r="B9" s="28"/>
      <c r="C9" s="29"/>
      <c r="D9" s="28"/>
      <c r="E9" s="28"/>
    </row>
    <row r="10" spans="1:8">
      <c r="A10" s="37" t="s">
        <v>395</v>
      </c>
      <c r="B10" s="332">
        <v>162934390</v>
      </c>
      <c r="C10" s="29"/>
      <c r="D10" s="41">
        <v>111786204</v>
      </c>
      <c r="E10" s="28"/>
      <c r="H10" s="427">
        <f>B10/G17</f>
        <v>0.70270263719484216</v>
      </c>
    </row>
    <row r="11" spans="1:8">
      <c r="A11" s="37" t="s">
        <v>396</v>
      </c>
      <c r="B11" s="332">
        <v>66720352</v>
      </c>
      <c r="C11" s="29"/>
      <c r="D11" s="41">
        <v>69263381</v>
      </c>
      <c r="E11" s="28"/>
      <c r="H11" s="427">
        <f>B11/G17</f>
        <v>0.28775120651305203</v>
      </c>
    </row>
    <row r="12" spans="1:8">
      <c r="A12" s="37" t="s">
        <v>148</v>
      </c>
      <c r="B12" s="332"/>
      <c r="C12" s="29"/>
      <c r="D12" s="41"/>
      <c r="E12" s="28"/>
      <c r="H12" s="427"/>
    </row>
    <row r="13" spans="1:8">
      <c r="A13" s="37" t="s">
        <v>149</v>
      </c>
      <c r="B13" s="332"/>
      <c r="C13" s="29"/>
      <c r="D13" s="41"/>
      <c r="E13" s="28"/>
      <c r="H13" s="427"/>
    </row>
    <row r="14" spans="1:8">
      <c r="A14" s="37" t="s">
        <v>481</v>
      </c>
      <c r="B14" s="332"/>
      <c r="C14" s="29"/>
      <c r="D14" s="41">
        <v>1278102</v>
      </c>
      <c r="E14" s="28"/>
      <c r="H14" s="427"/>
    </row>
    <row r="15" spans="1:8">
      <c r="A15" s="12" t="s">
        <v>38</v>
      </c>
      <c r="B15" s="334"/>
      <c r="C15" s="29"/>
      <c r="D15" s="335"/>
      <c r="E15" s="336"/>
      <c r="H15" s="427"/>
    </row>
    <row r="16" spans="1:8">
      <c r="A16" s="18" t="s">
        <v>39</v>
      </c>
      <c r="B16" s="332"/>
      <c r="C16" s="29"/>
      <c r="D16" s="41"/>
      <c r="E16" s="28"/>
    </row>
    <row r="17" spans="1:8">
      <c r="A17" s="18" t="s">
        <v>397</v>
      </c>
      <c r="B17" s="332">
        <v>2213450</v>
      </c>
      <c r="C17" s="29"/>
      <c r="D17" s="41">
        <v>7880000</v>
      </c>
      <c r="E17" s="28"/>
      <c r="G17" s="109">
        <f>B10+B11+B17</f>
        <v>231868192</v>
      </c>
      <c r="H17" s="427">
        <f>B17/G17</f>
        <v>9.5461562921058188E-3</v>
      </c>
    </row>
    <row r="18" spans="1:8">
      <c r="A18" s="18" t="s">
        <v>40</v>
      </c>
      <c r="B18" s="333"/>
      <c r="C18" s="29"/>
      <c r="D18" s="28"/>
      <c r="E18" s="28"/>
    </row>
    <row r="19" spans="1:8">
      <c r="A19" s="37" t="s">
        <v>394</v>
      </c>
      <c r="B19" s="332">
        <v>-99360485</v>
      </c>
      <c r="C19" s="29"/>
      <c r="D19" s="41">
        <v>-68036806</v>
      </c>
      <c r="E19" s="28"/>
    </row>
    <row r="20" spans="1:8">
      <c r="A20" s="37" t="s">
        <v>92</v>
      </c>
      <c r="B20" s="332">
        <v>-18002021</v>
      </c>
      <c r="C20" s="29"/>
      <c r="D20" s="41">
        <v>-11754462</v>
      </c>
      <c r="E20" s="28"/>
    </row>
    <row r="21" spans="1:8">
      <c r="A21" s="18" t="s">
        <v>67</v>
      </c>
      <c r="B21" s="333"/>
      <c r="C21" s="29"/>
      <c r="D21" s="28"/>
      <c r="E21" s="28"/>
    </row>
    <row r="22" spans="1:8">
      <c r="A22" s="37" t="s">
        <v>93</v>
      </c>
      <c r="B22" s="332">
        <v>-21043452</v>
      </c>
      <c r="C22" s="29"/>
      <c r="D22" s="41">
        <v>-16566146</v>
      </c>
      <c r="E22" s="28"/>
    </row>
    <row r="23" spans="1:8">
      <c r="A23" s="37" t="s">
        <v>94</v>
      </c>
      <c r="B23" s="332">
        <v>-3514272</v>
      </c>
      <c r="C23" s="29"/>
      <c r="D23" s="41">
        <v>-2803535</v>
      </c>
      <c r="E23" s="28"/>
    </row>
    <row r="24" spans="1:8">
      <c r="A24" s="37" t="s">
        <v>96</v>
      </c>
      <c r="B24" s="41"/>
      <c r="C24" s="29"/>
      <c r="D24" s="41"/>
      <c r="E24" s="28"/>
    </row>
    <row r="25" spans="1:8">
      <c r="A25" s="18" t="s">
        <v>41</v>
      </c>
      <c r="B25" s="332">
        <v>-16888881</v>
      </c>
      <c r="C25" s="29"/>
      <c r="D25" s="41">
        <v>-30721072</v>
      </c>
      <c r="E25" s="28"/>
    </row>
    <row r="26" spans="1:8">
      <c r="A26" s="18" t="s">
        <v>56</v>
      </c>
      <c r="B26" s="332">
        <v>-9593375</v>
      </c>
      <c r="C26" s="29"/>
      <c r="D26" s="41">
        <v>-6301337</v>
      </c>
      <c r="E26" s="28"/>
    </row>
    <row r="27" spans="1:8">
      <c r="A27" s="18" t="s">
        <v>42</v>
      </c>
      <c r="B27" s="332">
        <v>-23535676</v>
      </c>
      <c r="C27" s="29"/>
      <c r="D27" s="41">
        <v>-24937655</v>
      </c>
      <c r="E27" s="28"/>
    </row>
    <row r="28" spans="1:8">
      <c r="A28" s="18" t="s">
        <v>7</v>
      </c>
      <c r="B28" s="333"/>
      <c r="C28" s="29"/>
      <c r="D28" s="28"/>
      <c r="E28" s="28"/>
    </row>
    <row r="29" spans="1:8" ht="15" customHeight="1">
      <c r="A29" s="37" t="s">
        <v>97</v>
      </c>
      <c r="B29" s="41"/>
      <c r="C29" s="29"/>
      <c r="D29" s="41"/>
      <c r="E29" s="28"/>
    </row>
    <row r="30" spans="1:8" ht="15" customHeight="1">
      <c r="A30" s="37" t="s">
        <v>95</v>
      </c>
      <c r="B30" s="41"/>
      <c r="C30" s="29"/>
      <c r="D30" s="41"/>
      <c r="E30" s="28"/>
    </row>
    <row r="31" spans="1:8" ht="15" customHeight="1">
      <c r="A31" s="37" t="s">
        <v>103</v>
      </c>
      <c r="B31" s="41"/>
      <c r="C31" s="29"/>
      <c r="D31" s="41"/>
      <c r="E31" s="28"/>
    </row>
    <row r="32" spans="1:8" ht="15" customHeight="1">
      <c r="A32" s="37" t="s">
        <v>98</v>
      </c>
      <c r="B32" s="41"/>
      <c r="C32" s="29"/>
      <c r="D32" s="41"/>
      <c r="E32" s="28"/>
    </row>
    <row r="33" spans="1:5" ht="15" customHeight="1">
      <c r="A33" s="37" t="s">
        <v>102</v>
      </c>
      <c r="B33" s="41"/>
      <c r="C33" s="29"/>
      <c r="D33" s="41"/>
      <c r="E33" s="28"/>
    </row>
    <row r="34" spans="1:5" ht="15" customHeight="1">
      <c r="A34" s="37" t="s">
        <v>99</v>
      </c>
      <c r="B34" s="41"/>
      <c r="C34" s="29"/>
      <c r="D34" s="41"/>
      <c r="E34" s="28"/>
    </row>
    <row r="35" spans="1:5">
      <c r="A35" s="18" t="s">
        <v>43</v>
      </c>
      <c r="B35" s="41"/>
      <c r="C35" s="29"/>
      <c r="D35" s="41"/>
      <c r="E35" s="28"/>
    </row>
    <row r="36" spans="1:5">
      <c r="A36" s="18" t="s">
        <v>68</v>
      </c>
      <c r="B36" s="28"/>
      <c r="C36" s="29"/>
      <c r="D36" s="28"/>
      <c r="E36" s="28"/>
    </row>
    <row r="37" spans="1:5">
      <c r="A37" s="37" t="s">
        <v>100</v>
      </c>
      <c r="B37" s="41">
        <v>-13442006</v>
      </c>
      <c r="C37" s="29"/>
      <c r="D37" s="41">
        <v>-11751377</v>
      </c>
      <c r="E37" s="28"/>
    </row>
    <row r="38" spans="1:5">
      <c r="A38" s="37" t="s">
        <v>101</v>
      </c>
      <c r="B38" s="41"/>
      <c r="C38" s="29"/>
      <c r="D38" s="41"/>
      <c r="E38" s="28"/>
    </row>
    <row r="39" spans="1:5">
      <c r="A39" s="37" t="s">
        <v>399</v>
      </c>
      <c r="B39" s="41">
        <v>-904655</v>
      </c>
      <c r="C39" s="29"/>
      <c r="D39" s="41">
        <v>-662172</v>
      </c>
      <c r="E39" s="28"/>
    </row>
    <row r="40" spans="1:5">
      <c r="A40" s="18" t="s">
        <v>44</v>
      </c>
      <c r="B40" s="41"/>
      <c r="C40" s="29"/>
      <c r="D40" s="41"/>
      <c r="E40" s="28"/>
    </row>
    <row r="41" spans="1:5">
      <c r="A41" s="283" t="s">
        <v>398</v>
      </c>
      <c r="B41" s="41">
        <v>-3669416</v>
      </c>
      <c r="C41" s="29"/>
      <c r="D41" s="41">
        <v>-3256339</v>
      </c>
      <c r="E41" s="28"/>
    </row>
    <row r="42" spans="1:5">
      <c r="A42" s="18" t="s">
        <v>45</v>
      </c>
      <c r="B42" s="33">
        <f>SUM(B9:B41)</f>
        <v>21913953</v>
      </c>
      <c r="C42" s="34"/>
      <c r="D42" s="33">
        <f>SUM(D9:D41)</f>
        <v>13416786</v>
      </c>
      <c r="E42" s="34"/>
    </row>
    <row r="43" spans="1:5">
      <c r="A43" s="18" t="s">
        <v>4</v>
      </c>
      <c r="B43" s="34"/>
      <c r="C43" s="34"/>
      <c r="D43" s="34"/>
      <c r="E43" s="34"/>
    </row>
    <row r="44" spans="1:5">
      <c r="A44" s="37" t="s">
        <v>46</v>
      </c>
      <c r="B44" s="41">
        <v>-3287093</v>
      </c>
      <c r="C44" s="29"/>
      <c r="D44" s="41">
        <v>-2012517</v>
      </c>
      <c r="E44" s="28"/>
    </row>
    <row r="45" spans="1:5">
      <c r="A45" s="37" t="s">
        <v>47</v>
      </c>
      <c r="B45" s="41"/>
      <c r="C45" s="29"/>
      <c r="D45" s="41"/>
      <c r="E45" s="28"/>
    </row>
    <row r="46" spans="1:5">
      <c r="A46" s="37" t="s">
        <v>64</v>
      </c>
      <c r="B46" s="41"/>
      <c r="C46" s="29"/>
      <c r="D46" s="41"/>
      <c r="E46" s="28"/>
    </row>
    <row r="47" spans="1:5">
      <c r="A47" s="18" t="s">
        <v>88</v>
      </c>
      <c r="B47" s="33">
        <f>SUM(B42:B46)</f>
        <v>18626860</v>
      </c>
      <c r="C47" s="34"/>
      <c r="D47" s="33">
        <f>SUM(D42:D46)</f>
        <v>11404269</v>
      </c>
      <c r="E47" s="34"/>
    </row>
    <row r="48" spans="1:5" ht="15.75" thickBot="1">
      <c r="A48" s="43"/>
      <c r="B48" s="44"/>
      <c r="C48" s="44"/>
      <c r="D48" s="44"/>
      <c r="E48" s="29"/>
    </row>
    <row r="49" spans="1:5" ht="15.75" thickTop="1">
      <c r="A49" s="45" t="s">
        <v>89</v>
      </c>
      <c r="B49" s="30"/>
      <c r="C49" s="30"/>
      <c r="D49" s="30"/>
      <c r="E49" s="29"/>
    </row>
    <row r="50" spans="1:5">
      <c r="A50" s="37" t="s">
        <v>51</v>
      </c>
      <c r="B50" s="42"/>
      <c r="C50" s="30"/>
      <c r="D50" s="42"/>
      <c r="E50" s="28"/>
    </row>
    <row r="51" spans="1:5">
      <c r="A51" s="37" t="s">
        <v>52</v>
      </c>
      <c r="B51" s="42"/>
      <c r="C51" s="30"/>
      <c r="D51" s="42"/>
      <c r="E51" s="28"/>
    </row>
    <row r="52" spans="1:5">
      <c r="A52" s="37" t="s">
        <v>53</v>
      </c>
      <c r="B52" s="42"/>
      <c r="C52" s="30"/>
      <c r="D52" s="42"/>
      <c r="E52" s="15"/>
    </row>
    <row r="53" spans="1:5" ht="15" customHeight="1">
      <c r="A53" s="37" t="s">
        <v>54</v>
      </c>
      <c r="B53" s="42"/>
      <c r="C53" s="30"/>
      <c r="D53" s="42"/>
      <c r="E53" s="35"/>
    </row>
    <row r="54" spans="1:5">
      <c r="A54" s="75" t="s">
        <v>486</v>
      </c>
      <c r="B54" s="42"/>
      <c r="C54" s="30"/>
      <c r="D54" s="42"/>
      <c r="E54" s="1"/>
    </row>
    <row r="55" spans="1:5">
      <c r="A55" s="45" t="s">
        <v>90</v>
      </c>
      <c r="B55" s="46">
        <f>SUM(B50:B54)</f>
        <v>0</v>
      </c>
      <c r="C55" s="47"/>
      <c r="D55" s="46">
        <f>SUM(D50:D54)</f>
        <v>0</v>
      </c>
      <c r="E55" s="35"/>
    </row>
    <row r="56" spans="1:5">
      <c r="A56" s="48"/>
      <c r="B56" s="50"/>
      <c r="C56" s="50"/>
      <c r="D56" s="50"/>
      <c r="E56" s="35"/>
    </row>
    <row r="57" spans="1:5" ht="15.75" thickBot="1">
      <c r="A57" s="45" t="s">
        <v>91</v>
      </c>
      <c r="B57" s="51">
        <f>B47+B55</f>
        <v>18626860</v>
      </c>
      <c r="C57" s="52"/>
      <c r="D57" s="51">
        <f>D47+D55</f>
        <v>11404269</v>
      </c>
      <c r="E57" s="35"/>
    </row>
    <row r="58" spans="1:5" ht="15.75" thickTop="1">
      <c r="A58" s="53" t="s">
        <v>55</v>
      </c>
      <c r="B58" s="50"/>
      <c r="C58" s="50"/>
      <c r="D58" s="50"/>
      <c r="E58" s="3"/>
    </row>
    <row r="59" spans="1:5">
      <c r="A59" s="48" t="s">
        <v>48</v>
      </c>
      <c r="B59" s="41"/>
      <c r="C59" s="28"/>
      <c r="D59" s="41"/>
      <c r="E59" s="3"/>
    </row>
    <row r="60" spans="1:5">
      <c r="A60" s="48" t="s">
        <v>49</v>
      </c>
      <c r="B60" s="41"/>
      <c r="C60" s="28"/>
      <c r="D60" s="41"/>
      <c r="E60" s="3"/>
    </row>
    <row r="61" spans="1:5">
      <c r="A61" s="8" t="s">
        <v>130</v>
      </c>
      <c r="B61" s="3"/>
      <c r="C61" s="3"/>
      <c r="D61" s="3"/>
      <c r="E61" s="3"/>
    </row>
    <row r="62" spans="1:5">
      <c r="A62" s="54"/>
      <c r="B62" s="2"/>
      <c r="C62" s="2"/>
      <c r="D62" s="2"/>
      <c r="E62" s="2"/>
    </row>
    <row r="64" spans="1:5">
      <c r="B64" s="284"/>
    </row>
    <row r="67" spans="2:2">
      <c r="B67" s="285"/>
    </row>
  </sheetData>
  <pageMargins left="0.23622047244094491" right="0.11811023622047245" top="0.44" bottom="0.24" header="0.31496062992125984" footer="0.31496062992125984"/>
  <pageSetup scale="7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9"/>
  <sheetViews>
    <sheetView workbookViewId="0">
      <selection activeCell="F44" sqref="F44"/>
    </sheetView>
  </sheetViews>
  <sheetFormatPr defaultColWidth="9.140625" defaultRowHeight="15"/>
  <cols>
    <col min="1" max="1" width="71" style="76" customWidth="1"/>
    <col min="2" max="2" width="15" style="76" customWidth="1"/>
    <col min="3" max="3" width="2.7109375" style="76" customWidth="1"/>
    <col min="4" max="4" width="15.7109375" style="76" customWidth="1"/>
    <col min="5" max="5" width="10.5703125" style="76" customWidth="1"/>
    <col min="6" max="6" width="10.7109375" style="76" customWidth="1"/>
    <col min="7" max="7" width="11" style="76" customWidth="1"/>
    <col min="8" max="16384" width="9.140625" style="76"/>
  </cols>
  <sheetData>
    <row r="1" spans="1:4">
      <c r="A1" s="78" t="str">
        <f>'1-Pasqyra e Pozicioni Financiar'!A1</f>
        <v>Pasqyrat financiare te vitit 2023</v>
      </c>
    </row>
    <row r="2" spans="1:4">
      <c r="A2" s="27" t="str">
        <f>'1-Pasqyra e Pozicioni Financiar'!A2</f>
        <v>Ergi Shpk</v>
      </c>
    </row>
    <row r="3" spans="1:4">
      <c r="A3" s="27" t="str">
        <f>'1-Pasqyra e Pozicioni Financiar'!A3</f>
        <v>K72522812K</v>
      </c>
    </row>
    <row r="4" spans="1:4" ht="16.5" customHeight="1">
      <c r="A4" s="82" t="s">
        <v>72</v>
      </c>
    </row>
    <row r="5" spans="1:4" ht="16.5" customHeight="1">
      <c r="A5" s="78" t="s">
        <v>181</v>
      </c>
    </row>
    <row r="6" spans="1:4" ht="16.5" customHeight="1">
      <c r="A6" s="78"/>
    </row>
    <row r="7" spans="1:4" ht="15" customHeight="1">
      <c r="A7" s="364"/>
      <c r="B7" s="81" t="s">
        <v>8</v>
      </c>
      <c r="C7" s="81"/>
      <c r="D7" s="81" t="s">
        <v>8</v>
      </c>
    </row>
    <row r="8" spans="1:4" ht="15" customHeight="1">
      <c r="A8" s="364"/>
      <c r="B8" s="81" t="s">
        <v>9</v>
      </c>
      <c r="C8" s="81"/>
      <c r="D8" s="81" t="s">
        <v>10</v>
      </c>
    </row>
    <row r="9" spans="1:4">
      <c r="A9" s="80"/>
      <c r="B9" s="93"/>
      <c r="C9" s="93"/>
      <c r="D9" s="93"/>
    </row>
    <row r="10" spans="1:4">
      <c r="A10" s="79" t="s">
        <v>180</v>
      </c>
      <c r="B10" s="77"/>
      <c r="C10" s="77"/>
      <c r="D10" s="77"/>
    </row>
    <row r="11" spans="1:4">
      <c r="A11" s="92" t="s">
        <v>179</v>
      </c>
      <c r="B11" s="77">
        <v>261370450</v>
      </c>
      <c r="C11" s="77"/>
      <c r="D11" s="77">
        <v>211771425</v>
      </c>
    </row>
    <row r="12" spans="1:4">
      <c r="A12" s="92" t="s">
        <v>178</v>
      </c>
      <c r="B12" s="77">
        <v>-215947236</v>
      </c>
      <c r="C12" s="77"/>
      <c r="D12" s="77">
        <v>-145808204</v>
      </c>
    </row>
    <row r="13" spans="1:4">
      <c r="A13" s="92" t="s">
        <v>177</v>
      </c>
      <c r="B13" s="77"/>
      <c r="C13" s="77"/>
      <c r="D13" s="77">
        <v>-10555328</v>
      </c>
    </row>
    <row r="14" spans="1:4">
      <c r="A14" s="91" t="s">
        <v>155</v>
      </c>
      <c r="B14" s="77"/>
      <c r="C14" s="77"/>
      <c r="D14" s="77"/>
    </row>
    <row r="15" spans="1:4">
      <c r="A15" s="79" t="s">
        <v>176</v>
      </c>
      <c r="B15" s="77"/>
      <c r="C15" s="77"/>
      <c r="D15" s="77"/>
    </row>
    <row r="16" spans="1:4">
      <c r="A16" s="92" t="s">
        <v>184</v>
      </c>
      <c r="B16" s="77">
        <v>-13442006</v>
      </c>
      <c r="C16" s="77"/>
      <c r="D16" s="77">
        <v>-11278697</v>
      </c>
    </row>
    <row r="17" spans="1:4">
      <c r="A17" s="91" t="s">
        <v>183</v>
      </c>
      <c r="B17" s="77">
        <v>-3294578</v>
      </c>
      <c r="C17" s="77"/>
      <c r="D17" s="77">
        <v>-1729227</v>
      </c>
    </row>
    <row r="18" spans="1:4">
      <c r="A18" s="79" t="s">
        <v>175</v>
      </c>
      <c r="B18" s="90">
        <f>SUM(B11:B17)</f>
        <v>28686630</v>
      </c>
      <c r="C18" s="77"/>
      <c r="D18" s="90">
        <f>SUM(D11:D17)</f>
        <v>42399969</v>
      </c>
    </row>
    <row r="19" spans="1:4">
      <c r="A19" s="91"/>
      <c r="B19" s="77"/>
      <c r="C19" s="77"/>
      <c r="D19" s="77"/>
    </row>
    <row r="20" spans="1:4" ht="13.5" customHeight="1">
      <c r="A20" s="79" t="s">
        <v>174</v>
      </c>
      <c r="B20" s="77"/>
      <c r="C20" s="77"/>
      <c r="D20" s="77"/>
    </row>
    <row r="21" spans="1:4" ht="13.5" customHeight="1">
      <c r="A21" s="91" t="s">
        <v>173</v>
      </c>
      <c r="B21" s="77"/>
      <c r="C21" s="77"/>
      <c r="D21" s="77"/>
    </row>
    <row r="22" spans="1:4" ht="13.5" customHeight="1">
      <c r="A22" s="91" t="s">
        <v>172</v>
      </c>
      <c r="B22" s="77"/>
      <c r="C22" s="77"/>
      <c r="D22" s="77"/>
    </row>
    <row r="23" spans="1:4" ht="13.5" customHeight="1">
      <c r="A23" s="91" t="s">
        <v>171</v>
      </c>
      <c r="B23" s="77"/>
      <c r="C23" s="77"/>
      <c r="D23" s="77"/>
    </row>
    <row r="24" spans="1:4" ht="13.5" customHeight="1">
      <c r="A24" s="91" t="s">
        <v>170</v>
      </c>
      <c r="B24" s="77"/>
      <c r="C24" s="77"/>
      <c r="D24" s="77"/>
    </row>
    <row r="25" spans="1:4" ht="13.5" customHeight="1">
      <c r="A25" s="91" t="s">
        <v>169</v>
      </c>
      <c r="B25" s="77"/>
      <c r="C25" s="77"/>
      <c r="D25" s="77"/>
    </row>
    <row r="26" spans="1:4" ht="13.5" customHeight="1">
      <c r="A26" s="91" t="s">
        <v>168</v>
      </c>
      <c r="B26" s="77"/>
      <c r="C26" s="77"/>
      <c r="D26" s="77"/>
    </row>
    <row r="27" spans="1:4" ht="13.5" customHeight="1">
      <c r="A27" s="91" t="s">
        <v>167</v>
      </c>
      <c r="B27" s="77"/>
      <c r="C27" s="77"/>
      <c r="D27" s="77"/>
    </row>
    <row r="28" spans="1:4">
      <c r="A28" s="91" t="s">
        <v>155</v>
      </c>
      <c r="B28" s="77"/>
      <c r="C28" s="77"/>
      <c r="D28" s="77"/>
    </row>
    <row r="29" spans="1:4">
      <c r="A29" s="79" t="s">
        <v>166</v>
      </c>
      <c r="B29" s="90">
        <f>SUM(B21:B28)</f>
        <v>0</v>
      </c>
      <c r="C29" s="77"/>
      <c r="D29" s="90">
        <f>SUM(D21:D28)</f>
        <v>0</v>
      </c>
    </row>
    <row r="30" spans="1:4">
      <c r="A30" s="89"/>
      <c r="B30" s="77"/>
      <c r="C30" s="77"/>
      <c r="D30" s="77"/>
    </row>
    <row r="31" spans="1:4">
      <c r="A31" s="79" t="s">
        <v>165</v>
      </c>
      <c r="B31" s="77"/>
      <c r="C31" s="77"/>
      <c r="D31" s="77"/>
    </row>
    <row r="32" spans="1:4">
      <c r="A32" s="91" t="s">
        <v>164</v>
      </c>
      <c r="B32" s="77"/>
      <c r="C32" s="77"/>
      <c r="D32" s="77"/>
    </row>
    <row r="33" spans="1:4">
      <c r="A33" s="91" t="s">
        <v>163</v>
      </c>
      <c r="B33" s="77"/>
      <c r="C33" s="77"/>
      <c r="D33" s="77"/>
    </row>
    <row r="34" spans="1:4">
      <c r="A34" s="91" t="s">
        <v>162</v>
      </c>
      <c r="B34" s="77"/>
      <c r="C34" s="77"/>
      <c r="D34" s="77"/>
    </row>
    <row r="35" spans="1:4">
      <c r="A35" s="91" t="s">
        <v>161</v>
      </c>
      <c r="B35" s="77"/>
      <c r="C35" s="77"/>
      <c r="D35" s="77"/>
    </row>
    <row r="36" spans="1:4">
      <c r="A36" s="91" t="s">
        <v>160</v>
      </c>
      <c r="B36" s="77"/>
      <c r="C36" s="77"/>
      <c r="D36" s="77"/>
    </row>
    <row r="37" spans="1:4">
      <c r="A37" s="91" t="s">
        <v>159</v>
      </c>
      <c r="B37" s="77"/>
      <c r="C37" s="77"/>
      <c r="D37" s="77"/>
    </row>
    <row r="38" spans="1:4">
      <c r="A38" s="91" t="s">
        <v>158</v>
      </c>
      <c r="B38" s="77">
        <v>-39081519</v>
      </c>
      <c r="C38" s="77"/>
      <c r="D38" s="77">
        <v>-40741510</v>
      </c>
    </row>
    <row r="39" spans="1:4">
      <c r="A39" s="91" t="s">
        <v>157</v>
      </c>
      <c r="B39" s="77"/>
      <c r="C39" s="77"/>
      <c r="D39" s="77"/>
    </row>
    <row r="40" spans="1:4">
      <c r="A40" s="91" t="s">
        <v>156</v>
      </c>
      <c r="B40" s="77"/>
      <c r="C40" s="77"/>
      <c r="D40" s="77"/>
    </row>
    <row r="41" spans="1:4">
      <c r="A41" s="91" t="s">
        <v>155</v>
      </c>
      <c r="B41" s="77"/>
      <c r="C41" s="77"/>
      <c r="D41" s="77"/>
    </row>
    <row r="42" spans="1:4">
      <c r="A42" s="79" t="s">
        <v>154</v>
      </c>
      <c r="B42" s="90">
        <f>SUM(B32:B41)</f>
        <v>-39081519</v>
      </c>
      <c r="C42" s="77"/>
      <c r="D42" s="90">
        <f>SUM(D32:D41)</f>
        <v>-40741510</v>
      </c>
    </row>
    <row r="43" spans="1:4">
      <c r="A43" s="89"/>
      <c r="B43" s="77"/>
      <c r="C43" s="77"/>
      <c r="D43" s="77"/>
    </row>
    <row r="44" spans="1:4">
      <c r="A44" s="79" t="s">
        <v>153</v>
      </c>
      <c r="B44" s="88">
        <f>B18+B29+B42</f>
        <v>-10394889</v>
      </c>
      <c r="C44" s="77"/>
      <c r="D44" s="88">
        <f>D18+D29+D42</f>
        <v>1658459</v>
      </c>
    </row>
    <row r="45" spans="1:4">
      <c r="A45" s="87" t="s">
        <v>152</v>
      </c>
      <c r="B45" s="77">
        <f>D47</f>
        <v>14020225</v>
      </c>
      <c r="C45" s="77"/>
      <c r="D45" s="77">
        <v>12361766</v>
      </c>
    </row>
    <row r="46" spans="1:4">
      <c r="A46" s="87" t="s">
        <v>151</v>
      </c>
      <c r="B46" s="77"/>
      <c r="C46" s="77"/>
      <c r="D46" s="77"/>
    </row>
    <row r="47" spans="1:4" ht="15.75" thickBot="1">
      <c r="A47" s="86" t="s">
        <v>150</v>
      </c>
      <c r="B47" s="84">
        <f>B44+B45+B46</f>
        <v>3625336</v>
      </c>
      <c r="C47" s="85"/>
      <c r="D47" s="84">
        <f>D44+D45+D46</f>
        <v>14020225</v>
      </c>
    </row>
    <row r="48" spans="1:4" ht="15.75" thickTop="1">
      <c r="A48" s="83"/>
    </row>
    <row r="49" spans="1:4">
      <c r="A49" s="83"/>
      <c r="B49" s="77">
        <f>B47-'1-Pasqyra e Pozicioni Financiar'!B11</f>
        <v>0</v>
      </c>
      <c r="D49" s="77">
        <f>D47-'1-Pasqyra e Pozicioni Financiar'!D11</f>
        <v>0</v>
      </c>
    </row>
  </sheetData>
  <mergeCells count="1">
    <mergeCell ref="A7:A8"/>
  </mergeCells>
  <pageMargins left="0.25" right="0.25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8"/>
  <sheetViews>
    <sheetView topLeftCell="J20" workbookViewId="0">
      <selection activeCell="Q30" sqref="Q30"/>
    </sheetView>
  </sheetViews>
  <sheetFormatPr defaultColWidth="9.140625" defaultRowHeight="15"/>
  <cols>
    <col min="1" max="1" width="78.7109375" style="49" customWidth="1"/>
    <col min="2" max="11" width="15.7109375" style="49" customWidth="1"/>
    <col min="12" max="12" width="9.85546875" style="49" bestFit="1" customWidth="1"/>
    <col min="13" max="16384" width="9.140625" style="49"/>
  </cols>
  <sheetData>
    <row r="1" spans="1:12">
      <c r="A1" s="26" t="str">
        <f>'1-Pasqyra e Pozicioni Financiar'!A1</f>
        <v>Pasqyrat financiare te vitit 2023</v>
      </c>
    </row>
    <row r="2" spans="1:12">
      <c r="A2" s="27" t="str">
        <f>'1-Pasqyra e Pozicioni Financiar'!A2</f>
        <v>Ergi Shpk</v>
      </c>
    </row>
    <row r="3" spans="1:12">
      <c r="A3" s="27" t="str">
        <f>'1-Pasqyra e Pozicioni Financiar'!A3</f>
        <v>K72522812K</v>
      </c>
    </row>
    <row r="4" spans="1:12">
      <c r="A4" s="27" t="s">
        <v>72</v>
      </c>
    </row>
    <row r="5" spans="1:12">
      <c r="A5" s="26" t="s">
        <v>57</v>
      </c>
    </row>
    <row r="6" spans="1:12">
      <c r="A6" s="55"/>
    </row>
    <row r="7" spans="1:12" ht="72">
      <c r="B7" s="56" t="s">
        <v>131</v>
      </c>
      <c r="C7" s="56" t="s">
        <v>33</v>
      </c>
      <c r="D7" s="56" t="s">
        <v>34</v>
      </c>
      <c r="E7" s="56" t="s">
        <v>6</v>
      </c>
      <c r="F7" s="56" t="s">
        <v>104</v>
      </c>
      <c r="G7" s="56" t="s">
        <v>132</v>
      </c>
      <c r="H7" s="56" t="s">
        <v>133</v>
      </c>
      <c r="I7" s="56" t="s">
        <v>5</v>
      </c>
      <c r="J7" s="56" t="s">
        <v>58</v>
      </c>
      <c r="K7" s="56" t="s">
        <v>5</v>
      </c>
      <c r="L7" s="45"/>
    </row>
    <row r="8" spans="1:12">
      <c r="A8" s="57"/>
      <c r="B8" s="45"/>
      <c r="E8" s="58"/>
      <c r="F8" s="58"/>
      <c r="G8" s="58"/>
      <c r="H8" s="59"/>
      <c r="I8" s="59"/>
      <c r="J8" s="59"/>
    </row>
    <row r="9" spans="1:12">
      <c r="A9" s="60"/>
      <c r="B9" s="61"/>
      <c r="C9" s="61"/>
      <c r="D9" s="61"/>
      <c r="E9" s="62"/>
      <c r="F9" s="62"/>
      <c r="G9" s="62"/>
      <c r="H9" s="50"/>
      <c r="I9" s="50"/>
      <c r="J9" s="50"/>
      <c r="K9" s="50"/>
    </row>
    <row r="10" spans="1:12" ht="15.75" thickBot="1">
      <c r="A10" s="63" t="s">
        <v>134</v>
      </c>
      <c r="B10" s="51">
        <v>300000</v>
      </c>
      <c r="C10" s="51">
        <v>0</v>
      </c>
      <c r="D10" s="51">
        <v>0</v>
      </c>
      <c r="E10" s="51">
        <v>12642223</v>
      </c>
      <c r="F10" s="51">
        <v>0</v>
      </c>
      <c r="G10" s="51">
        <v>48246007</v>
      </c>
      <c r="H10" s="51"/>
      <c r="I10" s="51">
        <v>47338092</v>
      </c>
      <c r="J10" s="51">
        <v>0</v>
      </c>
      <c r="K10" s="51">
        <v>47338092</v>
      </c>
    </row>
    <row r="11" spans="1:12" ht="15.75" thickTop="1">
      <c r="A11" s="64" t="s">
        <v>135</v>
      </c>
      <c r="B11" s="61"/>
      <c r="C11" s="61"/>
      <c r="D11" s="61"/>
      <c r="E11" s="61"/>
      <c r="F11" s="61"/>
      <c r="G11" s="50"/>
      <c r="H11" s="50"/>
      <c r="I11" s="50">
        <f>SUM(B11:H11)</f>
        <v>0</v>
      </c>
      <c r="J11" s="65"/>
      <c r="K11" s="61">
        <f>SUM(I11:J11)</f>
        <v>0</v>
      </c>
    </row>
    <row r="12" spans="1:12">
      <c r="A12" s="63" t="s">
        <v>136</v>
      </c>
      <c r="B12" s="66">
        <f>SUM(B10:B11)</f>
        <v>300000</v>
      </c>
      <c r="C12" s="66">
        <f t="shared" ref="C12:J12" si="0">SUM(C10:C11)</f>
        <v>0</v>
      </c>
      <c r="D12" s="66">
        <f t="shared" si="0"/>
        <v>0</v>
      </c>
      <c r="E12" s="66">
        <f t="shared" si="0"/>
        <v>12642223</v>
      </c>
      <c r="F12" s="66">
        <f t="shared" si="0"/>
        <v>0</v>
      </c>
      <c r="G12" s="66">
        <f t="shared" si="0"/>
        <v>48246007</v>
      </c>
      <c r="H12" s="66"/>
      <c r="I12" s="66">
        <f>SUM(B12:H12)</f>
        <v>61188230</v>
      </c>
      <c r="J12" s="66">
        <f t="shared" si="0"/>
        <v>0</v>
      </c>
      <c r="K12" s="66">
        <f>SUM(I12:J12)</f>
        <v>61188230</v>
      </c>
    </row>
    <row r="13" spans="1:12">
      <c r="A13" s="67" t="s">
        <v>137</v>
      </c>
      <c r="B13" s="61"/>
      <c r="C13" s="61"/>
      <c r="D13" s="61"/>
      <c r="E13" s="61"/>
      <c r="F13" s="61"/>
      <c r="G13" s="50"/>
      <c r="H13" s="50"/>
      <c r="I13" s="50">
        <f t="shared" ref="I13:I37" si="1">SUM(B13:H13)</f>
        <v>0</v>
      </c>
      <c r="J13" s="50"/>
      <c r="K13" s="61">
        <f t="shared" ref="K13:K37" si="2">SUM(I13:J13)</f>
        <v>0</v>
      </c>
    </row>
    <row r="14" spans="1:12">
      <c r="A14" s="68" t="s">
        <v>252</v>
      </c>
      <c r="B14" s="50"/>
      <c r="C14" s="50"/>
      <c r="D14" s="50"/>
      <c r="E14" s="50"/>
      <c r="F14" s="50"/>
      <c r="G14" s="50">
        <f>'1-Pasqyra e Pozicioni Financiar'!D106</f>
        <v>11404269</v>
      </c>
      <c r="H14" s="50"/>
      <c r="I14" s="50">
        <f t="shared" si="1"/>
        <v>11404269</v>
      </c>
      <c r="J14" s="50"/>
      <c r="K14" s="50">
        <f t="shared" si="2"/>
        <v>11404269</v>
      </c>
    </row>
    <row r="15" spans="1:12">
      <c r="A15" s="68" t="s">
        <v>138</v>
      </c>
      <c r="B15" s="50"/>
      <c r="C15" s="50"/>
      <c r="D15" s="50"/>
      <c r="E15" s="50"/>
      <c r="F15" s="50"/>
      <c r="G15" s="50"/>
      <c r="H15" s="50"/>
      <c r="I15" s="50">
        <f t="shared" si="1"/>
        <v>0</v>
      </c>
      <c r="J15" s="50"/>
      <c r="K15" s="50">
        <f t="shared" si="2"/>
        <v>0</v>
      </c>
    </row>
    <row r="16" spans="1:12">
      <c r="A16" s="68" t="s">
        <v>139</v>
      </c>
      <c r="B16" s="50"/>
      <c r="C16" s="50"/>
      <c r="D16" s="50"/>
      <c r="E16" s="50"/>
      <c r="F16" s="50"/>
      <c r="G16" s="50"/>
      <c r="H16" s="50"/>
      <c r="I16" s="50">
        <f t="shared" si="1"/>
        <v>0</v>
      </c>
      <c r="J16" s="50"/>
      <c r="K16" s="50">
        <f t="shared" si="2"/>
        <v>0</v>
      </c>
    </row>
    <row r="17" spans="1:12">
      <c r="A17" s="67" t="s">
        <v>140</v>
      </c>
      <c r="B17" s="69">
        <f>SUM(B13:B16)</f>
        <v>0</v>
      </c>
      <c r="C17" s="69">
        <f t="shared" ref="C17:G17" si="3">SUM(C13:C16)</f>
        <v>0</v>
      </c>
      <c r="D17" s="69">
        <f t="shared" si="3"/>
        <v>0</v>
      </c>
      <c r="E17" s="69">
        <f t="shared" si="3"/>
        <v>0</v>
      </c>
      <c r="F17" s="69">
        <f t="shared" si="3"/>
        <v>0</v>
      </c>
      <c r="G17" s="69">
        <f t="shared" si="3"/>
        <v>11404269</v>
      </c>
      <c r="H17" s="69"/>
      <c r="I17" s="69">
        <f t="shared" si="1"/>
        <v>11404269</v>
      </c>
      <c r="J17" s="69">
        <v>0</v>
      </c>
      <c r="K17" s="69">
        <f t="shared" si="2"/>
        <v>11404269</v>
      </c>
    </row>
    <row r="18" spans="1:12">
      <c r="A18" s="67" t="s">
        <v>141</v>
      </c>
      <c r="B18" s="50"/>
      <c r="C18" s="50"/>
      <c r="D18" s="50"/>
      <c r="E18" s="50"/>
      <c r="F18" s="50"/>
      <c r="G18" s="50"/>
      <c r="H18" s="50"/>
      <c r="I18" s="50">
        <f t="shared" si="1"/>
        <v>0</v>
      </c>
      <c r="J18" s="50"/>
      <c r="K18" s="50">
        <f t="shared" si="2"/>
        <v>0</v>
      </c>
    </row>
    <row r="19" spans="1:12">
      <c r="A19" s="70" t="s">
        <v>142</v>
      </c>
      <c r="B19" s="50"/>
      <c r="C19" s="50"/>
      <c r="D19" s="50"/>
      <c r="E19" s="50"/>
      <c r="F19" s="50"/>
      <c r="G19" s="50"/>
      <c r="H19" s="50"/>
      <c r="I19" s="50">
        <f t="shared" si="1"/>
        <v>0</v>
      </c>
      <c r="J19" s="50"/>
      <c r="K19" s="50">
        <f t="shared" si="2"/>
        <v>0</v>
      </c>
    </row>
    <row r="20" spans="1:12">
      <c r="A20" s="70" t="s">
        <v>143</v>
      </c>
      <c r="B20" s="50"/>
      <c r="C20" s="50"/>
      <c r="D20" s="50"/>
      <c r="E20" s="50"/>
      <c r="F20" s="50"/>
      <c r="G20" s="50"/>
      <c r="H20" s="50"/>
      <c r="I20" s="50">
        <f t="shared" si="1"/>
        <v>0</v>
      </c>
      <c r="J20" s="50"/>
      <c r="K20" s="50">
        <f t="shared" si="2"/>
        <v>0</v>
      </c>
    </row>
    <row r="21" spans="1:12">
      <c r="A21" s="74" t="s">
        <v>144</v>
      </c>
      <c r="B21" s="50"/>
      <c r="C21" s="50"/>
      <c r="D21" s="50"/>
      <c r="E21" s="50"/>
      <c r="F21" s="50"/>
      <c r="G21" s="50"/>
      <c r="H21" s="50"/>
      <c r="I21" s="50">
        <f t="shared" si="1"/>
        <v>0</v>
      </c>
      <c r="J21" s="50"/>
      <c r="K21" s="50">
        <f t="shared" si="2"/>
        <v>0</v>
      </c>
    </row>
    <row r="22" spans="1:12">
      <c r="A22" s="67" t="s">
        <v>145</v>
      </c>
      <c r="B22" s="66">
        <f>SUM(B19:B21)</f>
        <v>0</v>
      </c>
      <c r="C22" s="66">
        <f t="shared" ref="C22:J22" si="4">SUM(C19:C21)</f>
        <v>0</v>
      </c>
      <c r="D22" s="66">
        <f t="shared" si="4"/>
        <v>0</v>
      </c>
      <c r="E22" s="66">
        <f t="shared" si="4"/>
        <v>0</v>
      </c>
      <c r="F22" s="66">
        <f t="shared" si="4"/>
        <v>0</v>
      </c>
      <c r="G22" s="66">
        <f t="shared" si="4"/>
        <v>0</v>
      </c>
      <c r="H22" s="66"/>
      <c r="I22" s="69">
        <f t="shared" si="1"/>
        <v>0</v>
      </c>
      <c r="J22" s="66">
        <f t="shared" si="4"/>
        <v>0</v>
      </c>
      <c r="K22" s="66">
        <f t="shared" si="2"/>
        <v>0</v>
      </c>
    </row>
    <row r="23" spans="1:12">
      <c r="A23" s="67"/>
      <c r="B23" s="61"/>
      <c r="C23" s="62"/>
      <c r="D23" s="61"/>
      <c r="E23" s="62"/>
      <c r="F23" s="62"/>
      <c r="G23" s="50"/>
      <c r="H23" s="50"/>
      <c r="I23" s="50"/>
      <c r="J23" s="50"/>
      <c r="K23" s="62"/>
    </row>
    <row r="24" spans="1:12" ht="15.75" thickBot="1">
      <c r="A24" s="67" t="s">
        <v>146</v>
      </c>
      <c r="B24" s="71">
        <f>B12+B17+B22</f>
        <v>300000</v>
      </c>
      <c r="C24" s="71">
        <f t="shared" ref="C24:J24" si="5">C12+C17+C22</f>
        <v>0</v>
      </c>
      <c r="D24" s="71">
        <f t="shared" si="5"/>
        <v>0</v>
      </c>
      <c r="E24" s="71">
        <f t="shared" si="5"/>
        <v>12642223</v>
      </c>
      <c r="F24" s="71">
        <f t="shared" si="5"/>
        <v>0</v>
      </c>
      <c r="G24" s="71">
        <f t="shared" si="5"/>
        <v>59650276</v>
      </c>
      <c r="H24" s="71"/>
      <c r="I24" s="71">
        <f t="shared" si="1"/>
        <v>72592499</v>
      </c>
      <c r="J24" s="71">
        <f t="shared" si="5"/>
        <v>0</v>
      </c>
      <c r="K24" s="71">
        <f t="shared" si="2"/>
        <v>72592499</v>
      </c>
      <c r="L24" s="73">
        <f>K24-'1-Pasqyra e Pozicioni Financiar'!D109</f>
        <v>0</v>
      </c>
    </row>
    <row r="25" spans="1:12" ht="15.75" thickTop="1">
      <c r="A25" s="72"/>
      <c r="B25" s="61"/>
      <c r="C25" s="61"/>
      <c r="D25" s="61"/>
      <c r="E25" s="61"/>
      <c r="F25" s="61"/>
      <c r="G25" s="61"/>
      <c r="H25" s="50"/>
      <c r="I25" s="50">
        <f t="shared" si="1"/>
        <v>0</v>
      </c>
      <c r="J25" s="50"/>
      <c r="K25" s="61">
        <f t="shared" si="2"/>
        <v>0</v>
      </c>
    </row>
    <row r="26" spans="1:12">
      <c r="A26" s="67" t="s">
        <v>137</v>
      </c>
      <c r="B26" s="50"/>
      <c r="C26" s="50"/>
      <c r="D26" s="50"/>
      <c r="E26" s="50"/>
      <c r="F26" s="50"/>
      <c r="G26" s="50"/>
      <c r="H26" s="50"/>
      <c r="I26" s="50">
        <f t="shared" si="1"/>
        <v>0</v>
      </c>
      <c r="J26" s="50"/>
      <c r="K26" s="50">
        <f t="shared" si="2"/>
        <v>0</v>
      </c>
    </row>
    <row r="27" spans="1:12">
      <c r="A27" s="68" t="s">
        <v>252</v>
      </c>
      <c r="B27" s="50"/>
      <c r="C27" s="50"/>
      <c r="D27" s="50"/>
      <c r="E27" s="50"/>
      <c r="F27" s="50"/>
      <c r="G27" s="50"/>
      <c r="H27" s="50">
        <f>'1-Pasqyra e Pozicioni Financiar'!B106</f>
        <v>18626860</v>
      </c>
      <c r="I27" s="50">
        <f t="shared" si="1"/>
        <v>18626860</v>
      </c>
      <c r="J27" s="50"/>
      <c r="K27" s="50">
        <f t="shared" si="2"/>
        <v>18626860</v>
      </c>
    </row>
    <row r="28" spans="1:12">
      <c r="A28" s="68" t="s">
        <v>138</v>
      </c>
      <c r="B28" s="50"/>
      <c r="C28" s="50"/>
      <c r="D28" s="50"/>
      <c r="E28" s="50"/>
      <c r="F28" s="50"/>
      <c r="G28" s="50"/>
      <c r="H28" s="50"/>
      <c r="I28" s="50">
        <f t="shared" si="1"/>
        <v>0</v>
      </c>
      <c r="J28" s="50"/>
      <c r="K28" s="50">
        <f t="shared" si="2"/>
        <v>0</v>
      </c>
    </row>
    <row r="29" spans="1:12">
      <c r="A29" s="68" t="s">
        <v>139</v>
      </c>
      <c r="B29" s="50"/>
      <c r="C29" s="50"/>
      <c r="D29" s="50"/>
      <c r="E29" s="50"/>
      <c r="F29" s="50"/>
      <c r="G29" s="50"/>
      <c r="H29" s="50"/>
      <c r="I29" s="50">
        <f t="shared" si="1"/>
        <v>0</v>
      </c>
      <c r="J29" s="50"/>
      <c r="K29" s="50">
        <f t="shared" si="2"/>
        <v>0</v>
      </c>
    </row>
    <row r="30" spans="1:12">
      <c r="A30" s="67" t="s">
        <v>140</v>
      </c>
      <c r="B30" s="69">
        <f>SUM(B27:B29)</f>
        <v>0</v>
      </c>
      <c r="C30" s="69">
        <f t="shared" ref="C30:J30" si="6">SUM(C27:C29)</f>
        <v>0</v>
      </c>
      <c r="D30" s="69">
        <f t="shared" si="6"/>
        <v>0</v>
      </c>
      <c r="E30" s="69">
        <f t="shared" si="6"/>
        <v>0</v>
      </c>
      <c r="F30" s="69">
        <f t="shared" si="6"/>
        <v>0</v>
      </c>
      <c r="G30" s="69">
        <f t="shared" si="6"/>
        <v>0</v>
      </c>
      <c r="H30" s="110">
        <f t="shared" si="6"/>
        <v>18626860</v>
      </c>
      <c r="I30" s="69">
        <f t="shared" si="1"/>
        <v>18626860</v>
      </c>
      <c r="J30" s="110">
        <f t="shared" si="6"/>
        <v>0</v>
      </c>
      <c r="K30" s="69">
        <f t="shared" si="2"/>
        <v>18626860</v>
      </c>
    </row>
    <row r="31" spans="1:12">
      <c r="A31" s="67" t="s">
        <v>141</v>
      </c>
      <c r="B31" s="50"/>
      <c r="C31" s="50"/>
      <c r="D31" s="50"/>
      <c r="E31" s="50"/>
      <c r="F31" s="50"/>
      <c r="G31" s="50"/>
      <c r="H31" s="50"/>
      <c r="I31" s="50">
        <f t="shared" si="1"/>
        <v>0</v>
      </c>
      <c r="J31" s="50"/>
      <c r="K31" s="50">
        <f t="shared" si="2"/>
        <v>0</v>
      </c>
    </row>
    <row r="32" spans="1:12">
      <c r="A32" s="70" t="s">
        <v>142</v>
      </c>
      <c r="B32" s="50"/>
      <c r="C32" s="50"/>
      <c r="D32" s="50"/>
      <c r="E32" s="50"/>
      <c r="F32" s="50"/>
      <c r="G32" s="50"/>
      <c r="H32" s="50"/>
      <c r="I32" s="50">
        <f t="shared" si="1"/>
        <v>0</v>
      </c>
      <c r="J32" s="50"/>
      <c r="K32" s="50">
        <f t="shared" si="2"/>
        <v>0</v>
      </c>
    </row>
    <row r="33" spans="1:12">
      <c r="A33" s="70" t="s">
        <v>143</v>
      </c>
      <c r="B33" s="50"/>
      <c r="C33" s="50"/>
      <c r="D33" s="50"/>
      <c r="E33" s="50"/>
      <c r="F33" s="50"/>
      <c r="G33" s="50"/>
      <c r="H33" s="50"/>
      <c r="I33" s="50">
        <f t="shared" si="1"/>
        <v>0</v>
      </c>
      <c r="J33" s="50"/>
      <c r="K33" s="50">
        <f t="shared" si="2"/>
        <v>0</v>
      </c>
    </row>
    <row r="34" spans="1:12">
      <c r="A34" s="74" t="s">
        <v>144</v>
      </c>
      <c r="B34" s="50"/>
      <c r="C34" s="50"/>
      <c r="D34" s="50"/>
      <c r="E34" s="50"/>
      <c r="F34" s="50"/>
      <c r="G34" s="50"/>
      <c r="H34" s="50"/>
      <c r="I34" s="50">
        <f t="shared" si="1"/>
        <v>0</v>
      </c>
      <c r="J34" s="50"/>
      <c r="K34" s="50">
        <f t="shared" si="2"/>
        <v>0</v>
      </c>
    </row>
    <row r="35" spans="1:12">
      <c r="A35" s="67" t="s">
        <v>145</v>
      </c>
      <c r="B35" s="69">
        <f>SUM(B32:B34)</f>
        <v>0</v>
      </c>
      <c r="C35" s="69">
        <f t="shared" ref="C35:J35" si="7">SUM(C32:C34)</f>
        <v>0</v>
      </c>
      <c r="D35" s="69">
        <f t="shared" si="7"/>
        <v>0</v>
      </c>
      <c r="E35" s="69">
        <f t="shared" si="7"/>
        <v>0</v>
      </c>
      <c r="F35" s="69">
        <f t="shared" si="7"/>
        <v>0</v>
      </c>
      <c r="G35" s="69">
        <f t="shared" si="7"/>
        <v>0</v>
      </c>
      <c r="H35" s="69">
        <f t="shared" si="7"/>
        <v>0</v>
      </c>
      <c r="I35" s="69">
        <f t="shared" si="1"/>
        <v>0</v>
      </c>
      <c r="J35" s="69">
        <f t="shared" si="7"/>
        <v>0</v>
      </c>
      <c r="K35" s="69">
        <f t="shared" si="2"/>
        <v>0</v>
      </c>
    </row>
    <row r="36" spans="1:12">
      <c r="A36" s="67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2" ht="15.75" thickBot="1">
      <c r="A37" s="67" t="s">
        <v>147</v>
      </c>
      <c r="B37" s="71">
        <f>B24+B30+B35</f>
        <v>300000</v>
      </c>
      <c r="C37" s="71">
        <f t="shared" ref="C37:J37" si="8">C24+C30+C35</f>
        <v>0</v>
      </c>
      <c r="D37" s="71">
        <f t="shared" si="8"/>
        <v>0</v>
      </c>
      <c r="E37" s="71">
        <f t="shared" si="8"/>
        <v>12642223</v>
      </c>
      <c r="F37" s="71">
        <f t="shared" si="8"/>
        <v>0</v>
      </c>
      <c r="G37" s="71">
        <f t="shared" si="8"/>
        <v>59650276</v>
      </c>
      <c r="H37" s="71">
        <f t="shared" si="8"/>
        <v>18626860</v>
      </c>
      <c r="I37" s="71">
        <f t="shared" si="1"/>
        <v>91219359</v>
      </c>
      <c r="J37" s="71">
        <f t="shared" si="8"/>
        <v>0</v>
      </c>
      <c r="K37" s="71">
        <f t="shared" si="2"/>
        <v>91219359</v>
      </c>
      <c r="L37" s="73">
        <f>K37-'1-Pasqyra e Pozicioni Financiar'!B109</f>
        <v>0</v>
      </c>
    </row>
    <row r="38" spans="1:12" ht="15.75" thickTop="1">
      <c r="B38" s="73"/>
      <c r="C38" s="73"/>
      <c r="D38" s="73"/>
      <c r="E38" s="73"/>
      <c r="F38" s="73"/>
      <c r="G38" s="73"/>
      <c r="H38" s="73"/>
      <c r="I38" s="73"/>
      <c r="J38" s="73"/>
      <c r="K38" s="73"/>
    </row>
  </sheetData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5"/>
  <sheetViews>
    <sheetView workbookViewId="0">
      <selection activeCell="K360" sqref="K360"/>
    </sheetView>
  </sheetViews>
  <sheetFormatPr defaultRowHeight="12.75"/>
  <cols>
    <col min="1" max="1" width="1.42578125" style="164" customWidth="1"/>
    <col min="2" max="2" width="9.140625" style="188"/>
    <col min="3" max="4" width="12.28515625" style="164" bestFit="1" customWidth="1"/>
    <col min="5" max="7" width="13.28515625" style="164" bestFit="1" customWidth="1"/>
    <col min="8" max="8" width="10.140625" style="164" customWidth="1"/>
    <col min="9" max="9" width="11.85546875" style="164" customWidth="1"/>
    <col min="10" max="10" width="12.85546875" style="164" bestFit="1" customWidth="1"/>
    <col min="11" max="11" width="11.85546875" style="164" customWidth="1"/>
    <col min="12" max="12" width="14.28515625" bestFit="1" customWidth="1"/>
    <col min="13" max="13" width="11" bestFit="1" customWidth="1"/>
    <col min="14" max="14" width="16.7109375" customWidth="1"/>
    <col min="15" max="15" width="11" bestFit="1" customWidth="1"/>
    <col min="16" max="16" width="13.5703125" bestFit="1" customWidth="1"/>
  </cols>
  <sheetData>
    <row r="1" spans="1:12">
      <c r="A1" s="147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9"/>
    </row>
    <row r="2" spans="1:12" s="150" customFormat="1" ht="18">
      <c r="A2" s="372" t="s">
        <v>272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4"/>
    </row>
    <row r="3" spans="1:12" s="153" customFormat="1" ht="14.25">
      <c r="A3" s="151"/>
      <c r="B3" s="152" t="s">
        <v>273</v>
      </c>
      <c r="L3" s="154"/>
    </row>
    <row r="4" spans="1:12" s="153" customFormat="1" ht="14.25">
      <c r="A4" s="151"/>
      <c r="C4" s="153" t="s">
        <v>274</v>
      </c>
      <c r="L4" s="154"/>
    </row>
    <row r="5" spans="1:12" s="153" customFormat="1" ht="14.25">
      <c r="A5" s="151"/>
      <c r="C5" s="153" t="s">
        <v>275</v>
      </c>
      <c r="L5" s="154"/>
    </row>
    <row r="6" spans="1:12" s="153" customFormat="1" ht="14.25">
      <c r="A6" s="151"/>
      <c r="B6" s="153" t="s">
        <v>276</v>
      </c>
      <c r="L6" s="154"/>
    </row>
    <row r="7" spans="1:12" s="153" customFormat="1" ht="14.25">
      <c r="A7" s="151"/>
      <c r="C7" s="153" t="s">
        <v>277</v>
      </c>
      <c r="L7" s="154"/>
    </row>
    <row r="8" spans="1:12" s="153" customFormat="1" ht="14.25">
      <c r="A8" s="151"/>
      <c r="C8" s="153" t="s">
        <v>278</v>
      </c>
      <c r="L8" s="154"/>
    </row>
    <row r="9" spans="1:12" s="153" customFormat="1" ht="14.25">
      <c r="A9" s="151"/>
      <c r="C9" s="153" t="s">
        <v>279</v>
      </c>
      <c r="L9" s="154"/>
    </row>
    <row r="10" spans="1:12" s="158" customFormat="1" ht="14.25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1:12" s="158" customFormat="1" ht="15">
      <c r="A11" s="155"/>
      <c r="B11" s="159" t="s">
        <v>280</v>
      </c>
      <c r="C11" s="160" t="s">
        <v>185</v>
      </c>
      <c r="D11" s="156"/>
      <c r="E11" s="156"/>
      <c r="F11" s="156"/>
      <c r="G11" s="156"/>
      <c r="H11" s="156"/>
      <c r="I11" s="156"/>
      <c r="J11" s="156"/>
      <c r="K11" s="156"/>
      <c r="L11" s="157"/>
    </row>
    <row r="12" spans="1:12" s="158" customFormat="1" ht="14.25">
      <c r="A12" s="155"/>
      <c r="B12" s="161"/>
      <c r="C12" s="156"/>
      <c r="D12" s="156"/>
      <c r="E12" s="156"/>
      <c r="F12" s="156"/>
      <c r="G12" s="156"/>
      <c r="H12" s="156"/>
      <c r="I12" s="156"/>
      <c r="J12" s="156"/>
      <c r="K12" s="156"/>
      <c r="L12" s="157"/>
    </row>
    <row r="13" spans="1:12" s="158" customFormat="1" ht="14.25">
      <c r="A13" s="155"/>
      <c r="B13" s="162">
        <v>1</v>
      </c>
      <c r="C13" s="153" t="s">
        <v>281</v>
      </c>
      <c r="D13" s="156"/>
      <c r="E13" s="156"/>
      <c r="F13" s="156"/>
      <c r="G13" s="156"/>
      <c r="H13" s="156"/>
      <c r="I13" s="156"/>
      <c r="J13" s="156"/>
      <c r="K13" s="156"/>
      <c r="L13" s="157"/>
    </row>
    <row r="14" spans="1:12" s="158" customFormat="1" ht="14.25">
      <c r="A14" s="155"/>
      <c r="B14" s="162">
        <v>2</v>
      </c>
      <c r="C14" s="153" t="s">
        <v>282</v>
      </c>
      <c r="D14" s="156"/>
      <c r="E14" s="156"/>
      <c r="F14" s="156"/>
      <c r="G14" s="156"/>
      <c r="H14" s="156"/>
      <c r="I14" s="156"/>
      <c r="J14" s="156"/>
      <c r="K14" s="156"/>
      <c r="L14" s="157"/>
    </row>
    <row r="15" spans="1:12" s="158" customFormat="1" ht="14.25">
      <c r="A15" s="155"/>
      <c r="B15" s="153">
        <v>3</v>
      </c>
      <c r="C15" s="153" t="s">
        <v>283</v>
      </c>
      <c r="D15" s="156"/>
      <c r="E15" s="156"/>
      <c r="F15" s="156"/>
      <c r="G15" s="156"/>
      <c r="H15" s="156"/>
      <c r="I15" s="156"/>
      <c r="J15" s="156"/>
      <c r="K15" s="156"/>
      <c r="L15" s="157"/>
    </row>
    <row r="16" spans="1:12" s="153" customFormat="1" ht="14.25">
      <c r="A16" s="151"/>
      <c r="B16" s="153">
        <v>4</v>
      </c>
      <c r="C16" s="153" t="s">
        <v>284</v>
      </c>
      <c r="L16" s="154"/>
    </row>
    <row r="17" spans="1:12" s="153" customFormat="1" ht="14.25">
      <c r="A17" s="151"/>
      <c r="C17" s="153" t="s">
        <v>285</v>
      </c>
      <c r="L17" s="154"/>
    </row>
    <row r="18" spans="1:12" s="153" customFormat="1" ht="14.25">
      <c r="A18" s="151"/>
      <c r="B18" s="153" t="s">
        <v>186</v>
      </c>
      <c r="L18" s="154"/>
    </row>
    <row r="19" spans="1:12" s="153" customFormat="1" ht="14.25">
      <c r="A19" s="151"/>
      <c r="C19" s="153" t="s">
        <v>286</v>
      </c>
      <c r="L19" s="154"/>
    </row>
    <row r="20" spans="1:12" s="153" customFormat="1" ht="14.25">
      <c r="A20" s="151"/>
      <c r="B20" s="153" t="s">
        <v>287</v>
      </c>
      <c r="L20" s="154"/>
    </row>
    <row r="21" spans="1:12" s="153" customFormat="1" ht="14.25">
      <c r="A21" s="151"/>
      <c r="C21" s="153" t="s">
        <v>288</v>
      </c>
      <c r="L21" s="154"/>
    </row>
    <row r="22" spans="1:12" s="153" customFormat="1" ht="14.25">
      <c r="A22" s="151"/>
      <c r="B22" s="153" t="s">
        <v>187</v>
      </c>
      <c r="L22" s="154"/>
    </row>
    <row r="23" spans="1:12" s="153" customFormat="1" ht="14.25">
      <c r="A23" s="151"/>
      <c r="C23" s="156" t="s">
        <v>289</v>
      </c>
      <c r="L23" s="154"/>
    </row>
    <row r="24" spans="1:12" s="153" customFormat="1" ht="14.25">
      <c r="A24" s="151"/>
      <c r="B24" s="153" t="s">
        <v>188</v>
      </c>
      <c r="L24" s="154"/>
    </row>
    <row r="25" spans="1:12" s="153" customFormat="1" ht="14.25">
      <c r="A25" s="151"/>
      <c r="B25" s="153" t="s">
        <v>189</v>
      </c>
      <c r="L25" s="154"/>
    </row>
    <row r="26" spans="1:12" s="153" customFormat="1" ht="14.25">
      <c r="A26" s="151"/>
      <c r="C26" s="153" t="s">
        <v>290</v>
      </c>
      <c r="L26" s="154"/>
    </row>
    <row r="27" spans="1:12" s="153" customFormat="1" ht="14.25">
      <c r="A27" s="151"/>
      <c r="B27" s="153" t="s">
        <v>190</v>
      </c>
      <c r="L27" s="154"/>
    </row>
    <row r="28" spans="1:12" s="153" customFormat="1" ht="14.25">
      <c r="A28" s="151"/>
      <c r="C28" s="156" t="s">
        <v>291</v>
      </c>
      <c r="L28" s="154"/>
    </row>
    <row r="29" spans="1:12" s="153" customFormat="1" ht="14.25">
      <c r="A29" s="151"/>
      <c r="B29" s="153" t="s">
        <v>191</v>
      </c>
      <c r="L29" s="154"/>
    </row>
    <row r="30" spans="1:12" s="153" customFormat="1" ht="14.25">
      <c r="A30" s="151"/>
      <c r="B30" s="153" t="s">
        <v>192</v>
      </c>
      <c r="C30" s="153" t="s">
        <v>292</v>
      </c>
      <c r="L30" s="154"/>
    </row>
    <row r="31" spans="1:12" s="153" customFormat="1" ht="14.25">
      <c r="A31" s="151"/>
      <c r="C31" s="153" t="s">
        <v>293</v>
      </c>
      <c r="L31" s="154"/>
    </row>
    <row r="32" spans="1:12" s="153" customFormat="1" ht="14.25">
      <c r="A32" s="151"/>
      <c r="C32" s="153" t="s">
        <v>294</v>
      </c>
      <c r="L32" s="154"/>
    </row>
    <row r="33" spans="1:12" s="153" customFormat="1" ht="14.25">
      <c r="A33" s="151"/>
      <c r="C33" s="153" t="s">
        <v>295</v>
      </c>
      <c r="L33" s="154"/>
    </row>
    <row r="34" spans="1:12" s="153" customFormat="1" ht="14.25">
      <c r="A34" s="151"/>
      <c r="C34" s="153" t="s">
        <v>296</v>
      </c>
      <c r="L34" s="154"/>
    </row>
    <row r="35" spans="1:12" s="153" customFormat="1" ht="14.25">
      <c r="A35" s="151"/>
      <c r="C35" s="153" t="s">
        <v>297</v>
      </c>
      <c r="L35" s="154"/>
    </row>
    <row r="36" spans="1:12" s="153" customFormat="1" ht="14.25">
      <c r="A36" s="151"/>
      <c r="C36" s="153" t="s">
        <v>298</v>
      </c>
      <c r="L36" s="154"/>
    </row>
    <row r="37" spans="1:12" s="153" customFormat="1" ht="14.25">
      <c r="A37" s="151"/>
      <c r="L37" s="154"/>
    </row>
    <row r="38" spans="1:12" s="153" customFormat="1" ht="15">
      <c r="A38" s="151"/>
      <c r="B38" s="159" t="s">
        <v>299</v>
      </c>
      <c r="C38" s="160" t="s">
        <v>193</v>
      </c>
      <c r="L38" s="154"/>
    </row>
    <row r="39" spans="1:12" s="153" customFormat="1" ht="14.25">
      <c r="A39" s="151"/>
      <c r="L39" s="154"/>
    </row>
    <row r="40" spans="1:12" s="153" customFormat="1" ht="14.25">
      <c r="A40" s="151"/>
      <c r="C40" s="153" t="s">
        <v>300</v>
      </c>
      <c r="L40" s="154"/>
    </row>
    <row r="41" spans="1:12" s="153" customFormat="1" ht="14.25">
      <c r="A41" s="151"/>
      <c r="B41" s="153" t="s">
        <v>301</v>
      </c>
      <c r="L41" s="154"/>
    </row>
    <row r="42" spans="1:12" s="153" customFormat="1" ht="14.25">
      <c r="A42" s="151"/>
      <c r="C42" s="153" t="s">
        <v>302</v>
      </c>
      <c r="L42" s="154"/>
    </row>
    <row r="43" spans="1:12" s="153" customFormat="1" ht="14.25">
      <c r="A43" s="151"/>
      <c r="B43" s="153" t="s">
        <v>303</v>
      </c>
      <c r="L43" s="154"/>
    </row>
    <row r="44" spans="1:12" s="153" customFormat="1" ht="14.25">
      <c r="A44" s="151"/>
      <c r="C44" s="153" t="s">
        <v>304</v>
      </c>
      <c r="L44" s="154"/>
    </row>
    <row r="45" spans="1:12" s="153" customFormat="1" ht="14.25">
      <c r="A45" s="151"/>
      <c r="B45" s="153" t="s">
        <v>305</v>
      </c>
      <c r="L45" s="154"/>
    </row>
    <row r="46" spans="1:12" s="153" customFormat="1" ht="14.25">
      <c r="A46" s="151"/>
      <c r="C46" s="153" t="s">
        <v>306</v>
      </c>
      <c r="L46" s="154"/>
    </row>
    <row r="47" spans="1:12" s="153" customFormat="1" ht="14.25">
      <c r="A47" s="151"/>
      <c r="B47" s="153" t="s">
        <v>307</v>
      </c>
      <c r="L47" s="154"/>
    </row>
    <row r="48" spans="1:12" s="153" customFormat="1" ht="14.25">
      <c r="A48" s="151"/>
      <c r="C48" s="153" t="s">
        <v>308</v>
      </c>
      <c r="L48" s="154"/>
    </row>
    <row r="49" spans="1:12" s="153" customFormat="1" ht="14.25">
      <c r="A49" s="151"/>
      <c r="B49" s="153" t="s">
        <v>309</v>
      </c>
      <c r="L49" s="154"/>
    </row>
    <row r="50" spans="1:12" s="153" customFormat="1" ht="14.25">
      <c r="A50" s="151"/>
      <c r="B50" s="153" t="s">
        <v>310</v>
      </c>
      <c r="L50" s="154"/>
    </row>
    <row r="51" spans="1:12" s="153" customFormat="1" ht="14.25">
      <c r="A51" s="151"/>
      <c r="B51" s="153" t="s">
        <v>311</v>
      </c>
      <c r="L51" s="154"/>
    </row>
    <row r="52" spans="1:12" s="153" customFormat="1" ht="14.25">
      <c r="A52" s="151"/>
      <c r="C52" s="153" t="s">
        <v>312</v>
      </c>
      <c r="L52" s="154"/>
    </row>
    <row r="53" spans="1:12" s="153" customFormat="1" ht="14.25">
      <c r="A53" s="151"/>
      <c r="C53" s="153" t="s">
        <v>313</v>
      </c>
      <c r="L53" s="154"/>
    </row>
    <row r="54" spans="1:12" s="153" customFormat="1" ht="14.25">
      <c r="A54" s="151"/>
      <c r="C54" s="153" t="s">
        <v>314</v>
      </c>
      <c r="L54" s="154"/>
    </row>
    <row r="55" spans="1:12" s="158" customFormat="1" ht="14.25">
      <c r="A55" s="155"/>
      <c r="B55" s="153"/>
      <c r="C55" s="153" t="s">
        <v>315</v>
      </c>
      <c r="D55" s="156"/>
      <c r="E55" s="156"/>
      <c r="F55" s="156"/>
      <c r="G55" s="156"/>
      <c r="H55" s="156"/>
      <c r="I55" s="156"/>
      <c r="J55" s="156"/>
      <c r="K55" s="156"/>
      <c r="L55" s="157"/>
    </row>
    <row r="56" spans="1:12" s="158" customFormat="1" ht="14.25">
      <c r="A56" s="155"/>
      <c r="B56" s="153" t="s">
        <v>316</v>
      </c>
      <c r="C56" s="153"/>
      <c r="D56" s="156"/>
      <c r="E56" s="156"/>
      <c r="F56" s="156"/>
      <c r="G56" s="156"/>
      <c r="H56" s="156"/>
      <c r="I56" s="156"/>
      <c r="J56" s="156"/>
      <c r="K56" s="156"/>
      <c r="L56" s="157"/>
    </row>
    <row r="57" spans="1:12">
      <c r="A57" s="163"/>
      <c r="B57" s="188" t="s">
        <v>317</v>
      </c>
      <c r="L57" s="165"/>
    </row>
    <row r="58" spans="1:12">
      <c r="A58" s="163"/>
      <c r="L58" s="165"/>
    </row>
    <row r="59" spans="1:12">
      <c r="A59" s="163"/>
      <c r="L59" s="165"/>
    </row>
    <row r="60" spans="1:12">
      <c r="A60" s="163"/>
      <c r="L60" s="165"/>
    </row>
    <row r="61" spans="1:12">
      <c r="A61" s="163"/>
      <c r="L61" s="165"/>
    </row>
    <row r="62" spans="1:12">
      <c r="A62" s="163"/>
      <c r="L62" s="165"/>
    </row>
    <row r="63" spans="1:12">
      <c r="A63" s="163"/>
      <c r="L63" s="165"/>
    </row>
    <row r="64" spans="1:12">
      <c r="A64" s="163"/>
      <c r="L64" s="165"/>
    </row>
    <row r="65" spans="1:13">
      <c r="A65" s="163"/>
      <c r="L65" s="165"/>
    </row>
    <row r="66" spans="1:13">
      <c r="A66" s="163"/>
      <c r="L66" s="165"/>
    </row>
    <row r="67" spans="1:13">
      <c r="A67" s="163"/>
      <c r="L67" s="165"/>
    </row>
    <row r="68" spans="1:13">
      <c r="A68" s="163"/>
      <c r="L68" s="165"/>
    </row>
    <row r="69" spans="1:13" s="150" customFormat="1" ht="18">
      <c r="A69" s="372" t="s">
        <v>318</v>
      </c>
      <c r="B69" s="373"/>
      <c r="C69" s="373"/>
      <c r="D69" s="373"/>
      <c r="E69" s="373"/>
      <c r="F69" s="373"/>
      <c r="G69" s="373"/>
      <c r="H69" s="373"/>
      <c r="I69" s="373"/>
      <c r="J69" s="373"/>
      <c r="K69" s="373"/>
      <c r="L69" s="374"/>
    </row>
    <row r="70" spans="1:13" s="150" customFormat="1" ht="18">
      <c r="A70" s="277"/>
      <c r="B70" s="278"/>
      <c r="C70" s="278"/>
      <c r="D70" s="278"/>
      <c r="E70" s="278"/>
      <c r="F70" s="278"/>
      <c r="G70" s="278"/>
      <c r="H70" s="278"/>
      <c r="I70" s="278"/>
      <c r="J70" s="278"/>
      <c r="K70" s="278"/>
      <c r="L70" s="279"/>
    </row>
    <row r="71" spans="1:13" ht="15.75">
      <c r="A71" s="163"/>
      <c r="C71" s="375" t="s">
        <v>319</v>
      </c>
      <c r="D71" s="375"/>
      <c r="E71" s="166" t="s">
        <v>194</v>
      </c>
      <c r="L71" s="165"/>
    </row>
    <row r="72" spans="1:13">
      <c r="A72" s="163"/>
      <c r="L72" s="165"/>
    </row>
    <row r="73" spans="1:13">
      <c r="A73" s="163"/>
      <c r="D73" s="167" t="s">
        <v>195</v>
      </c>
      <c r="E73" s="168" t="s">
        <v>196</v>
      </c>
      <c r="F73" s="168"/>
      <c r="G73" s="169"/>
      <c r="L73" s="165"/>
    </row>
    <row r="74" spans="1:13">
      <c r="A74" s="163"/>
      <c r="D74" s="167"/>
      <c r="E74" s="168"/>
      <c r="F74" s="168"/>
      <c r="G74" s="169"/>
      <c r="L74" s="165"/>
    </row>
    <row r="75" spans="1:13">
      <c r="A75" s="170"/>
      <c r="B75" s="171"/>
      <c r="C75" s="116"/>
      <c r="D75" s="172">
        <v>1</v>
      </c>
      <c r="E75" s="173" t="s">
        <v>197</v>
      </c>
      <c r="F75" s="174"/>
      <c r="L75" s="293">
        <f>L84+L93</f>
        <v>14020225</v>
      </c>
      <c r="M75" s="294">
        <f>L75-'1-Pasqyra e Pozicioni Financiar'!B11</f>
        <v>10394889</v>
      </c>
    </row>
    <row r="76" spans="1:13">
      <c r="A76" s="163"/>
      <c r="B76" s="188">
        <v>3</v>
      </c>
      <c r="E76" s="188" t="s">
        <v>198</v>
      </c>
      <c r="L76" s="165"/>
    </row>
    <row r="77" spans="1:13">
      <c r="A77" s="163"/>
      <c r="D77" s="376" t="s">
        <v>199</v>
      </c>
      <c r="E77" s="378" t="s">
        <v>200</v>
      </c>
      <c r="F77" s="379"/>
      <c r="G77" s="376" t="s">
        <v>201</v>
      </c>
      <c r="H77" s="382" t="s">
        <v>202</v>
      </c>
      <c r="I77" s="383"/>
      <c r="J77" s="175" t="s">
        <v>203</v>
      </c>
      <c r="K77" s="175" t="s">
        <v>204</v>
      </c>
      <c r="L77" s="176" t="s">
        <v>203</v>
      </c>
    </row>
    <row r="78" spans="1:13">
      <c r="A78" s="163"/>
      <c r="D78" s="377"/>
      <c r="E78" s="380"/>
      <c r="F78" s="381"/>
      <c r="G78" s="377"/>
      <c r="H78" s="384"/>
      <c r="I78" s="385"/>
      <c r="J78" s="177" t="s">
        <v>205</v>
      </c>
      <c r="K78" s="177" t="s">
        <v>206</v>
      </c>
      <c r="L78" s="178" t="s">
        <v>207</v>
      </c>
    </row>
    <row r="79" spans="1:13">
      <c r="A79" s="163"/>
      <c r="D79" s="179">
        <v>1</v>
      </c>
      <c r="E79" s="365" t="s">
        <v>414</v>
      </c>
      <c r="F79" s="366"/>
      <c r="G79" s="179" t="s">
        <v>320</v>
      </c>
      <c r="H79" s="367" t="s">
        <v>484</v>
      </c>
      <c r="I79" s="368"/>
      <c r="J79" s="180"/>
      <c r="K79" s="180"/>
      <c r="L79" s="181">
        <v>4882</v>
      </c>
    </row>
    <row r="80" spans="1:13">
      <c r="A80" s="163"/>
      <c r="D80" s="179">
        <v>2</v>
      </c>
      <c r="E80" s="365" t="s">
        <v>389</v>
      </c>
      <c r="F80" s="366"/>
      <c r="G80" s="179" t="s">
        <v>320</v>
      </c>
      <c r="H80" s="369">
        <v>71971735303</v>
      </c>
      <c r="I80" s="370"/>
      <c r="J80" s="180"/>
      <c r="K80" s="180"/>
      <c r="L80" s="182">
        <v>333979</v>
      </c>
    </row>
    <row r="81" spans="1:15">
      <c r="A81" s="163"/>
      <c r="D81" s="179">
        <v>3</v>
      </c>
      <c r="E81" s="369" t="s">
        <v>414</v>
      </c>
      <c r="F81" s="370"/>
      <c r="G81" s="179" t="s">
        <v>390</v>
      </c>
      <c r="H81" s="371" t="s">
        <v>483</v>
      </c>
      <c r="I81" s="368"/>
      <c r="J81" s="179"/>
      <c r="K81" s="180"/>
      <c r="L81" s="183">
        <v>6511</v>
      </c>
    </row>
    <row r="82" spans="1:15">
      <c r="A82" s="163"/>
      <c r="D82" s="179">
        <v>4</v>
      </c>
      <c r="E82" s="365" t="s">
        <v>389</v>
      </c>
      <c r="F82" s="366"/>
      <c r="G82" s="179" t="s">
        <v>390</v>
      </c>
      <c r="H82" s="369">
        <v>71971735302</v>
      </c>
      <c r="I82" s="370"/>
      <c r="J82" s="179"/>
      <c r="K82" s="180"/>
      <c r="L82" s="183">
        <v>4155353</v>
      </c>
    </row>
    <row r="83" spans="1:15">
      <c r="A83" s="163"/>
      <c r="D83" s="179"/>
      <c r="E83" s="369" t="s">
        <v>482</v>
      </c>
      <c r="F83" s="370"/>
      <c r="G83" s="179" t="s">
        <v>390</v>
      </c>
      <c r="H83" s="369"/>
      <c r="I83" s="370"/>
      <c r="J83" s="179"/>
      <c r="K83" s="180"/>
      <c r="L83" s="183">
        <v>9150</v>
      </c>
    </row>
    <row r="84" spans="1:15">
      <c r="A84" s="163"/>
      <c r="D84" s="179"/>
      <c r="E84" s="369" t="s">
        <v>5</v>
      </c>
      <c r="F84" s="386"/>
      <c r="G84" s="386"/>
      <c r="H84" s="386"/>
      <c r="I84" s="370"/>
      <c r="J84" s="184"/>
      <c r="K84" s="185"/>
      <c r="L84" s="186">
        <f>SUM(L79:L83)</f>
        <v>4509875</v>
      </c>
      <c r="N84" s="195"/>
      <c r="O84" s="187"/>
    </row>
    <row r="85" spans="1:15">
      <c r="A85" s="163"/>
      <c r="E85" s="188"/>
      <c r="F85" s="188"/>
      <c r="H85" s="188"/>
      <c r="I85" s="188"/>
      <c r="J85" s="189"/>
      <c r="K85" s="190"/>
      <c r="L85" s="191"/>
      <c r="N85" s="234"/>
      <c r="O85" s="187"/>
    </row>
    <row r="86" spans="1:15">
      <c r="A86" s="163"/>
      <c r="E86" s="188"/>
      <c r="F86" s="188"/>
      <c r="H86" s="188"/>
      <c r="I86" s="188"/>
      <c r="J86" s="189"/>
      <c r="K86" s="190"/>
      <c r="L86" s="191"/>
      <c r="O86" s="187"/>
    </row>
    <row r="87" spans="1:15">
      <c r="A87" s="163"/>
      <c r="B87" s="188">
        <v>4</v>
      </c>
      <c r="D87" s="189"/>
      <c r="E87" s="171" t="s">
        <v>208</v>
      </c>
      <c r="F87" s="189"/>
      <c r="G87" s="189"/>
      <c r="H87" s="189"/>
      <c r="I87" s="189"/>
      <c r="J87" s="189"/>
      <c r="K87" s="190"/>
      <c r="L87" s="191"/>
    </row>
    <row r="88" spans="1:15">
      <c r="A88" s="163"/>
      <c r="D88" s="376" t="s">
        <v>199</v>
      </c>
      <c r="E88" s="378" t="s">
        <v>209</v>
      </c>
      <c r="F88" s="387"/>
      <c r="G88" s="387"/>
      <c r="H88" s="387"/>
      <c r="I88" s="387"/>
      <c r="J88" s="389" t="s">
        <v>203</v>
      </c>
      <c r="K88" s="390"/>
      <c r="L88" s="192" t="s">
        <v>204</v>
      </c>
    </row>
    <row r="89" spans="1:15">
      <c r="A89" s="163"/>
      <c r="D89" s="377"/>
      <c r="E89" s="380"/>
      <c r="F89" s="388"/>
      <c r="G89" s="388"/>
      <c r="H89" s="388"/>
      <c r="I89" s="388"/>
      <c r="J89" s="391" t="s">
        <v>205</v>
      </c>
      <c r="K89" s="392"/>
      <c r="L89" s="193" t="s">
        <v>206</v>
      </c>
    </row>
    <row r="90" spans="1:15">
      <c r="A90" s="163"/>
      <c r="D90" s="179">
        <v>1</v>
      </c>
      <c r="E90" s="393" t="s">
        <v>210</v>
      </c>
      <c r="F90" s="394"/>
      <c r="G90" s="394"/>
      <c r="H90" s="394"/>
      <c r="I90" s="394"/>
      <c r="J90" s="369"/>
      <c r="K90" s="370"/>
      <c r="L90" s="194">
        <v>9510350</v>
      </c>
    </row>
    <row r="91" spans="1:15">
      <c r="A91" s="163"/>
      <c r="D91" s="179">
        <v>2</v>
      </c>
      <c r="E91" s="393" t="s">
        <v>211</v>
      </c>
      <c r="F91" s="394"/>
      <c r="G91" s="394"/>
      <c r="H91" s="394"/>
      <c r="I91" s="394"/>
      <c r="J91" s="369"/>
      <c r="K91" s="370"/>
      <c r="L91" s="194"/>
      <c r="N91" s="195"/>
    </row>
    <row r="92" spans="1:15">
      <c r="A92" s="163"/>
      <c r="D92" s="179">
        <v>3</v>
      </c>
      <c r="E92" s="393" t="s">
        <v>212</v>
      </c>
      <c r="F92" s="394"/>
      <c r="G92" s="394"/>
      <c r="H92" s="394"/>
      <c r="I92" s="394"/>
      <c r="J92" s="369"/>
      <c r="K92" s="370"/>
      <c r="L92" s="194"/>
    </row>
    <row r="93" spans="1:15">
      <c r="A93" s="163"/>
      <c r="D93" s="179"/>
      <c r="E93" s="369" t="s">
        <v>5</v>
      </c>
      <c r="F93" s="386"/>
      <c r="G93" s="386"/>
      <c r="H93" s="386"/>
      <c r="I93" s="386"/>
      <c r="J93" s="369"/>
      <c r="K93" s="370"/>
      <c r="L93" s="194">
        <f>SUM(L90:L92)</f>
        <v>9510350</v>
      </c>
    </row>
    <row r="94" spans="1:15">
      <c r="A94" s="163"/>
      <c r="K94" s="196"/>
      <c r="L94" s="197"/>
    </row>
    <row r="95" spans="1:15">
      <c r="A95" s="163"/>
      <c r="L95" s="165"/>
    </row>
    <row r="96" spans="1:15">
      <c r="A96" s="163"/>
      <c r="B96" s="188">
        <v>5</v>
      </c>
      <c r="D96" s="172">
        <v>2</v>
      </c>
      <c r="E96" s="173" t="s">
        <v>321</v>
      </c>
      <c r="F96" s="174"/>
      <c r="L96" s="165"/>
    </row>
    <row r="97" spans="1:13">
      <c r="A97" s="163"/>
      <c r="F97" s="164" t="s">
        <v>322</v>
      </c>
      <c r="L97" s="165"/>
    </row>
    <row r="98" spans="1:13">
      <c r="A98" s="163"/>
      <c r="L98" s="165"/>
    </row>
    <row r="99" spans="1:13">
      <c r="A99" s="163"/>
      <c r="B99" s="188">
        <v>6</v>
      </c>
      <c r="D99" s="172">
        <v>3</v>
      </c>
      <c r="E99" s="173" t="s">
        <v>323</v>
      </c>
      <c r="F99" s="174"/>
      <c r="L99" s="165"/>
    </row>
    <row r="100" spans="1:13">
      <c r="A100" s="163"/>
      <c r="D100" s="198"/>
      <c r="E100" s="199"/>
      <c r="F100" s="174"/>
      <c r="L100" s="165"/>
    </row>
    <row r="101" spans="1:13">
      <c r="A101" s="163"/>
      <c r="B101" s="188">
        <v>7</v>
      </c>
      <c r="D101" s="198" t="s">
        <v>214</v>
      </c>
      <c r="E101" s="200" t="s">
        <v>213</v>
      </c>
      <c r="J101" s="228" t="s">
        <v>265</v>
      </c>
      <c r="K101" s="224">
        <f>SUM(K102:K106)</f>
        <v>6438632</v>
      </c>
      <c r="L101" s="201"/>
      <c r="M101" s="187">
        <f>K101-'1-Pasqyra e Pozicioni Financiar'!B18</f>
        <v>0</v>
      </c>
    </row>
    <row r="102" spans="1:13" s="346" customFormat="1">
      <c r="A102" s="163"/>
      <c r="B102" s="188"/>
      <c r="C102" s="164"/>
      <c r="D102" s="216">
        <v>1</v>
      </c>
      <c r="E102" s="342" t="s">
        <v>489</v>
      </c>
      <c r="F102" s="342"/>
      <c r="G102" s="216"/>
      <c r="H102" s="343"/>
      <c r="I102" s="216"/>
      <c r="J102" s="347" t="s">
        <v>265</v>
      </c>
      <c r="K102" s="344">
        <v>779744</v>
      </c>
      <c r="L102" s="345"/>
    </row>
    <row r="103" spans="1:13" s="346" customFormat="1">
      <c r="A103" s="163"/>
      <c r="B103" s="188"/>
      <c r="C103" s="164"/>
      <c r="D103" s="216">
        <v>2</v>
      </c>
      <c r="E103" s="342" t="s">
        <v>490</v>
      </c>
      <c r="F103" s="342"/>
      <c r="G103" s="216"/>
      <c r="H103" s="343"/>
      <c r="I103" s="216"/>
      <c r="J103" s="347" t="s">
        <v>265</v>
      </c>
      <c r="K103" s="344">
        <v>1359582</v>
      </c>
      <c r="L103" s="345"/>
    </row>
    <row r="104" spans="1:13" s="346" customFormat="1">
      <c r="A104" s="163"/>
      <c r="B104" s="188"/>
      <c r="C104" s="164"/>
      <c r="D104" s="216">
        <v>3</v>
      </c>
      <c r="E104" s="342" t="s">
        <v>491</v>
      </c>
      <c r="F104" s="342"/>
      <c r="G104" s="216"/>
      <c r="H104" s="343"/>
      <c r="I104" s="216"/>
      <c r="J104" s="347" t="s">
        <v>265</v>
      </c>
      <c r="K104" s="344">
        <v>125592</v>
      </c>
      <c r="L104" s="345"/>
    </row>
    <row r="105" spans="1:13" s="346" customFormat="1">
      <c r="A105" s="163"/>
      <c r="B105" s="188"/>
      <c r="C105" s="164"/>
      <c r="D105" s="216">
        <v>4</v>
      </c>
      <c r="E105" s="342" t="s">
        <v>492</v>
      </c>
      <c r="F105" s="342"/>
      <c r="G105" s="216"/>
      <c r="H105" s="343"/>
      <c r="I105" s="216"/>
      <c r="J105" s="347" t="s">
        <v>265</v>
      </c>
      <c r="K105" s="344">
        <v>3465380</v>
      </c>
      <c r="L105" s="345"/>
    </row>
    <row r="106" spans="1:13" s="346" customFormat="1">
      <c r="A106" s="163"/>
      <c r="B106" s="188"/>
      <c r="C106" s="164"/>
      <c r="D106" s="216">
        <v>5</v>
      </c>
      <c r="E106" s="342" t="s">
        <v>493</v>
      </c>
      <c r="F106" s="342"/>
      <c r="G106" s="216"/>
      <c r="H106" s="343"/>
      <c r="I106" s="216"/>
      <c r="J106" s="347" t="s">
        <v>265</v>
      </c>
      <c r="K106" s="344">
        <v>708334</v>
      </c>
      <c r="L106" s="345"/>
    </row>
    <row r="107" spans="1:13" s="346" customFormat="1">
      <c r="A107" s="163"/>
      <c r="B107" s="188"/>
      <c r="C107" s="164"/>
      <c r="D107" s="216"/>
      <c r="E107" s="337"/>
      <c r="F107" s="337"/>
      <c r="G107" s="216"/>
      <c r="H107" s="343"/>
      <c r="I107" s="216"/>
      <c r="J107" s="343"/>
      <c r="K107" s="216"/>
      <c r="L107" s="345"/>
    </row>
    <row r="108" spans="1:13">
      <c r="A108" s="163"/>
      <c r="B108" s="188">
        <v>8</v>
      </c>
      <c r="D108" s="198" t="s">
        <v>214</v>
      </c>
      <c r="E108" s="200" t="s">
        <v>324</v>
      </c>
      <c r="L108" s="165"/>
    </row>
    <row r="109" spans="1:13">
      <c r="A109" s="163"/>
      <c r="L109" s="165"/>
    </row>
    <row r="110" spans="1:13">
      <c r="A110" s="163"/>
      <c r="B110" s="188">
        <v>9</v>
      </c>
      <c r="D110" s="198" t="s">
        <v>214</v>
      </c>
      <c r="E110" s="200" t="s">
        <v>224</v>
      </c>
      <c r="G110" s="400"/>
      <c r="H110" s="400"/>
      <c r="J110" s="188" t="s">
        <v>327</v>
      </c>
      <c r="K110" s="196"/>
      <c r="L110" s="197"/>
    </row>
    <row r="111" spans="1:13" s="116" customFormat="1" ht="15">
      <c r="A111" s="170"/>
      <c r="B111" s="171"/>
      <c r="G111" s="205"/>
      <c r="H111" s="205"/>
      <c r="I111" s="205"/>
      <c r="J111" s="188"/>
      <c r="K111" s="196"/>
      <c r="L111" s="197"/>
    </row>
    <row r="112" spans="1:13" s="116" customFormat="1" ht="15">
      <c r="A112" s="170"/>
      <c r="B112" s="171">
        <v>10</v>
      </c>
      <c r="D112" s="198" t="s">
        <v>214</v>
      </c>
      <c r="E112" s="200" t="s">
        <v>325</v>
      </c>
      <c r="F112" s="205"/>
      <c r="G112" s="205"/>
      <c r="H112" s="205"/>
      <c r="I112" s="205"/>
      <c r="J112" s="188" t="s">
        <v>265</v>
      </c>
      <c r="K112" s="338">
        <f>'1-Pasqyra e Pozicioni Financiar'!B21</f>
        <v>6242532</v>
      </c>
      <c r="L112" s="191"/>
    </row>
    <row r="113" spans="1:12">
      <c r="A113" s="170"/>
      <c r="B113" s="171"/>
      <c r="C113" s="116"/>
      <c r="D113" s="116"/>
      <c r="E113" s="206"/>
      <c r="F113" s="206"/>
      <c r="G113" s="206"/>
      <c r="H113" s="206"/>
      <c r="I113" s="206"/>
      <c r="J113" s="171"/>
      <c r="K113" s="206"/>
      <c r="L113" s="207"/>
    </row>
    <row r="114" spans="1:12">
      <c r="A114" s="170"/>
      <c r="B114" s="198">
        <v>11</v>
      </c>
      <c r="C114" s="208"/>
      <c r="D114" s="198" t="s">
        <v>214</v>
      </c>
      <c r="E114" s="200" t="s">
        <v>326</v>
      </c>
      <c r="F114" s="168"/>
      <c r="G114" s="169"/>
      <c r="J114" s="188" t="s">
        <v>327</v>
      </c>
      <c r="K114" s="209"/>
      <c r="L114" s="165"/>
    </row>
    <row r="115" spans="1:12">
      <c r="A115" s="170"/>
      <c r="B115" s="171"/>
      <c r="C115" s="116"/>
      <c r="E115" s="200"/>
      <c r="F115" s="174"/>
      <c r="J115" s="188"/>
      <c r="L115" s="165"/>
    </row>
    <row r="116" spans="1:12">
      <c r="A116" s="170"/>
      <c r="B116" s="188">
        <v>13</v>
      </c>
      <c r="D116" s="198" t="s">
        <v>214</v>
      </c>
      <c r="E116" s="174" t="s">
        <v>328</v>
      </c>
      <c r="F116" s="210"/>
      <c r="G116" s="210"/>
      <c r="H116" s="210"/>
      <c r="J116" s="188" t="s">
        <v>327</v>
      </c>
      <c r="K116" s="211"/>
      <c r="L116" s="212"/>
    </row>
    <row r="117" spans="1:12">
      <c r="A117" s="170"/>
      <c r="J117" s="188"/>
      <c r="L117" s="165"/>
    </row>
    <row r="118" spans="1:12">
      <c r="A118" s="170"/>
      <c r="B118" s="188">
        <v>14</v>
      </c>
      <c r="D118" s="167">
        <v>4</v>
      </c>
      <c r="E118" s="213" t="s">
        <v>329</v>
      </c>
      <c r="J118" s="214" t="s">
        <v>265</v>
      </c>
      <c r="K118" s="215">
        <f>K121+K123+K125+K127+K129+K131</f>
        <v>2891734</v>
      </c>
      <c r="L118" s="197"/>
    </row>
    <row r="119" spans="1:12">
      <c r="A119" s="170"/>
      <c r="D119" s="167"/>
      <c r="E119" s="213"/>
      <c r="J119" s="188"/>
      <c r="L119" s="165"/>
    </row>
    <row r="120" spans="1:12">
      <c r="A120" s="170"/>
      <c r="J120" s="188"/>
      <c r="L120" s="165"/>
    </row>
    <row r="121" spans="1:12">
      <c r="A121" s="170"/>
      <c r="B121" s="188">
        <v>15</v>
      </c>
      <c r="D121" s="116" t="s">
        <v>214</v>
      </c>
      <c r="E121" s="401" t="s">
        <v>330</v>
      </c>
      <c r="F121" s="401"/>
      <c r="G121" s="401"/>
      <c r="H121" s="401"/>
      <c r="I121" s="401"/>
      <c r="J121" s="188" t="s">
        <v>265</v>
      </c>
      <c r="K121" s="196">
        <f>'1-Pasqyra e Pozicioni Financiar'!B24</f>
        <v>342630</v>
      </c>
      <c r="L121" s="197"/>
    </row>
    <row r="122" spans="1:12">
      <c r="A122" s="170"/>
      <c r="D122" s="116"/>
      <c r="E122" s="216"/>
      <c r="J122" s="188"/>
      <c r="K122" s="189"/>
      <c r="L122" s="217"/>
    </row>
    <row r="123" spans="1:12">
      <c r="A123" s="170"/>
      <c r="B123" s="188">
        <v>16</v>
      </c>
      <c r="C123" s="210"/>
      <c r="D123" s="116" t="s">
        <v>214</v>
      </c>
      <c r="E123" s="401" t="s">
        <v>331</v>
      </c>
      <c r="F123" s="401"/>
      <c r="G123" s="401"/>
      <c r="H123" s="401"/>
      <c r="I123" s="401"/>
      <c r="J123" s="188" t="s">
        <v>327</v>
      </c>
      <c r="K123" s="210"/>
      <c r="L123" s="218"/>
    </row>
    <row r="124" spans="1:12">
      <c r="A124" s="170"/>
      <c r="D124" s="116"/>
      <c r="E124" s="216"/>
      <c r="F124" s="189"/>
      <c r="G124" s="189"/>
      <c r="H124" s="189"/>
      <c r="J124" s="188"/>
      <c r="K124" s="189"/>
      <c r="L124" s="217"/>
    </row>
    <row r="125" spans="1:12">
      <c r="A125" s="170"/>
      <c r="B125" s="219">
        <v>17</v>
      </c>
      <c r="D125" s="174" t="s">
        <v>214</v>
      </c>
      <c r="E125" s="402" t="s">
        <v>332</v>
      </c>
      <c r="F125" s="402"/>
      <c r="G125" s="402"/>
      <c r="H125" s="402"/>
      <c r="I125" s="402"/>
      <c r="J125" s="188" t="s">
        <v>327</v>
      </c>
      <c r="K125" s="189"/>
      <c r="L125" s="217"/>
    </row>
    <row r="126" spans="1:12">
      <c r="A126" s="170"/>
      <c r="D126" s="116"/>
      <c r="E126" s="216"/>
      <c r="F126" s="210"/>
      <c r="G126" s="210"/>
      <c r="H126" s="210"/>
      <c r="J126" s="188"/>
      <c r="K126" s="188"/>
      <c r="L126" s="212"/>
    </row>
    <row r="127" spans="1:12">
      <c r="A127" s="170"/>
      <c r="B127" s="188">
        <v>18</v>
      </c>
      <c r="D127" s="116" t="s">
        <v>214</v>
      </c>
      <c r="E127" s="401" t="s">
        <v>76</v>
      </c>
      <c r="F127" s="401"/>
      <c r="G127" s="401"/>
      <c r="H127" s="401"/>
      <c r="I127" s="401"/>
      <c r="J127" s="188" t="s">
        <v>327</v>
      </c>
      <c r="K127" s="211"/>
      <c r="L127" s="212"/>
    </row>
    <row r="128" spans="1:12">
      <c r="A128" s="170"/>
      <c r="D128" s="116"/>
      <c r="E128" s="216"/>
      <c r="J128" s="188"/>
      <c r="L128" s="165"/>
    </row>
    <row r="129" spans="1:12">
      <c r="A129" s="170"/>
      <c r="B129" s="188">
        <v>19</v>
      </c>
      <c r="D129" s="116" t="s">
        <v>214</v>
      </c>
      <c r="E129" s="401" t="s">
        <v>333</v>
      </c>
      <c r="F129" s="401"/>
      <c r="G129" s="401"/>
      <c r="H129" s="401"/>
      <c r="I129" s="401"/>
      <c r="J129" s="188" t="s">
        <v>265</v>
      </c>
      <c r="K129" s="196">
        <f>'1-Pasqyra e Pozicioni Financiar'!B27</f>
        <v>465770</v>
      </c>
      <c r="L129" s="165"/>
    </row>
    <row r="130" spans="1:12">
      <c r="A130" s="170"/>
      <c r="D130" s="116"/>
      <c r="E130" s="216"/>
      <c r="J130" s="188"/>
      <c r="L130" s="165"/>
    </row>
    <row r="131" spans="1:12">
      <c r="A131" s="170"/>
      <c r="B131" s="188">
        <v>20</v>
      </c>
      <c r="D131" s="174" t="s">
        <v>214</v>
      </c>
      <c r="E131" s="200" t="s">
        <v>334</v>
      </c>
      <c r="J131" s="188" t="s">
        <v>265</v>
      </c>
      <c r="K131" s="339">
        <f>'1-Pasqyra e Pozicioni Financiar'!B30</f>
        <v>2083334</v>
      </c>
      <c r="L131" s="165"/>
    </row>
    <row r="132" spans="1:12" s="359" customFormat="1">
      <c r="A132" s="355"/>
      <c r="B132" s="347"/>
      <c r="C132" s="297"/>
      <c r="D132" s="216">
        <v>1</v>
      </c>
      <c r="E132" s="216" t="s">
        <v>512</v>
      </c>
      <c r="F132" s="356"/>
      <c r="G132" s="356"/>
      <c r="H132" s="356"/>
      <c r="I132" s="297"/>
      <c r="J132" s="347" t="s">
        <v>265</v>
      </c>
      <c r="K132" s="357">
        <v>2083334</v>
      </c>
      <c r="L132" s="358"/>
    </row>
    <row r="133" spans="1:12">
      <c r="A133" s="170"/>
      <c r="D133" s="198"/>
      <c r="E133" s="199"/>
      <c r="F133" s="174"/>
      <c r="J133" s="188"/>
      <c r="L133" s="165"/>
    </row>
    <row r="134" spans="1:12">
      <c r="A134" s="170"/>
      <c r="B134" s="188">
        <v>22</v>
      </c>
      <c r="D134" s="167">
        <v>5</v>
      </c>
      <c r="E134" s="213" t="s">
        <v>335</v>
      </c>
      <c r="F134" s="174"/>
      <c r="J134" s="188" t="s">
        <v>327</v>
      </c>
      <c r="L134" s="165"/>
    </row>
    <row r="135" spans="1:12">
      <c r="A135" s="170"/>
      <c r="J135" s="188"/>
      <c r="L135" s="165"/>
    </row>
    <row r="136" spans="1:12">
      <c r="A136" s="170"/>
      <c r="B136" s="188">
        <v>23</v>
      </c>
      <c r="D136" s="167">
        <v>6</v>
      </c>
      <c r="E136" s="213" t="s">
        <v>336</v>
      </c>
      <c r="F136" s="174"/>
      <c r="J136" s="188" t="s">
        <v>327</v>
      </c>
      <c r="L136" s="165"/>
    </row>
    <row r="137" spans="1:12">
      <c r="A137" s="170"/>
      <c r="J137" s="188"/>
      <c r="L137" s="165"/>
    </row>
    <row r="138" spans="1:12">
      <c r="A138" s="170"/>
      <c r="B138" s="188">
        <v>24</v>
      </c>
      <c r="D138" s="167">
        <v>7</v>
      </c>
      <c r="E138" s="213" t="s">
        <v>337</v>
      </c>
      <c r="F138" s="174"/>
      <c r="J138" s="188" t="s">
        <v>327</v>
      </c>
      <c r="L138" s="165"/>
    </row>
    <row r="139" spans="1:12">
      <c r="A139" s="170"/>
      <c r="H139" s="188"/>
      <c r="J139" s="188"/>
      <c r="L139" s="165"/>
    </row>
    <row r="140" spans="1:12">
      <c r="A140" s="170"/>
      <c r="B140" s="188">
        <v>25</v>
      </c>
      <c r="D140" s="198" t="s">
        <v>214</v>
      </c>
      <c r="E140" s="174" t="s">
        <v>338</v>
      </c>
      <c r="H140" s="188"/>
      <c r="J140" s="188" t="s">
        <v>327</v>
      </c>
      <c r="K140" s="196">
        <v>0</v>
      </c>
      <c r="L140" s="197"/>
    </row>
    <row r="141" spans="1:12">
      <c r="A141" s="170"/>
      <c r="H141" s="188"/>
      <c r="J141" s="188"/>
      <c r="L141" s="165"/>
    </row>
    <row r="142" spans="1:12">
      <c r="A142" s="170"/>
      <c r="B142" s="188">
        <v>27</v>
      </c>
      <c r="D142" s="206" t="s">
        <v>215</v>
      </c>
      <c r="E142" s="206" t="s">
        <v>216</v>
      </c>
      <c r="H142" s="188"/>
      <c r="J142" s="188" t="s">
        <v>327</v>
      </c>
      <c r="L142" s="165"/>
    </row>
    <row r="143" spans="1:12">
      <c r="A143" s="170"/>
      <c r="H143" s="188"/>
      <c r="J143" s="188"/>
      <c r="L143" s="165"/>
    </row>
    <row r="144" spans="1:12">
      <c r="A144" s="170"/>
      <c r="B144" s="188">
        <v>28</v>
      </c>
      <c r="D144" s="206">
        <v>1</v>
      </c>
      <c r="E144" s="206" t="s">
        <v>339</v>
      </c>
      <c r="H144" s="188"/>
      <c r="J144" s="188" t="s">
        <v>327</v>
      </c>
      <c r="L144" s="165"/>
    </row>
    <row r="145" spans="1:19">
      <c r="A145" s="170"/>
      <c r="D145" s="206"/>
      <c r="E145" s="206"/>
      <c r="H145" s="188"/>
      <c r="J145" s="188"/>
      <c r="L145" s="165"/>
    </row>
    <row r="146" spans="1:19">
      <c r="A146" s="170"/>
      <c r="B146" s="188">
        <v>29</v>
      </c>
      <c r="D146" s="206">
        <v>2</v>
      </c>
      <c r="E146" s="206" t="s">
        <v>340</v>
      </c>
      <c r="J146" s="188" t="s">
        <v>327</v>
      </c>
      <c r="L146" s="165"/>
    </row>
    <row r="147" spans="1:19">
      <c r="A147" s="170"/>
      <c r="L147" s="165"/>
    </row>
    <row r="148" spans="1:19">
      <c r="A148" s="170"/>
      <c r="F148" s="164" t="s">
        <v>341</v>
      </c>
      <c r="L148" s="165"/>
    </row>
    <row r="149" spans="1:19">
      <c r="A149" s="170"/>
      <c r="D149" s="395" t="s">
        <v>199</v>
      </c>
      <c r="E149" s="395" t="s">
        <v>217</v>
      </c>
      <c r="F149" s="397" t="s">
        <v>218</v>
      </c>
      <c r="G149" s="398"/>
      <c r="H149" s="399"/>
      <c r="I149" s="397" t="s">
        <v>219</v>
      </c>
      <c r="J149" s="398"/>
      <c r="K149" s="399"/>
      <c r="L149" s="220"/>
    </row>
    <row r="150" spans="1:19">
      <c r="A150" s="170"/>
      <c r="D150" s="396"/>
      <c r="E150" s="396"/>
      <c r="F150" s="221" t="s">
        <v>220</v>
      </c>
      <c r="G150" s="221" t="s">
        <v>221</v>
      </c>
      <c r="H150" s="221" t="s">
        <v>222</v>
      </c>
      <c r="I150" s="221" t="s">
        <v>220</v>
      </c>
      <c r="J150" s="221" t="s">
        <v>221</v>
      </c>
      <c r="K150" s="221" t="s">
        <v>222</v>
      </c>
      <c r="L150" s="220"/>
    </row>
    <row r="151" spans="1:19" s="307" customFormat="1">
      <c r="A151" s="300"/>
      <c r="B151" s="305">
        <v>30</v>
      </c>
      <c r="C151" s="306"/>
      <c r="D151" s="301"/>
      <c r="E151" s="306" t="s">
        <v>342</v>
      </c>
      <c r="F151" s="302">
        <v>20968500</v>
      </c>
      <c r="G151" s="301">
        <v>0</v>
      </c>
      <c r="H151" s="302">
        <f>F151-G151</f>
        <v>20968500</v>
      </c>
      <c r="I151" s="302">
        <v>20968500</v>
      </c>
      <c r="J151" s="301">
        <v>0</v>
      </c>
      <c r="K151" s="302">
        <v>20968500</v>
      </c>
      <c r="L151" s="303"/>
    </row>
    <row r="152" spans="1:19" s="307" customFormat="1">
      <c r="A152" s="300"/>
      <c r="B152" s="305">
        <v>31</v>
      </c>
      <c r="C152" s="306"/>
      <c r="D152" s="301"/>
      <c r="E152" s="304" t="s">
        <v>343</v>
      </c>
      <c r="F152" s="302">
        <v>337777628</v>
      </c>
      <c r="G152" s="301">
        <v>16888881</v>
      </c>
      <c r="H152" s="302">
        <f>F152-G152</f>
        <v>320888747</v>
      </c>
      <c r="I152" s="302">
        <v>355555397</v>
      </c>
      <c r="J152" s="301">
        <v>17777769</v>
      </c>
      <c r="K152" s="302">
        <v>337777628</v>
      </c>
      <c r="L152" s="303"/>
      <c r="M152" s="308"/>
      <c r="N152" s="308"/>
      <c r="P152" s="308"/>
    </row>
    <row r="153" spans="1:19" s="307" customFormat="1">
      <c r="A153" s="300"/>
      <c r="B153" s="305">
        <v>32</v>
      </c>
      <c r="C153" s="306"/>
      <c r="D153" s="301"/>
      <c r="E153" s="304" t="s">
        <v>344</v>
      </c>
      <c r="F153" s="302">
        <v>477868</v>
      </c>
      <c r="G153" s="301">
        <v>95573</v>
      </c>
      <c r="H153" s="302">
        <f>F153-G153</f>
        <v>382295</v>
      </c>
      <c r="I153" s="302">
        <v>597334</v>
      </c>
      <c r="J153" s="301">
        <v>119466</v>
      </c>
      <c r="K153" s="302">
        <v>477868</v>
      </c>
      <c r="L153" s="303"/>
      <c r="M153" s="308"/>
    </row>
    <row r="154" spans="1:19" s="307" customFormat="1">
      <c r="A154" s="300"/>
      <c r="B154" s="305">
        <v>33</v>
      </c>
      <c r="C154" s="306"/>
      <c r="D154" s="304"/>
      <c r="E154" s="304" t="s">
        <v>345</v>
      </c>
      <c r="F154" s="309">
        <f>54460525+1658786</f>
        <v>56119311</v>
      </c>
      <c r="G154" s="309">
        <v>9897802</v>
      </c>
      <c r="H154" s="309">
        <f>F154-G154</f>
        <v>46221509</v>
      </c>
      <c r="I154" s="309">
        <v>53936712</v>
      </c>
      <c r="J154" s="309"/>
      <c r="K154" s="309">
        <v>54460525</v>
      </c>
      <c r="L154" s="310"/>
      <c r="M154" s="308"/>
      <c r="N154" s="308"/>
      <c r="P154" s="308"/>
    </row>
    <row r="155" spans="1:19">
      <c r="A155" s="170"/>
      <c r="D155" s="179"/>
      <c r="E155" s="179" t="s">
        <v>391</v>
      </c>
      <c r="F155" s="295">
        <f t="shared" ref="F155:K155" si="0">SUM(F151:F154)</f>
        <v>415343307</v>
      </c>
      <c r="G155" s="295">
        <f t="shared" si="0"/>
        <v>26882256</v>
      </c>
      <c r="H155" s="295">
        <f t="shared" si="0"/>
        <v>388461051</v>
      </c>
      <c r="I155" s="261">
        <f t="shared" si="0"/>
        <v>431057943</v>
      </c>
      <c r="J155" s="261">
        <f t="shared" si="0"/>
        <v>17897235</v>
      </c>
      <c r="K155" s="261">
        <f t="shared" si="0"/>
        <v>413684521</v>
      </c>
      <c r="L155" s="165"/>
      <c r="N155" s="307"/>
      <c r="O155" s="307"/>
      <c r="P155" s="307"/>
      <c r="Q155" s="307"/>
      <c r="R155" s="307"/>
      <c r="S155" s="307"/>
    </row>
    <row r="156" spans="1:19">
      <c r="A156" s="170"/>
      <c r="B156" s="171"/>
      <c r="C156" s="116"/>
      <c r="D156" s="116"/>
      <c r="E156" s="206"/>
      <c r="F156" s="206"/>
      <c r="G156" s="223"/>
      <c r="H156" s="223">
        <f>'1-Pasqyra e Pozicioni Financiar'!B55-'Shenimet Shpjeguese'!H155</f>
        <v>0</v>
      </c>
      <c r="I156" s="206"/>
      <c r="J156" s="171"/>
      <c r="K156" s="223">
        <f>K155-'1-Pasqyra e Pozicioni Financiar'!D55</f>
        <v>0</v>
      </c>
      <c r="L156" s="207"/>
      <c r="N156" s="308"/>
      <c r="O156" s="307"/>
      <c r="P156" s="308"/>
      <c r="Q156" s="307"/>
      <c r="R156" s="307"/>
      <c r="S156" s="307"/>
    </row>
    <row r="157" spans="1:19">
      <c r="A157" s="170"/>
      <c r="B157" s="188">
        <v>34</v>
      </c>
      <c r="D157" s="206">
        <v>3</v>
      </c>
      <c r="E157" s="206" t="s">
        <v>346</v>
      </c>
      <c r="J157" s="164" t="s">
        <v>327</v>
      </c>
      <c r="K157" s="206"/>
      <c r="L157" s="207"/>
      <c r="N157" s="307"/>
      <c r="O157" s="307"/>
      <c r="P157" s="307"/>
      <c r="Q157" s="307"/>
      <c r="R157" s="307"/>
      <c r="S157" s="307"/>
    </row>
    <row r="158" spans="1:19">
      <c r="A158" s="170"/>
      <c r="D158" s="206"/>
      <c r="E158" s="206"/>
      <c r="K158" s="206"/>
      <c r="L158" s="207"/>
      <c r="N158" s="308"/>
      <c r="O158" s="307"/>
      <c r="P158" s="308"/>
      <c r="Q158" s="307"/>
      <c r="R158" s="307"/>
      <c r="S158" s="307"/>
    </row>
    <row r="159" spans="1:19">
      <c r="A159" s="170"/>
      <c r="B159" s="188">
        <v>35</v>
      </c>
      <c r="C159" s="116"/>
      <c r="D159" s="206">
        <v>4</v>
      </c>
      <c r="E159" s="206" t="s">
        <v>347</v>
      </c>
      <c r="F159" s="116"/>
      <c r="G159" s="116"/>
      <c r="H159" s="116"/>
      <c r="J159" s="116" t="s">
        <v>327</v>
      </c>
      <c r="K159" s="206"/>
      <c r="L159" s="207"/>
      <c r="N159" s="307"/>
      <c r="O159" s="307"/>
      <c r="P159" s="307"/>
      <c r="Q159" s="307"/>
      <c r="R159" s="307"/>
      <c r="S159" s="307"/>
    </row>
    <row r="160" spans="1:19">
      <c r="A160" s="170"/>
      <c r="C160" s="116"/>
      <c r="D160" s="206"/>
      <c r="E160" s="206"/>
      <c r="F160" s="116"/>
      <c r="G160" s="116"/>
      <c r="H160" s="116"/>
      <c r="J160" s="116"/>
      <c r="K160" s="206"/>
      <c r="L160" s="207"/>
      <c r="N160" s="308"/>
      <c r="O160" s="307"/>
      <c r="P160" s="308"/>
      <c r="Q160" s="307"/>
      <c r="R160" s="307"/>
      <c r="S160" s="307"/>
    </row>
    <row r="161" spans="1:19" ht="15">
      <c r="A161" s="170"/>
      <c r="B161" s="188">
        <v>36</v>
      </c>
      <c r="C161" s="116"/>
      <c r="D161" s="206">
        <v>5</v>
      </c>
      <c r="E161" s="206" t="s">
        <v>348</v>
      </c>
      <c r="F161" s="116"/>
      <c r="G161" s="205"/>
      <c r="H161" s="205"/>
      <c r="J161" s="116" t="s">
        <v>327</v>
      </c>
      <c r="K161" s="206"/>
      <c r="L161" s="207"/>
      <c r="N161" s="307"/>
      <c r="O161" s="307"/>
      <c r="P161" s="307"/>
      <c r="Q161" s="307"/>
      <c r="R161" s="307"/>
      <c r="S161" s="307"/>
    </row>
    <row r="162" spans="1:19" ht="15">
      <c r="A162" s="170"/>
      <c r="C162" s="116"/>
      <c r="D162" s="206"/>
      <c r="E162" s="206"/>
      <c r="F162" s="116"/>
      <c r="G162" s="205"/>
      <c r="H162" s="205"/>
      <c r="J162" s="116"/>
      <c r="K162" s="206"/>
      <c r="L162" s="207"/>
    </row>
    <row r="163" spans="1:19" ht="15">
      <c r="A163" s="170"/>
      <c r="B163" s="188">
        <v>37</v>
      </c>
      <c r="C163" s="116"/>
      <c r="D163" s="206">
        <v>6</v>
      </c>
      <c r="E163" s="206" t="s">
        <v>349</v>
      </c>
      <c r="F163" s="205"/>
      <c r="G163" s="205"/>
      <c r="H163" s="205"/>
      <c r="J163" s="116" t="s">
        <v>327</v>
      </c>
      <c r="K163" s="206"/>
      <c r="L163" s="207"/>
    </row>
    <row r="164" spans="1:19" ht="15">
      <c r="A164" s="170"/>
      <c r="C164" s="116"/>
      <c r="D164" s="206"/>
      <c r="E164" s="206"/>
      <c r="F164" s="205"/>
      <c r="G164" s="205"/>
      <c r="H164" s="205"/>
      <c r="I164" s="116"/>
      <c r="J164" s="171"/>
      <c r="K164" s="206"/>
      <c r="L164" s="207"/>
    </row>
    <row r="165" spans="1:19">
      <c r="A165" s="170"/>
      <c r="B165" s="171"/>
      <c r="C165" s="116"/>
      <c r="D165" s="222" t="s">
        <v>195</v>
      </c>
      <c r="E165" s="168" t="s">
        <v>350</v>
      </c>
      <c r="F165" s="168"/>
      <c r="G165" s="116"/>
      <c r="H165" s="116"/>
      <c r="I165" s="116"/>
      <c r="J165" s="171"/>
      <c r="K165" s="223"/>
      <c r="L165" s="207"/>
    </row>
    <row r="166" spans="1:19">
      <c r="A166" s="170"/>
      <c r="B166" s="171"/>
      <c r="C166" s="116"/>
      <c r="D166" s="222"/>
      <c r="E166" s="168"/>
      <c r="F166" s="168"/>
      <c r="G166" s="116"/>
      <c r="H166" s="116"/>
      <c r="I166" s="116"/>
      <c r="J166" s="171"/>
      <c r="K166" s="206"/>
      <c r="L166" s="207"/>
    </row>
    <row r="167" spans="1:19">
      <c r="A167" s="170"/>
      <c r="B167" s="171">
        <v>40</v>
      </c>
      <c r="C167" s="116"/>
      <c r="D167" s="167">
        <v>1</v>
      </c>
      <c r="E167" s="213" t="s">
        <v>351</v>
      </c>
      <c r="F167" s="174"/>
      <c r="G167" s="206"/>
      <c r="H167" s="206"/>
      <c r="J167" s="116" t="s">
        <v>327</v>
      </c>
      <c r="K167" s="206"/>
      <c r="L167" s="207"/>
    </row>
    <row r="168" spans="1:19">
      <c r="A168" s="170"/>
      <c r="B168" s="171"/>
      <c r="C168" s="116"/>
      <c r="D168" s="167"/>
      <c r="E168" s="213"/>
      <c r="F168" s="174"/>
      <c r="G168" s="206"/>
      <c r="H168" s="206"/>
      <c r="J168" s="116"/>
      <c r="K168" s="206"/>
      <c r="L168" s="207"/>
    </row>
    <row r="169" spans="1:19">
      <c r="A169" s="163"/>
      <c r="B169" s="171">
        <v>41</v>
      </c>
      <c r="C169" s="116"/>
      <c r="D169" s="167">
        <v>2</v>
      </c>
      <c r="E169" s="213" t="s">
        <v>352</v>
      </c>
      <c r="F169" s="174"/>
      <c r="G169" s="116"/>
      <c r="H169" s="116"/>
      <c r="J169" s="116" t="s">
        <v>327</v>
      </c>
      <c r="L169" s="165"/>
    </row>
    <row r="170" spans="1:19">
      <c r="A170" s="163"/>
      <c r="B170" s="171"/>
      <c r="C170" s="116"/>
      <c r="D170" s="167"/>
      <c r="E170" s="213"/>
      <c r="F170" s="174"/>
      <c r="G170" s="116"/>
      <c r="H170" s="116"/>
      <c r="J170" s="116"/>
      <c r="L170" s="165"/>
    </row>
    <row r="171" spans="1:19">
      <c r="A171" s="163"/>
      <c r="B171" s="171">
        <v>42</v>
      </c>
      <c r="C171" s="116"/>
      <c r="D171" s="198" t="s">
        <v>214</v>
      </c>
      <c r="E171" s="200" t="s">
        <v>353</v>
      </c>
      <c r="F171" s="116"/>
      <c r="G171" s="116"/>
      <c r="H171" s="116"/>
      <c r="J171" s="116" t="s">
        <v>327</v>
      </c>
      <c r="L171" s="165"/>
    </row>
    <row r="172" spans="1:19">
      <c r="A172" s="163"/>
      <c r="B172" s="171"/>
      <c r="C172" s="116"/>
      <c r="D172" s="198"/>
      <c r="E172" s="200"/>
      <c r="F172" s="116"/>
      <c r="G172" s="116"/>
      <c r="H172" s="116"/>
      <c r="J172" s="116"/>
      <c r="L172" s="165"/>
    </row>
    <row r="173" spans="1:19">
      <c r="A173" s="163"/>
      <c r="B173" s="171">
        <v>43</v>
      </c>
      <c r="C173" s="116"/>
      <c r="D173" s="198" t="s">
        <v>214</v>
      </c>
      <c r="E173" s="200" t="s">
        <v>354</v>
      </c>
      <c r="F173" s="116"/>
      <c r="G173" s="116"/>
      <c r="H173" s="116"/>
      <c r="J173" s="188" t="s">
        <v>265</v>
      </c>
      <c r="K173" s="339">
        <f>'1-Pasqyra e Pozicioni Financiar'!B62</f>
        <v>38250408</v>
      </c>
      <c r="L173" s="165"/>
    </row>
    <row r="174" spans="1:19">
      <c r="A174" s="163"/>
      <c r="B174" s="171"/>
      <c r="C174" s="116"/>
      <c r="D174" s="198"/>
      <c r="E174" s="200"/>
      <c r="F174" s="116"/>
      <c r="G174" s="116"/>
      <c r="H174" s="116"/>
      <c r="J174" s="116"/>
      <c r="L174" s="165"/>
    </row>
    <row r="175" spans="1:19">
      <c r="A175" s="163"/>
      <c r="B175" s="171">
        <v>44</v>
      </c>
      <c r="C175" s="116"/>
      <c r="D175" s="167">
        <v>3</v>
      </c>
      <c r="E175" s="213" t="s">
        <v>355</v>
      </c>
      <c r="F175" s="174"/>
      <c r="G175" s="116"/>
      <c r="H175" s="116"/>
      <c r="J175" s="116" t="s">
        <v>327</v>
      </c>
      <c r="L175" s="165"/>
    </row>
    <row r="176" spans="1:19">
      <c r="A176" s="163"/>
      <c r="B176" s="171"/>
      <c r="C176" s="116"/>
      <c r="D176" s="167"/>
      <c r="E176" s="213"/>
      <c r="F176" s="174"/>
      <c r="G176" s="116"/>
      <c r="H176" s="116"/>
      <c r="J176" s="116"/>
      <c r="L176" s="165"/>
    </row>
    <row r="177" spans="1:14">
      <c r="A177" s="163"/>
      <c r="B177" s="171">
        <v>45</v>
      </c>
      <c r="C177" s="116"/>
      <c r="D177" s="198" t="s">
        <v>214</v>
      </c>
      <c r="E177" s="200" t="s">
        <v>356</v>
      </c>
      <c r="F177" s="116"/>
      <c r="G177" s="116"/>
      <c r="H177" s="116"/>
      <c r="J177" s="206" t="s">
        <v>265</v>
      </c>
      <c r="K177" s="224">
        <f>SUM(K178:K228)</f>
        <v>145893678</v>
      </c>
      <c r="L177" s="201"/>
      <c r="M177" s="187">
        <f>K177-'1-Pasqyra e Pozicioni Financiar'!B65</f>
        <v>0</v>
      </c>
      <c r="N177" s="187"/>
    </row>
    <row r="178" spans="1:14">
      <c r="A178" s="163"/>
      <c r="B178" s="171"/>
      <c r="C178" s="116"/>
      <c r="D178" s="296">
        <v>1</v>
      </c>
      <c r="E178" s="297" t="s">
        <v>451</v>
      </c>
      <c r="F178" s="297"/>
      <c r="G178" s="298"/>
      <c r="H178" s="298"/>
      <c r="I178" s="298"/>
      <c r="J178" s="311" t="s">
        <v>265</v>
      </c>
      <c r="K178" s="349">
        <v>297060</v>
      </c>
      <c r="L178" s="165"/>
    </row>
    <row r="179" spans="1:14">
      <c r="A179" s="163"/>
      <c r="B179" s="171"/>
      <c r="C179" s="116"/>
      <c r="D179" s="296">
        <v>2</v>
      </c>
      <c r="E179" s="297" t="s">
        <v>494</v>
      </c>
      <c r="F179" s="297"/>
      <c r="G179" s="298"/>
      <c r="H179" s="298"/>
      <c r="I179" s="298"/>
      <c r="J179" s="311" t="s">
        <v>265</v>
      </c>
      <c r="K179" s="349">
        <v>618380</v>
      </c>
      <c r="L179" s="165"/>
    </row>
    <row r="180" spans="1:14">
      <c r="A180" s="163"/>
      <c r="B180" s="171"/>
      <c r="C180" s="116"/>
      <c r="D180" s="296">
        <v>3</v>
      </c>
      <c r="E180" s="297" t="s">
        <v>452</v>
      </c>
      <c r="F180" s="297"/>
      <c r="G180" s="298"/>
      <c r="H180" s="298"/>
      <c r="I180" s="298"/>
      <c r="J180" s="311" t="s">
        <v>265</v>
      </c>
      <c r="K180" s="349">
        <v>371994</v>
      </c>
      <c r="L180" s="165"/>
    </row>
    <row r="181" spans="1:14">
      <c r="A181" s="163"/>
      <c r="B181" s="171"/>
      <c r="C181" s="116"/>
      <c r="D181" s="296">
        <v>4</v>
      </c>
      <c r="E181" s="297" t="s">
        <v>453</v>
      </c>
      <c r="F181" s="297"/>
      <c r="G181" s="298"/>
      <c r="H181" s="298"/>
      <c r="I181" s="298"/>
      <c r="J181" s="311" t="s">
        <v>265</v>
      </c>
      <c r="K181" s="349">
        <v>1438848</v>
      </c>
      <c r="L181" s="165"/>
    </row>
    <row r="182" spans="1:14">
      <c r="A182" s="163"/>
      <c r="B182" s="171"/>
      <c r="C182" s="116"/>
      <c r="D182" s="296">
        <v>5</v>
      </c>
      <c r="E182" s="297" t="s">
        <v>454</v>
      </c>
      <c r="F182" s="297"/>
      <c r="G182" s="298"/>
      <c r="H182" s="298"/>
      <c r="I182" s="298"/>
      <c r="J182" s="311" t="s">
        <v>265</v>
      </c>
      <c r="K182" s="349">
        <v>5713528</v>
      </c>
      <c r="L182" s="165"/>
    </row>
    <row r="183" spans="1:14">
      <c r="A183" s="163"/>
      <c r="B183" s="171"/>
      <c r="C183" s="116"/>
      <c r="D183" s="296">
        <v>6</v>
      </c>
      <c r="E183" s="297" t="s">
        <v>495</v>
      </c>
      <c r="F183" s="297"/>
      <c r="G183" s="298"/>
      <c r="H183" s="298"/>
      <c r="I183" s="298"/>
      <c r="J183" s="311" t="s">
        <v>265</v>
      </c>
      <c r="K183" s="349">
        <v>6366</v>
      </c>
      <c r="L183" s="165"/>
    </row>
    <row r="184" spans="1:14">
      <c r="A184" s="163"/>
      <c r="B184" s="171"/>
      <c r="C184" s="116"/>
      <c r="D184" s="296">
        <v>7</v>
      </c>
      <c r="E184" s="297" t="s">
        <v>496</v>
      </c>
      <c r="F184" s="297"/>
      <c r="G184" s="298"/>
      <c r="H184" s="298"/>
      <c r="I184" s="298"/>
      <c r="J184" s="311" t="s">
        <v>265</v>
      </c>
      <c r="K184" s="350">
        <v>663034</v>
      </c>
      <c r="L184" s="165"/>
    </row>
    <row r="185" spans="1:14">
      <c r="A185" s="163"/>
      <c r="B185" s="171"/>
      <c r="C185" s="116"/>
      <c r="D185" s="296">
        <v>8</v>
      </c>
      <c r="E185" s="297" t="s">
        <v>497</v>
      </c>
      <c r="F185" s="297"/>
      <c r="G185" s="298"/>
      <c r="H185" s="298"/>
      <c r="I185" s="298"/>
      <c r="J185" s="311" t="s">
        <v>265</v>
      </c>
      <c r="K185" s="349">
        <v>3743900</v>
      </c>
      <c r="L185" s="165"/>
    </row>
    <row r="186" spans="1:14">
      <c r="A186" s="163"/>
      <c r="B186" s="171"/>
      <c r="C186" s="116"/>
      <c r="D186" s="296">
        <v>9</v>
      </c>
      <c r="E186" s="297" t="s">
        <v>498</v>
      </c>
      <c r="F186" s="297"/>
      <c r="G186" s="298"/>
      <c r="H186" s="298"/>
      <c r="I186" s="298"/>
      <c r="J186" s="311" t="s">
        <v>265</v>
      </c>
      <c r="K186" s="349">
        <v>61640</v>
      </c>
      <c r="L186" s="165"/>
    </row>
    <row r="187" spans="1:14">
      <c r="A187" s="163"/>
      <c r="B187" s="171"/>
      <c r="C187" s="116"/>
      <c r="D187" s="296">
        <v>10</v>
      </c>
      <c r="E187" s="297" t="s">
        <v>499</v>
      </c>
      <c r="F187" s="297"/>
      <c r="G187" s="298"/>
      <c r="H187" s="298"/>
      <c r="I187" s="298"/>
      <c r="J187" s="311" t="s">
        <v>265</v>
      </c>
      <c r="K187" s="349">
        <v>390352</v>
      </c>
      <c r="L187" s="165"/>
    </row>
    <row r="188" spans="1:14">
      <c r="A188" s="163"/>
      <c r="B188" s="171"/>
      <c r="C188" s="116"/>
      <c r="D188" s="296">
        <v>11</v>
      </c>
      <c r="E188" s="297" t="s">
        <v>455</v>
      </c>
      <c r="F188" s="297"/>
      <c r="G188" s="298"/>
      <c r="H188" s="298"/>
      <c r="I188" s="298"/>
      <c r="J188" s="311" t="s">
        <v>265</v>
      </c>
      <c r="K188" s="349">
        <v>145000</v>
      </c>
      <c r="L188" s="165"/>
    </row>
    <row r="189" spans="1:14" s="264" customFormat="1">
      <c r="A189" s="262"/>
      <c r="B189" s="203"/>
      <c r="C189" s="202"/>
      <c r="D189" s="296">
        <v>12</v>
      </c>
      <c r="E189" s="200" t="s">
        <v>500</v>
      </c>
      <c r="F189" s="216"/>
      <c r="G189" s="216"/>
      <c r="H189" s="216"/>
      <c r="I189" s="297"/>
      <c r="J189" s="311" t="s">
        <v>265</v>
      </c>
      <c r="K189" s="351">
        <v>100960</v>
      </c>
      <c r="L189" s="263"/>
    </row>
    <row r="190" spans="1:14" s="264" customFormat="1">
      <c r="A190" s="262"/>
      <c r="B190" s="203"/>
      <c r="C190" s="202"/>
      <c r="D190" s="296">
        <v>13</v>
      </c>
      <c r="E190" s="200" t="s">
        <v>456</v>
      </c>
      <c r="F190" s="216"/>
      <c r="G190" s="216"/>
      <c r="H190" s="216"/>
      <c r="I190" s="297"/>
      <c r="J190" s="311" t="s">
        <v>265</v>
      </c>
      <c r="K190" s="351">
        <v>76540</v>
      </c>
      <c r="L190" s="263"/>
    </row>
    <row r="191" spans="1:14" s="264" customFormat="1">
      <c r="A191" s="262"/>
      <c r="B191" s="203"/>
      <c r="C191" s="202"/>
      <c r="D191" s="296">
        <v>14</v>
      </c>
      <c r="E191" s="200" t="s">
        <v>501</v>
      </c>
      <c r="F191" s="216"/>
      <c r="G191" s="216"/>
      <c r="H191" s="216"/>
      <c r="I191" s="297"/>
      <c r="J191" s="311" t="s">
        <v>265</v>
      </c>
      <c r="K191" s="351">
        <v>46000</v>
      </c>
      <c r="L191" s="263"/>
    </row>
    <row r="192" spans="1:14" s="264" customFormat="1">
      <c r="A192" s="262"/>
      <c r="B192" s="203"/>
      <c r="C192" s="202"/>
      <c r="D192" s="296">
        <v>15</v>
      </c>
      <c r="E192" s="200" t="s">
        <v>457</v>
      </c>
      <c r="F192" s="216"/>
      <c r="G192" s="216"/>
      <c r="H192" s="216"/>
      <c r="I192" s="297"/>
      <c r="J192" s="311" t="s">
        <v>265</v>
      </c>
      <c r="K192" s="351">
        <v>5178406</v>
      </c>
      <c r="L192" s="263"/>
    </row>
    <row r="193" spans="1:12" s="264" customFormat="1">
      <c r="A193" s="262"/>
      <c r="B193" s="203"/>
      <c r="C193" s="202"/>
      <c r="D193" s="296">
        <v>16</v>
      </c>
      <c r="E193" s="200" t="s">
        <v>458</v>
      </c>
      <c r="F193" s="216"/>
      <c r="G193" s="216"/>
      <c r="H193" s="216"/>
      <c r="I193" s="297"/>
      <c r="J193" s="311" t="s">
        <v>265</v>
      </c>
      <c r="K193" s="351">
        <v>2921822</v>
      </c>
      <c r="L193" s="263"/>
    </row>
    <row r="194" spans="1:12" s="264" customFormat="1">
      <c r="A194" s="262"/>
      <c r="B194" s="203"/>
      <c r="C194" s="202"/>
      <c r="D194" s="296">
        <v>17</v>
      </c>
      <c r="E194" s="200" t="s">
        <v>502</v>
      </c>
      <c r="F194" s="216"/>
      <c r="G194" s="216"/>
      <c r="H194" s="216"/>
      <c r="I194" s="297"/>
      <c r="J194" s="311" t="s">
        <v>265</v>
      </c>
      <c r="K194" s="351">
        <v>1487620</v>
      </c>
      <c r="L194" s="263"/>
    </row>
    <row r="195" spans="1:12" s="264" customFormat="1">
      <c r="A195" s="262"/>
      <c r="B195" s="203"/>
      <c r="C195" s="202"/>
      <c r="D195" s="296">
        <v>18</v>
      </c>
      <c r="E195" s="200" t="s">
        <v>459</v>
      </c>
      <c r="F195" s="216"/>
      <c r="G195" s="216"/>
      <c r="H195" s="216"/>
      <c r="I195" s="297"/>
      <c r="J195" s="311" t="s">
        <v>265</v>
      </c>
      <c r="K195" s="351">
        <v>7410674</v>
      </c>
      <c r="L195" s="263"/>
    </row>
    <row r="196" spans="1:12" s="264" customFormat="1">
      <c r="A196" s="262"/>
      <c r="B196" s="203"/>
      <c r="C196" s="202"/>
      <c r="D196" s="296">
        <v>19</v>
      </c>
      <c r="E196" s="200" t="s">
        <v>503</v>
      </c>
      <c r="F196" s="216"/>
      <c r="G196" s="216"/>
      <c r="H196" s="216"/>
      <c r="I196" s="297"/>
      <c r="J196" s="311" t="s">
        <v>265</v>
      </c>
      <c r="K196" s="351">
        <v>300000</v>
      </c>
      <c r="L196" s="263"/>
    </row>
    <row r="197" spans="1:12" s="264" customFormat="1">
      <c r="A197" s="262"/>
      <c r="B197" s="203"/>
      <c r="C197" s="202"/>
      <c r="D197" s="296">
        <v>20</v>
      </c>
      <c r="E197" s="200" t="s">
        <v>504</v>
      </c>
      <c r="F197" s="216"/>
      <c r="G197" s="216"/>
      <c r="H197" s="216"/>
      <c r="I197" s="297"/>
      <c r="J197" s="311" t="s">
        <v>265</v>
      </c>
      <c r="K197" s="351">
        <v>146718</v>
      </c>
      <c r="L197" s="263"/>
    </row>
    <row r="198" spans="1:12" s="264" customFormat="1">
      <c r="A198" s="262"/>
      <c r="B198" s="203"/>
      <c r="C198" s="202"/>
      <c r="D198" s="296">
        <v>21</v>
      </c>
      <c r="E198" s="200" t="s">
        <v>460</v>
      </c>
      <c r="F198" s="216"/>
      <c r="G198" s="216"/>
      <c r="H198" s="216"/>
      <c r="I198" s="297"/>
      <c r="J198" s="311" t="s">
        <v>265</v>
      </c>
      <c r="K198" s="351">
        <v>183620</v>
      </c>
      <c r="L198" s="263"/>
    </row>
    <row r="199" spans="1:12" s="264" customFormat="1">
      <c r="A199" s="262"/>
      <c r="B199" s="203"/>
      <c r="C199" s="202"/>
      <c r="D199" s="296">
        <v>22</v>
      </c>
      <c r="E199" s="200" t="s">
        <v>461</v>
      </c>
      <c r="F199" s="216"/>
      <c r="G199" s="216"/>
      <c r="H199" s="216"/>
      <c r="I199" s="297"/>
      <c r="J199" s="311" t="s">
        <v>265</v>
      </c>
      <c r="K199" s="351">
        <v>327502</v>
      </c>
      <c r="L199" s="263"/>
    </row>
    <row r="200" spans="1:12" s="264" customFormat="1">
      <c r="A200" s="262"/>
      <c r="B200" s="203"/>
      <c r="C200" s="202"/>
      <c r="D200" s="296">
        <v>23</v>
      </c>
      <c r="E200" s="200" t="s">
        <v>462</v>
      </c>
      <c r="F200" s="216"/>
      <c r="G200" s="216"/>
      <c r="H200" s="216"/>
      <c r="I200" s="297"/>
      <c r="J200" s="311" t="s">
        <v>265</v>
      </c>
      <c r="K200" s="351">
        <v>554600</v>
      </c>
      <c r="L200" s="263"/>
    </row>
    <row r="201" spans="1:12" s="264" customFormat="1">
      <c r="A201" s="262"/>
      <c r="B201" s="203"/>
      <c r="C201" s="202"/>
      <c r="D201" s="296">
        <v>24</v>
      </c>
      <c r="E201" s="200" t="s">
        <v>463</v>
      </c>
      <c r="F201" s="216"/>
      <c r="G201" s="216"/>
      <c r="H201" s="216"/>
      <c r="I201" s="297"/>
      <c r="J201" s="311" t="s">
        <v>265</v>
      </c>
      <c r="K201" s="351">
        <v>469020</v>
      </c>
      <c r="L201" s="263"/>
    </row>
    <row r="202" spans="1:12" s="264" customFormat="1">
      <c r="A202" s="262"/>
      <c r="B202" s="203"/>
      <c r="C202" s="202"/>
      <c r="D202" s="296">
        <v>25</v>
      </c>
      <c r="E202" s="200" t="s">
        <v>464</v>
      </c>
      <c r="F202" s="216"/>
      <c r="G202" s="216"/>
      <c r="H202" s="216"/>
      <c r="I202" s="297"/>
      <c r="J202" s="311" t="s">
        <v>265</v>
      </c>
      <c r="K202" s="351">
        <v>550656</v>
      </c>
      <c r="L202" s="263"/>
    </row>
    <row r="203" spans="1:12" s="264" customFormat="1">
      <c r="A203" s="262"/>
      <c r="B203" s="203"/>
      <c r="C203" s="202"/>
      <c r="D203" s="296">
        <v>26</v>
      </c>
      <c r="E203" s="200" t="s">
        <v>505</v>
      </c>
      <c r="F203" s="216"/>
      <c r="G203" s="216"/>
      <c r="H203" s="216"/>
      <c r="I203" s="297"/>
      <c r="J203" s="311" t="s">
        <v>265</v>
      </c>
      <c r="K203" s="351">
        <v>18000</v>
      </c>
      <c r="L203" s="263"/>
    </row>
    <row r="204" spans="1:12" s="264" customFormat="1">
      <c r="A204" s="262"/>
      <c r="B204" s="203"/>
      <c r="C204" s="202"/>
      <c r="D204" s="296">
        <v>27</v>
      </c>
      <c r="E204" s="297" t="s">
        <v>506</v>
      </c>
      <c r="F204" s="216"/>
      <c r="G204" s="216"/>
      <c r="H204" s="216"/>
      <c r="I204" s="297"/>
      <c r="J204" s="311" t="s">
        <v>265</v>
      </c>
      <c r="K204" s="351">
        <v>7600</v>
      </c>
      <c r="L204" s="263"/>
    </row>
    <row r="205" spans="1:12" s="264" customFormat="1">
      <c r="A205" s="262"/>
      <c r="B205" s="203"/>
      <c r="C205" s="202"/>
      <c r="D205" s="296">
        <v>28</v>
      </c>
      <c r="E205" s="200" t="s">
        <v>465</v>
      </c>
      <c r="F205" s="216"/>
      <c r="G205" s="216"/>
      <c r="H205" s="216"/>
      <c r="I205" s="297"/>
      <c r="J205" s="311" t="s">
        <v>265</v>
      </c>
      <c r="K205" s="351">
        <v>251911</v>
      </c>
      <c r="L205" s="263"/>
    </row>
    <row r="206" spans="1:12" s="264" customFormat="1">
      <c r="A206" s="262"/>
      <c r="B206" s="203"/>
      <c r="C206" s="202"/>
      <c r="D206" s="296">
        <v>29</v>
      </c>
      <c r="E206" s="200" t="s">
        <v>466</v>
      </c>
      <c r="F206" s="216"/>
      <c r="G206" s="216"/>
      <c r="H206" s="216"/>
      <c r="I206" s="297"/>
      <c r="J206" s="311" t="s">
        <v>265</v>
      </c>
      <c r="K206" s="352">
        <v>42142666</v>
      </c>
      <c r="L206" s="263"/>
    </row>
    <row r="207" spans="1:12" s="264" customFormat="1">
      <c r="A207" s="262"/>
      <c r="B207" s="203"/>
      <c r="C207" s="202"/>
      <c r="D207" s="296">
        <v>30</v>
      </c>
      <c r="E207" s="200" t="s">
        <v>467</v>
      </c>
      <c r="F207" s="216"/>
      <c r="G207" s="216"/>
      <c r="H207" s="216"/>
      <c r="I207" s="297"/>
      <c r="J207" s="311" t="s">
        <v>265</v>
      </c>
      <c r="K207" s="352">
        <v>1497722</v>
      </c>
      <c r="L207" s="263"/>
    </row>
    <row r="208" spans="1:12" s="264" customFormat="1">
      <c r="A208" s="262"/>
      <c r="B208" s="203"/>
      <c r="C208" s="202"/>
      <c r="D208" s="296">
        <v>31</v>
      </c>
      <c r="E208" s="200" t="s">
        <v>468</v>
      </c>
      <c r="F208" s="216"/>
      <c r="G208" s="216"/>
      <c r="H208" s="216"/>
      <c r="I208" s="297"/>
      <c r="J208" s="311" t="s">
        <v>265</v>
      </c>
      <c r="K208" s="352">
        <v>4528884</v>
      </c>
      <c r="L208" s="263"/>
    </row>
    <row r="209" spans="1:12" s="264" customFormat="1">
      <c r="A209" s="262"/>
      <c r="B209" s="203"/>
      <c r="C209" s="202"/>
      <c r="D209" s="296">
        <v>32</v>
      </c>
      <c r="E209" s="200" t="s">
        <v>469</v>
      </c>
      <c r="F209" s="216"/>
      <c r="G209" s="216"/>
      <c r="H209" s="216"/>
      <c r="I209" s="297"/>
      <c r="J209" s="311" t="s">
        <v>265</v>
      </c>
      <c r="K209" s="352">
        <v>10603582</v>
      </c>
      <c r="L209" s="263"/>
    </row>
    <row r="210" spans="1:12" s="264" customFormat="1">
      <c r="A210" s="262"/>
      <c r="B210" s="203"/>
      <c r="C210" s="202"/>
      <c r="D210" s="296">
        <v>33</v>
      </c>
      <c r="E210" s="200" t="s">
        <v>416</v>
      </c>
      <c r="F210" s="216"/>
      <c r="G210" s="216"/>
      <c r="H210" s="216"/>
      <c r="I210" s="297"/>
      <c r="J210" s="311" t="s">
        <v>265</v>
      </c>
      <c r="K210" s="352">
        <v>1981170</v>
      </c>
      <c r="L210" s="263"/>
    </row>
    <row r="211" spans="1:12" s="264" customFormat="1">
      <c r="A211" s="262"/>
      <c r="B211" s="203"/>
      <c r="C211" s="202"/>
      <c r="D211" s="296">
        <v>34</v>
      </c>
      <c r="E211" s="200" t="s">
        <v>470</v>
      </c>
      <c r="F211" s="216"/>
      <c r="G211" s="216"/>
      <c r="H211" s="216"/>
      <c r="I211" s="297"/>
      <c r="J211" s="311" t="s">
        <v>265</v>
      </c>
      <c r="K211" s="352">
        <v>217816</v>
      </c>
      <c r="L211" s="263"/>
    </row>
    <row r="212" spans="1:12" s="264" customFormat="1">
      <c r="A212" s="262"/>
      <c r="B212" s="203"/>
      <c r="C212" s="202"/>
      <c r="D212" s="296">
        <v>35</v>
      </c>
      <c r="E212" s="200" t="s">
        <v>471</v>
      </c>
      <c r="F212" s="216"/>
      <c r="G212" s="216"/>
      <c r="H212" s="216"/>
      <c r="I212" s="297"/>
      <c r="J212" s="311" t="s">
        <v>265</v>
      </c>
      <c r="K212" s="352">
        <v>150267</v>
      </c>
      <c r="L212" s="263"/>
    </row>
    <row r="213" spans="1:12" s="264" customFormat="1">
      <c r="A213" s="262"/>
      <c r="B213" s="203"/>
      <c r="C213" s="202"/>
      <c r="D213" s="296">
        <v>36</v>
      </c>
      <c r="E213" s="200" t="s">
        <v>417</v>
      </c>
      <c r="F213" s="216"/>
      <c r="G213" s="216"/>
      <c r="H213" s="216"/>
      <c r="I213" s="297"/>
      <c r="J213" s="311" t="s">
        <v>265</v>
      </c>
      <c r="K213" s="353">
        <v>2201866</v>
      </c>
      <c r="L213" s="263"/>
    </row>
    <row r="214" spans="1:12" s="264" customFormat="1">
      <c r="A214" s="262"/>
      <c r="B214" s="203"/>
      <c r="C214" s="202"/>
      <c r="D214" s="296">
        <v>37</v>
      </c>
      <c r="E214" s="200" t="s">
        <v>415</v>
      </c>
      <c r="F214" s="216"/>
      <c r="G214" s="216"/>
      <c r="H214" s="216"/>
      <c r="I214" s="297"/>
      <c r="J214" s="311" t="s">
        <v>265</v>
      </c>
      <c r="K214" s="352">
        <v>29307819</v>
      </c>
      <c r="L214" s="263"/>
    </row>
    <row r="215" spans="1:12" s="264" customFormat="1">
      <c r="A215" s="262"/>
      <c r="B215" s="203"/>
      <c r="C215" s="202"/>
      <c r="D215" s="296">
        <v>38</v>
      </c>
      <c r="E215" s="200" t="s">
        <v>472</v>
      </c>
      <c r="F215" s="216"/>
      <c r="G215" s="216"/>
      <c r="H215" s="216"/>
      <c r="I215" s="297"/>
      <c r="J215" s="311" t="s">
        <v>265</v>
      </c>
      <c r="K215" s="353">
        <v>2113981</v>
      </c>
      <c r="L215" s="263"/>
    </row>
    <row r="216" spans="1:12" s="264" customFormat="1">
      <c r="A216" s="262"/>
      <c r="B216" s="203"/>
      <c r="C216" s="202"/>
      <c r="D216" s="296">
        <v>39</v>
      </c>
      <c r="E216" s="200" t="s">
        <v>473</v>
      </c>
      <c r="F216" s="216"/>
      <c r="G216" s="216"/>
      <c r="H216" s="216"/>
      <c r="I216" s="297"/>
      <c r="J216" s="311" t="s">
        <v>265</v>
      </c>
      <c r="K216" s="352">
        <v>93418</v>
      </c>
      <c r="L216" s="263"/>
    </row>
    <row r="217" spans="1:12" s="264" customFormat="1">
      <c r="A217" s="262"/>
      <c r="B217" s="203"/>
      <c r="C217" s="202"/>
      <c r="D217" s="296">
        <v>40</v>
      </c>
      <c r="E217" s="200" t="s">
        <v>474</v>
      </c>
      <c r="F217" s="216"/>
      <c r="G217" s="216"/>
      <c r="H217" s="216"/>
      <c r="I217" s="297"/>
      <c r="J217" s="311" t="s">
        <v>265</v>
      </c>
      <c r="K217" s="352">
        <v>6151530</v>
      </c>
      <c r="L217" s="263"/>
    </row>
    <row r="218" spans="1:12" s="264" customFormat="1">
      <c r="A218" s="262"/>
      <c r="B218" s="203"/>
      <c r="C218" s="202"/>
      <c r="D218" s="296">
        <v>41</v>
      </c>
      <c r="E218" s="200" t="s">
        <v>475</v>
      </c>
      <c r="F218" s="216"/>
      <c r="G218" s="216"/>
      <c r="H218" s="216"/>
      <c r="I218" s="297"/>
      <c r="J218" s="311" t="s">
        <v>265</v>
      </c>
      <c r="K218" s="352">
        <v>2334213</v>
      </c>
      <c r="L218" s="263"/>
    </row>
    <row r="219" spans="1:12" s="264" customFormat="1">
      <c r="A219" s="262"/>
      <c r="B219" s="203"/>
      <c r="C219" s="202"/>
      <c r="D219" s="296">
        <v>42</v>
      </c>
      <c r="E219" s="200" t="s">
        <v>507</v>
      </c>
      <c r="F219" s="216"/>
      <c r="G219" s="216"/>
      <c r="H219" s="216"/>
      <c r="I219" s="297"/>
      <c r="J219" s="311" t="s">
        <v>265</v>
      </c>
      <c r="K219" s="352">
        <v>1628000</v>
      </c>
      <c r="L219" s="263"/>
    </row>
    <row r="220" spans="1:12" s="264" customFormat="1">
      <c r="A220" s="262"/>
      <c r="B220" s="203"/>
      <c r="C220" s="202"/>
      <c r="D220" s="296">
        <v>43</v>
      </c>
      <c r="E220" s="200" t="s">
        <v>508</v>
      </c>
      <c r="F220" s="216"/>
      <c r="G220" s="216"/>
      <c r="H220" s="216"/>
      <c r="I220" s="297"/>
      <c r="J220" s="311" t="s">
        <v>265</v>
      </c>
      <c r="K220" s="352">
        <v>404747</v>
      </c>
      <c r="L220" s="263"/>
    </row>
    <row r="221" spans="1:12" s="264" customFormat="1">
      <c r="A221" s="262"/>
      <c r="B221" s="203"/>
      <c r="C221" s="202"/>
      <c r="D221" s="296">
        <v>44</v>
      </c>
      <c r="E221" s="200" t="s">
        <v>476</v>
      </c>
      <c r="F221" s="216"/>
      <c r="G221" s="216"/>
      <c r="H221" s="216"/>
      <c r="I221" s="297"/>
      <c r="J221" s="311" t="s">
        <v>265</v>
      </c>
      <c r="K221" s="352">
        <v>15528</v>
      </c>
      <c r="L221" s="263"/>
    </row>
    <row r="222" spans="1:12" s="264" customFormat="1">
      <c r="A222" s="262"/>
      <c r="B222" s="203"/>
      <c r="C222" s="202"/>
      <c r="D222" s="296">
        <v>45</v>
      </c>
      <c r="E222" s="200" t="s">
        <v>509</v>
      </c>
      <c r="F222" s="216"/>
      <c r="G222" s="216"/>
      <c r="H222" s="216"/>
      <c r="I222" s="297"/>
      <c r="J222" s="311" t="s">
        <v>265</v>
      </c>
      <c r="K222" s="352">
        <v>377669</v>
      </c>
      <c r="L222" s="263"/>
    </row>
    <row r="223" spans="1:12" s="264" customFormat="1">
      <c r="A223" s="262"/>
      <c r="B223" s="203"/>
      <c r="C223" s="202"/>
      <c r="D223" s="296">
        <v>46</v>
      </c>
      <c r="E223" s="200" t="s">
        <v>477</v>
      </c>
      <c r="F223" s="216"/>
      <c r="G223" s="216"/>
      <c r="H223" s="216"/>
      <c r="I223" s="297"/>
      <c r="J223" s="311" t="s">
        <v>265</v>
      </c>
      <c r="K223" s="352">
        <v>1334562</v>
      </c>
      <c r="L223" s="263"/>
    </row>
    <row r="224" spans="1:12">
      <c r="A224" s="163"/>
      <c r="B224" s="171"/>
      <c r="C224" s="116"/>
      <c r="D224" s="296">
        <v>47</v>
      </c>
      <c r="E224" s="200" t="s">
        <v>478</v>
      </c>
      <c r="F224" s="116"/>
      <c r="G224" s="116"/>
      <c r="H224" s="116"/>
      <c r="J224" s="311" t="s">
        <v>265</v>
      </c>
      <c r="K224" s="354">
        <v>3211899</v>
      </c>
      <c r="L224" s="165"/>
    </row>
    <row r="225" spans="1:12" s="264" customFormat="1">
      <c r="A225" s="262"/>
      <c r="B225" s="203"/>
      <c r="C225" s="202"/>
      <c r="D225" s="296">
        <v>48</v>
      </c>
      <c r="E225" s="200" t="s">
        <v>510</v>
      </c>
      <c r="F225" s="216"/>
      <c r="G225" s="216"/>
      <c r="H225" s="216"/>
      <c r="I225" s="297"/>
      <c r="J225" s="311" t="s">
        <v>265</v>
      </c>
      <c r="K225" s="352">
        <v>96000</v>
      </c>
      <c r="L225" s="263"/>
    </row>
    <row r="226" spans="1:12" s="264" customFormat="1">
      <c r="A226" s="262"/>
      <c r="B226" s="203"/>
      <c r="C226" s="202"/>
      <c r="D226" s="296">
        <v>49</v>
      </c>
      <c r="E226" s="200" t="s">
        <v>511</v>
      </c>
      <c r="F226" s="216"/>
      <c r="G226" s="216"/>
      <c r="H226" s="216"/>
      <c r="I226" s="297"/>
      <c r="J226" s="311" t="s">
        <v>265</v>
      </c>
      <c r="K226" s="352">
        <v>238600</v>
      </c>
      <c r="L226" s="263"/>
    </row>
    <row r="227" spans="1:12" s="264" customFormat="1">
      <c r="A227" s="262"/>
      <c r="B227" s="203"/>
      <c r="C227" s="202"/>
      <c r="D227" s="296">
        <v>50</v>
      </c>
      <c r="E227" s="200" t="s">
        <v>479</v>
      </c>
      <c r="F227" s="216"/>
      <c r="G227" s="216"/>
      <c r="H227" s="216"/>
      <c r="I227" s="297"/>
      <c r="J227" s="311" t="s">
        <v>265</v>
      </c>
      <c r="K227" s="352">
        <v>422700</v>
      </c>
      <c r="L227" s="263"/>
    </row>
    <row r="228" spans="1:12">
      <c r="A228" s="163"/>
      <c r="B228" s="171"/>
      <c r="C228" s="116"/>
      <c r="D228" s="296">
        <v>51</v>
      </c>
      <c r="E228" s="200" t="s">
        <v>480</v>
      </c>
      <c r="F228" s="116"/>
      <c r="G228" s="116"/>
      <c r="H228" s="116"/>
      <c r="J228" s="311" t="s">
        <v>265</v>
      </c>
      <c r="K228" s="354">
        <v>1357288</v>
      </c>
      <c r="L228" s="165"/>
    </row>
    <row r="229" spans="1:12">
      <c r="A229" s="163"/>
      <c r="B229" s="171"/>
      <c r="C229" s="116"/>
      <c r="D229" s="296"/>
      <c r="E229" s="200"/>
      <c r="F229" s="116"/>
      <c r="G229" s="116"/>
      <c r="H229" s="116"/>
      <c r="J229" s="311"/>
      <c r="K229" s="299"/>
      <c r="L229" s="165"/>
    </row>
    <row r="230" spans="1:12">
      <c r="A230" s="163"/>
      <c r="B230" s="171">
        <v>46</v>
      </c>
      <c r="C230" s="116"/>
      <c r="D230" s="198" t="s">
        <v>214</v>
      </c>
      <c r="E230" s="200" t="s">
        <v>357</v>
      </c>
      <c r="F230" s="116"/>
      <c r="G230" s="116"/>
      <c r="H230" s="116"/>
      <c r="J230" s="311" t="s">
        <v>320</v>
      </c>
      <c r="K230" s="340">
        <v>21043452</v>
      </c>
      <c r="L230" s="197"/>
    </row>
    <row r="231" spans="1:12">
      <c r="A231" s="163"/>
      <c r="B231" s="171"/>
      <c r="C231" s="116"/>
      <c r="D231" s="198"/>
      <c r="E231" s="200"/>
      <c r="F231" s="116"/>
      <c r="G231" s="116"/>
      <c r="H231" s="116"/>
      <c r="J231" s="311"/>
      <c r="L231" s="165"/>
    </row>
    <row r="232" spans="1:12">
      <c r="A232" s="163"/>
      <c r="B232" s="171">
        <v>47</v>
      </c>
      <c r="C232" s="116"/>
      <c r="D232" s="198" t="s">
        <v>214</v>
      </c>
      <c r="E232" s="200" t="s">
        <v>359</v>
      </c>
      <c r="F232" s="116"/>
      <c r="G232" s="116"/>
      <c r="H232" s="116"/>
      <c r="J232" s="311" t="s">
        <v>265</v>
      </c>
      <c r="K232" s="340">
        <v>3514272</v>
      </c>
      <c r="L232" s="197"/>
    </row>
    <row r="233" spans="1:12">
      <c r="A233" s="163"/>
      <c r="B233" s="171"/>
      <c r="C233" s="116"/>
      <c r="D233" s="198"/>
      <c r="E233" s="200"/>
      <c r="F233" s="116"/>
      <c r="G233" s="116"/>
      <c r="H233" s="116"/>
      <c r="J233" s="312"/>
      <c r="L233" s="165"/>
    </row>
    <row r="234" spans="1:12">
      <c r="A234" s="163"/>
      <c r="B234" s="171">
        <v>48</v>
      </c>
      <c r="C234" s="116"/>
      <c r="D234" s="198" t="s">
        <v>214</v>
      </c>
      <c r="E234" s="200" t="s">
        <v>360</v>
      </c>
      <c r="F234" s="116"/>
      <c r="G234" s="116"/>
      <c r="H234" s="116"/>
      <c r="J234" s="311" t="s">
        <v>358</v>
      </c>
      <c r="K234" s="196"/>
      <c r="L234" s="197"/>
    </row>
    <row r="235" spans="1:12">
      <c r="A235" s="163"/>
      <c r="B235" s="171"/>
      <c r="C235" s="116"/>
      <c r="D235" s="198"/>
      <c r="E235" s="200"/>
      <c r="F235" s="116"/>
      <c r="G235" s="116"/>
      <c r="H235" s="116"/>
      <c r="J235" s="312"/>
      <c r="L235" s="165"/>
    </row>
    <row r="236" spans="1:12">
      <c r="A236" s="163"/>
      <c r="B236" s="171">
        <v>49</v>
      </c>
      <c r="C236" s="116"/>
      <c r="D236" s="198" t="s">
        <v>214</v>
      </c>
      <c r="E236" s="200" t="s">
        <v>361</v>
      </c>
      <c r="F236" s="116"/>
      <c r="G236" s="116"/>
      <c r="H236" s="116"/>
      <c r="J236" s="311" t="s">
        <v>265</v>
      </c>
      <c r="K236" s="340">
        <f>'1-Pasqyra e Pozicioni Financiar'!B70</f>
        <v>1721741</v>
      </c>
      <c r="L236" s="165"/>
    </row>
    <row r="237" spans="1:12">
      <c r="A237" s="163"/>
      <c r="B237" s="171"/>
      <c r="C237" s="116"/>
      <c r="D237" s="198"/>
      <c r="E237" s="200"/>
      <c r="F237" s="116"/>
      <c r="G237" s="116"/>
      <c r="H237" s="116"/>
      <c r="J237" s="312"/>
      <c r="L237" s="165"/>
    </row>
    <row r="238" spans="1:12">
      <c r="A238" s="163"/>
      <c r="B238" s="171">
        <v>50</v>
      </c>
      <c r="C238" s="116"/>
      <c r="D238" s="198" t="s">
        <v>214</v>
      </c>
      <c r="E238" s="200" t="s">
        <v>362</v>
      </c>
      <c r="F238" s="116"/>
      <c r="G238" s="116"/>
      <c r="H238" s="116"/>
      <c r="J238" s="311" t="s">
        <v>358</v>
      </c>
      <c r="K238" s="196"/>
      <c r="L238" s="197"/>
    </row>
    <row r="239" spans="1:12">
      <c r="A239" s="163"/>
      <c r="B239" s="171"/>
      <c r="C239" s="116"/>
      <c r="D239" s="198"/>
      <c r="E239" s="200"/>
      <c r="F239" s="116"/>
      <c r="G239" s="116"/>
      <c r="H239" s="116"/>
      <c r="J239" s="312"/>
      <c r="L239" s="165"/>
    </row>
    <row r="240" spans="1:12">
      <c r="A240" s="163"/>
      <c r="B240" s="171">
        <v>51</v>
      </c>
      <c r="C240" s="116"/>
      <c r="D240" s="198" t="s">
        <v>214</v>
      </c>
      <c r="E240" s="200" t="s">
        <v>363</v>
      </c>
      <c r="F240" s="116"/>
      <c r="G240" s="116"/>
      <c r="H240" s="116"/>
      <c r="J240" s="311" t="s">
        <v>358</v>
      </c>
      <c r="K240" s="196"/>
      <c r="L240" s="165"/>
    </row>
    <row r="241" spans="1:12">
      <c r="A241" s="163"/>
      <c r="B241" s="171"/>
      <c r="C241" s="116"/>
      <c r="D241" s="198"/>
      <c r="E241" s="200"/>
      <c r="F241" s="116"/>
      <c r="G241" s="116"/>
      <c r="H241" s="116"/>
      <c r="J241" s="312"/>
      <c r="L241" s="165"/>
    </row>
    <row r="242" spans="1:12">
      <c r="A242" s="163"/>
      <c r="B242" s="171">
        <v>52</v>
      </c>
      <c r="C242" s="116"/>
      <c r="D242" s="198" t="s">
        <v>214</v>
      </c>
      <c r="E242" s="200" t="s">
        <v>326</v>
      </c>
      <c r="F242" s="116"/>
      <c r="G242" s="116"/>
      <c r="H242" s="116"/>
      <c r="J242" s="311" t="s">
        <v>358</v>
      </c>
      <c r="K242" s="196"/>
      <c r="L242" s="197"/>
    </row>
    <row r="243" spans="1:12">
      <c r="A243" s="163"/>
      <c r="B243" s="171"/>
      <c r="C243" s="116"/>
      <c r="D243" s="198"/>
      <c r="E243" s="200"/>
      <c r="F243" s="116"/>
      <c r="G243" s="116"/>
      <c r="H243" s="116"/>
      <c r="J243" s="116"/>
      <c r="L243" s="165"/>
    </row>
    <row r="244" spans="1:12">
      <c r="A244" s="163"/>
      <c r="B244" s="171">
        <v>53</v>
      </c>
      <c r="C244" s="116"/>
      <c r="D244" s="198" t="s">
        <v>214</v>
      </c>
      <c r="E244" s="200" t="s">
        <v>364</v>
      </c>
      <c r="F244" s="116"/>
      <c r="G244" s="116"/>
      <c r="H244" s="116"/>
      <c r="J244" s="116" t="s">
        <v>327</v>
      </c>
      <c r="L244" s="165"/>
    </row>
    <row r="245" spans="1:12">
      <c r="A245" s="163"/>
      <c r="B245" s="171"/>
      <c r="C245" s="116"/>
      <c r="D245" s="198"/>
      <c r="E245" s="200"/>
      <c r="F245" s="116"/>
      <c r="G245" s="116"/>
      <c r="H245" s="116"/>
      <c r="J245" s="116"/>
      <c r="L245" s="165"/>
    </row>
    <row r="246" spans="1:12">
      <c r="A246" s="163"/>
      <c r="B246" s="171">
        <v>54</v>
      </c>
      <c r="C246" s="116"/>
      <c r="D246" s="198" t="s">
        <v>214</v>
      </c>
      <c r="E246" s="200" t="s">
        <v>365</v>
      </c>
      <c r="F246" s="116"/>
      <c r="G246" s="116"/>
      <c r="H246" s="116"/>
      <c r="J246" s="116" t="s">
        <v>327</v>
      </c>
      <c r="K246" s="196">
        <v>0</v>
      </c>
      <c r="L246" s="165"/>
    </row>
    <row r="247" spans="1:12">
      <c r="A247" s="163"/>
      <c r="B247" s="171"/>
      <c r="C247" s="116"/>
      <c r="D247" s="198"/>
      <c r="E247" s="200"/>
      <c r="F247" s="116"/>
      <c r="G247" s="116"/>
      <c r="H247" s="116"/>
      <c r="J247" s="116"/>
      <c r="L247" s="197"/>
    </row>
    <row r="248" spans="1:12">
      <c r="A248" s="163"/>
      <c r="B248" s="171">
        <v>55</v>
      </c>
      <c r="C248" s="116"/>
      <c r="D248" s="167">
        <v>4</v>
      </c>
      <c r="E248" s="213" t="s">
        <v>366</v>
      </c>
      <c r="F248" s="174"/>
      <c r="G248" s="116"/>
      <c r="H248" s="116"/>
      <c r="J248" s="116" t="s">
        <v>327</v>
      </c>
      <c r="L248" s="165"/>
    </row>
    <row r="249" spans="1:12">
      <c r="A249" s="163"/>
      <c r="B249" s="171"/>
      <c r="C249" s="116"/>
      <c r="D249" s="167"/>
      <c r="E249" s="213"/>
      <c r="F249" s="174"/>
      <c r="G249" s="116"/>
      <c r="H249" s="116"/>
      <c r="J249" s="116"/>
      <c r="L249" s="165"/>
    </row>
    <row r="250" spans="1:12">
      <c r="A250" s="163"/>
      <c r="B250" s="171">
        <v>56</v>
      </c>
      <c r="C250" s="116"/>
      <c r="D250" s="167">
        <v>5</v>
      </c>
      <c r="E250" s="213" t="s">
        <v>367</v>
      </c>
      <c r="F250" s="174"/>
      <c r="G250" s="116"/>
      <c r="H250" s="116"/>
      <c r="J250" s="116" t="s">
        <v>265</v>
      </c>
      <c r="K250" s="209">
        <f>'1-Pasqyra e Pozicioni Financiar'!B74</f>
        <v>-42547680</v>
      </c>
      <c r="L250" s="165"/>
    </row>
    <row r="251" spans="1:12" s="359" customFormat="1">
      <c r="A251" s="360"/>
      <c r="B251" s="343"/>
      <c r="C251" s="216"/>
      <c r="D251" s="296">
        <v>1</v>
      </c>
      <c r="E251" s="348" t="s">
        <v>466</v>
      </c>
      <c r="F251" s="200"/>
      <c r="G251" s="216"/>
      <c r="H251" s="216"/>
      <c r="I251" s="297"/>
      <c r="J251" s="216"/>
      <c r="K251" s="297"/>
      <c r="L251" s="361"/>
    </row>
    <row r="252" spans="1:12">
      <c r="A252" s="163"/>
      <c r="B252" s="171"/>
      <c r="C252" s="116"/>
      <c r="D252" s="167"/>
      <c r="E252" s="213"/>
      <c r="F252" s="174"/>
      <c r="G252" s="116"/>
      <c r="H252" s="116"/>
      <c r="J252" s="116"/>
      <c r="L252" s="165"/>
    </row>
    <row r="253" spans="1:12">
      <c r="A253" s="163"/>
      <c r="B253" s="171"/>
      <c r="C253" s="116"/>
      <c r="D253" s="206" t="s">
        <v>215</v>
      </c>
      <c r="E253" s="168" t="s">
        <v>368</v>
      </c>
      <c r="F253" s="168"/>
      <c r="G253" s="116"/>
      <c r="H253" s="116"/>
      <c r="J253" s="116" t="s">
        <v>327</v>
      </c>
      <c r="L253" s="165"/>
    </row>
    <row r="254" spans="1:12">
      <c r="A254" s="163"/>
      <c r="B254" s="171"/>
      <c r="C254" s="116"/>
      <c r="D254" s="206"/>
      <c r="E254" s="168"/>
      <c r="F254" s="168"/>
      <c r="G254" s="116"/>
      <c r="H254" s="116"/>
      <c r="J254" s="116"/>
      <c r="L254" s="165"/>
    </row>
    <row r="255" spans="1:12">
      <c r="A255" s="163"/>
      <c r="B255" s="171">
        <v>58</v>
      </c>
      <c r="C255" s="116"/>
      <c r="D255" s="167">
        <v>1</v>
      </c>
      <c r="E255" s="213" t="s">
        <v>369</v>
      </c>
      <c r="F255" s="168"/>
      <c r="G255" s="116"/>
      <c r="H255" s="116"/>
      <c r="J255" s="188" t="s">
        <v>265</v>
      </c>
      <c r="K255" s="339">
        <f>'1-Pasqyra e Pozicioni Financiar'!B79</f>
        <v>170773393</v>
      </c>
      <c r="L255" s="165"/>
    </row>
    <row r="256" spans="1:12">
      <c r="A256" s="163"/>
      <c r="B256" s="171"/>
      <c r="C256" s="116"/>
      <c r="D256" s="167"/>
      <c r="E256" s="213"/>
      <c r="F256" s="168"/>
      <c r="G256" s="116"/>
      <c r="H256" s="116"/>
      <c r="J256" s="116"/>
      <c r="L256" s="165"/>
    </row>
    <row r="257" spans="1:12">
      <c r="A257" s="163"/>
      <c r="B257" s="171">
        <v>59</v>
      </c>
      <c r="C257" s="116"/>
      <c r="D257" s="198" t="s">
        <v>214</v>
      </c>
      <c r="E257" s="200" t="s">
        <v>370</v>
      </c>
      <c r="F257" s="116"/>
      <c r="G257" s="116"/>
      <c r="H257" s="116"/>
      <c r="J257" s="116" t="s">
        <v>327</v>
      </c>
      <c r="L257" s="165"/>
    </row>
    <row r="258" spans="1:12">
      <c r="A258" s="163"/>
      <c r="B258" s="171"/>
      <c r="C258" s="116"/>
      <c r="D258" s="198"/>
      <c r="E258" s="200"/>
      <c r="F258" s="116"/>
      <c r="G258" s="116"/>
      <c r="H258" s="116"/>
      <c r="J258" s="116"/>
      <c r="L258" s="165"/>
    </row>
    <row r="259" spans="1:12">
      <c r="A259" s="163"/>
      <c r="B259" s="171">
        <v>60</v>
      </c>
      <c r="C259" s="116"/>
      <c r="D259" s="198" t="s">
        <v>214</v>
      </c>
      <c r="E259" s="200" t="s">
        <v>371</v>
      </c>
      <c r="F259" s="116"/>
      <c r="G259" s="116"/>
      <c r="H259" s="116"/>
      <c r="J259" s="116" t="s">
        <v>327</v>
      </c>
      <c r="L259" s="165"/>
    </row>
    <row r="260" spans="1:12">
      <c r="A260" s="163"/>
      <c r="B260" s="171"/>
      <c r="C260" s="116"/>
      <c r="D260" s="198"/>
      <c r="E260" s="200"/>
      <c r="F260" s="116"/>
      <c r="G260" s="116"/>
      <c r="H260" s="116"/>
      <c r="J260" s="116"/>
      <c r="L260" s="165"/>
    </row>
    <row r="261" spans="1:12">
      <c r="A261" s="163"/>
      <c r="B261" s="171">
        <v>61</v>
      </c>
      <c r="C261" s="116"/>
      <c r="D261" s="167">
        <v>2</v>
      </c>
      <c r="E261" s="213" t="s">
        <v>372</v>
      </c>
      <c r="F261" s="174"/>
      <c r="G261" s="116"/>
      <c r="H261" s="116"/>
      <c r="J261" s="116" t="s">
        <v>327</v>
      </c>
      <c r="L261" s="165"/>
    </row>
    <row r="262" spans="1:12">
      <c r="A262" s="163"/>
      <c r="B262" s="171"/>
      <c r="C262" s="116"/>
      <c r="D262" s="167"/>
      <c r="E262" s="213"/>
      <c r="F262" s="174"/>
      <c r="G262" s="116"/>
      <c r="H262" s="116"/>
      <c r="J262" s="116"/>
      <c r="L262" s="165"/>
    </row>
    <row r="263" spans="1:12">
      <c r="A263" s="163"/>
      <c r="B263" s="171">
        <v>62</v>
      </c>
      <c r="C263" s="116"/>
      <c r="D263" s="167">
        <v>3</v>
      </c>
      <c r="E263" s="213" t="s">
        <v>366</v>
      </c>
      <c r="F263" s="174"/>
      <c r="G263" s="116"/>
      <c r="H263" s="116"/>
      <c r="J263" s="116" t="s">
        <v>327</v>
      </c>
      <c r="L263" s="165"/>
    </row>
    <row r="264" spans="1:12">
      <c r="A264" s="163"/>
      <c r="B264" s="171"/>
      <c r="C264" s="116"/>
      <c r="D264" s="167"/>
      <c r="E264" s="213"/>
      <c r="F264" s="174"/>
      <c r="G264" s="116"/>
      <c r="H264" s="116"/>
      <c r="J264" s="116"/>
      <c r="L264" s="165"/>
    </row>
    <row r="265" spans="1:12">
      <c r="A265" s="163"/>
      <c r="B265" s="171">
        <v>63</v>
      </c>
      <c r="C265" s="116"/>
      <c r="D265" s="167">
        <v>4</v>
      </c>
      <c r="E265" s="213" t="s">
        <v>373</v>
      </c>
      <c r="F265" s="174"/>
      <c r="G265" s="116"/>
      <c r="H265" s="116"/>
      <c r="J265" s="116" t="s">
        <v>327</v>
      </c>
      <c r="K265" s="196">
        <v>0</v>
      </c>
      <c r="L265" s="197"/>
    </row>
    <row r="266" spans="1:12">
      <c r="A266" s="163"/>
      <c r="B266" s="171"/>
      <c r="C266" s="116"/>
      <c r="D266" s="167"/>
      <c r="E266" s="213"/>
      <c r="F266" s="174"/>
      <c r="G266" s="116"/>
      <c r="H266" s="116"/>
      <c r="J266" s="116"/>
      <c r="L266" s="165"/>
    </row>
    <row r="267" spans="1:12">
      <c r="A267" s="163"/>
      <c r="B267" s="171"/>
      <c r="C267" s="116"/>
      <c r="D267" s="206" t="s">
        <v>223</v>
      </c>
      <c r="E267" s="168" t="s">
        <v>374</v>
      </c>
      <c r="F267" s="168"/>
      <c r="G267" s="116"/>
      <c r="H267" s="116"/>
      <c r="J267" s="116" t="s">
        <v>327</v>
      </c>
      <c r="L267" s="165"/>
    </row>
    <row r="268" spans="1:12">
      <c r="A268" s="163"/>
      <c r="B268" s="171"/>
      <c r="C268" s="116"/>
      <c r="D268" s="206"/>
      <c r="E268" s="168"/>
      <c r="F268" s="168"/>
      <c r="G268" s="116"/>
      <c r="H268" s="116"/>
      <c r="J268" s="116"/>
      <c r="L268" s="165"/>
    </row>
    <row r="269" spans="1:12">
      <c r="A269" s="163"/>
      <c r="B269" s="171">
        <v>66</v>
      </c>
      <c r="C269" s="116"/>
      <c r="D269" s="167">
        <v>1</v>
      </c>
      <c r="E269" s="213" t="s">
        <v>375</v>
      </c>
      <c r="F269" s="174"/>
      <c r="G269" s="116"/>
      <c r="H269" s="116"/>
      <c r="J269" s="116" t="s">
        <v>327</v>
      </c>
      <c r="L269" s="165"/>
    </row>
    <row r="270" spans="1:12">
      <c r="A270" s="163"/>
      <c r="B270" s="171"/>
      <c r="C270" s="116"/>
      <c r="D270" s="167"/>
      <c r="E270" s="213"/>
      <c r="F270" s="174"/>
      <c r="G270" s="116"/>
      <c r="H270" s="116"/>
      <c r="J270" s="116"/>
      <c r="L270" s="165"/>
    </row>
    <row r="271" spans="1:12">
      <c r="A271" s="163"/>
      <c r="B271" s="171">
        <v>67</v>
      </c>
      <c r="C271" s="116"/>
      <c r="D271" s="167">
        <v>2</v>
      </c>
      <c r="E271" s="213" t="s">
        <v>376</v>
      </c>
      <c r="F271" s="174"/>
      <c r="G271" s="116"/>
      <c r="H271" s="116"/>
      <c r="J271" s="116" t="s">
        <v>327</v>
      </c>
      <c r="L271" s="165"/>
    </row>
    <row r="272" spans="1:12">
      <c r="A272" s="163"/>
      <c r="B272" s="171"/>
      <c r="C272" s="116"/>
      <c r="D272" s="167"/>
      <c r="E272" s="213"/>
      <c r="F272" s="174"/>
      <c r="G272" s="116"/>
      <c r="H272" s="116"/>
      <c r="J272" s="116"/>
      <c r="L272" s="165"/>
    </row>
    <row r="273" spans="1:12">
      <c r="A273" s="163"/>
      <c r="B273" s="171">
        <v>68</v>
      </c>
      <c r="C273" s="116"/>
      <c r="D273" s="167">
        <v>3</v>
      </c>
      <c r="E273" s="213" t="str">
        <f>'1-Pasqyra e Pozicioni Financiar'!A97</f>
        <v>Kapitali  i nenshkruar</v>
      </c>
      <c r="F273" s="174"/>
      <c r="G273" s="116"/>
      <c r="H273" s="116"/>
      <c r="J273" s="188" t="s">
        <v>265</v>
      </c>
      <c r="K273" s="340">
        <f>'1-Pasqyra e Pozicioni Financiar'!B97</f>
        <v>300000</v>
      </c>
      <c r="L273" s="197"/>
    </row>
    <row r="274" spans="1:12">
      <c r="A274" s="163"/>
      <c r="B274" s="171"/>
      <c r="C274" s="116"/>
      <c r="D274" s="167"/>
      <c r="E274" s="213"/>
      <c r="F274" s="174"/>
      <c r="G274" s="116"/>
      <c r="H274" s="116"/>
      <c r="J274" s="116"/>
      <c r="L274" s="165"/>
    </row>
    <row r="275" spans="1:12">
      <c r="A275" s="163"/>
      <c r="B275" s="171">
        <v>69</v>
      </c>
      <c r="C275" s="116"/>
      <c r="D275" s="167">
        <v>4</v>
      </c>
      <c r="E275" s="213" t="s">
        <v>377</v>
      </c>
      <c r="F275" s="174"/>
      <c r="G275" s="116"/>
      <c r="H275" s="116"/>
      <c r="J275" s="116" t="s">
        <v>327</v>
      </c>
      <c r="L275" s="165"/>
    </row>
    <row r="276" spans="1:12">
      <c r="A276" s="163"/>
      <c r="B276" s="171"/>
      <c r="C276" s="116"/>
      <c r="D276" s="167"/>
      <c r="E276" s="213"/>
      <c r="F276" s="174"/>
      <c r="G276" s="116"/>
      <c r="H276" s="116"/>
      <c r="J276" s="116"/>
      <c r="L276" s="165"/>
    </row>
    <row r="277" spans="1:12">
      <c r="A277" s="163"/>
      <c r="B277" s="171">
        <v>70</v>
      </c>
      <c r="C277" s="116"/>
      <c r="D277" s="167">
        <v>5</v>
      </c>
      <c r="E277" s="213" t="s">
        <v>378</v>
      </c>
      <c r="F277" s="174"/>
      <c r="G277" s="116"/>
      <c r="H277" s="116"/>
      <c r="J277" s="116" t="s">
        <v>327</v>
      </c>
      <c r="L277" s="165"/>
    </row>
    <row r="278" spans="1:12">
      <c r="A278" s="163"/>
      <c r="B278" s="171"/>
      <c r="C278" s="116"/>
      <c r="D278" s="167"/>
      <c r="E278" s="213"/>
      <c r="F278" s="174"/>
      <c r="G278" s="116"/>
      <c r="H278" s="116"/>
      <c r="J278" s="116"/>
      <c r="L278" s="165"/>
    </row>
    <row r="279" spans="1:12">
      <c r="A279" s="163"/>
      <c r="B279" s="171">
        <v>71</v>
      </c>
      <c r="C279" s="116"/>
      <c r="D279" s="167">
        <v>6</v>
      </c>
      <c r="E279" s="213" t="s">
        <v>379</v>
      </c>
      <c r="F279" s="174"/>
      <c r="G279" s="116"/>
      <c r="H279" s="116"/>
      <c r="J279" s="116" t="s">
        <v>327</v>
      </c>
      <c r="K279" s="196">
        <f>'[1]1-Pasqyra e Pozicioni Financiar'!$B$102</f>
        <v>0</v>
      </c>
      <c r="L279" s="197"/>
    </row>
    <row r="280" spans="1:12">
      <c r="A280" s="163"/>
      <c r="B280" s="171"/>
      <c r="C280" s="116"/>
      <c r="D280" s="167"/>
      <c r="E280" s="213"/>
      <c r="F280" s="174"/>
      <c r="G280" s="116"/>
      <c r="H280" s="116"/>
      <c r="J280" s="116"/>
      <c r="L280" s="165"/>
    </row>
    <row r="281" spans="1:12">
      <c r="A281" s="163"/>
      <c r="B281" s="171">
        <v>72</v>
      </c>
      <c r="C281" s="116"/>
      <c r="D281" s="167">
        <v>7</v>
      </c>
      <c r="E281" s="213" t="s">
        <v>380</v>
      </c>
      <c r="F281" s="174"/>
      <c r="G281" s="116"/>
      <c r="H281" s="116"/>
      <c r="J281" s="116" t="s">
        <v>327</v>
      </c>
      <c r="K281" s="196">
        <v>0</v>
      </c>
      <c r="L281" s="197"/>
    </row>
    <row r="282" spans="1:12">
      <c r="A282" s="163"/>
      <c r="B282" s="171"/>
      <c r="C282" s="116"/>
      <c r="D282" s="167"/>
      <c r="E282" s="213"/>
      <c r="F282" s="174"/>
      <c r="G282" s="116"/>
      <c r="H282" s="116"/>
      <c r="J282" s="116"/>
      <c r="L282" s="165"/>
    </row>
    <row r="283" spans="1:12">
      <c r="A283" s="163"/>
      <c r="B283" s="171">
        <v>73</v>
      </c>
      <c r="C283" s="116"/>
      <c r="D283" s="167">
        <v>8</v>
      </c>
      <c r="E283" s="213" t="s">
        <v>381</v>
      </c>
      <c r="F283" s="174"/>
      <c r="G283" s="116"/>
      <c r="H283" s="116"/>
      <c r="J283" s="188" t="s">
        <v>265</v>
      </c>
      <c r="K283" s="340">
        <f>'1-Pasqyra e Pozicioni Financiar'!B103</f>
        <v>12642223</v>
      </c>
      <c r="L283" s="197"/>
    </row>
    <row r="284" spans="1:12">
      <c r="A284" s="163"/>
      <c r="B284" s="171"/>
      <c r="C284" s="116"/>
      <c r="D284" s="167"/>
      <c r="E284" s="213"/>
      <c r="F284" s="174"/>
      <c r="G284" s="116"/>
      <c r="H284" s="116"/>
      <c r="J284" s="171"/>
      <c r="L284" s="165"/>
    </row>
    <row r="285" spans="1:12" ht="13.5" thickBot="1">
      <c r="A285" s="163"/>
      <c r="B285" s="171">
        <v>74</v>
      </c>
      <c r="C285" s="116"/>
      <c r="D285" s="167">
        <v>9</v>
      </c>
      <c r="E285" s="213" t="s">
        <v>382</v>
      </c>
      <c r="F285" s="174"/>
      <c r="G285" s="116"/>
      <c r="H285" s="116"/>
      <c r="J285" s="188" t="s">
        <v>265</v>
      </c>
      <c r="K285" s="341">
        <f>'1-Pasqyra e Pozicioni Financiar'!B105</f>
        <v>59650276</v>
      </c>
      <c r="L285" s="197"/>
    </row>
    <row r="286" spans="1:12">
      <c r="A286" s="163"/>
      <c r="B286" s="171"/>
      <c r="C286" s="116"/>
      <c r="D286" s="167"/>
      <c r="E286" s="213"/>
      <c r="F286" s="174"/>
      <c r="G286" s="116"/>
      <c r="H286" s="116"/>
      <c r="J286" s="171"/>
      <c r="L286" s="197"/>
    </row>
    <row r="287" spans="1:12">
      <c r="A287" s="163"/>
      <c r="B287" s="171">
        <v>75</v>
      </c>
      <c r="C287" s="116"/>
      <c r="D287" s="167">
        <v>10</v>
      </c>
      <c r="E287" s="213" t="s">
        <v>235</v>
      </c>
      <c r="F287" s="174"/>
      <c r="G287" s="116"/>
      <c r="H287" s="116"/>
      <c r="J287" s="171" t="s">
        <v>383</v>
      </c>
      <c r="K287" s="196">
        <f>'1-Pasqyra e Pozicioni Financiar'!B106</f>
        <v>18626860</v>
      </c>
      <c r="L287" s="197"/>
    </row>
    <row r="288" spans="1:12">
      <c r="A288" s="163"/>
      <c r="B288" s="171"/>
      <c r="C288" s="116"/>
      <c r="D288" s="167"/>
      <c r="E288" s="213"/>
      <c r="F288" s="174"/>
      <c r="G288" s="116"/>
      <c r="H288" s="116"/>
      <c r="J288" s="116"/>
      <c r="K288" s="196"/>
      <c r="L288" s="197"/>
    </row>
    <row r="289" spans="1:13">
      <c r="A289" s="163"/>
      <c r="E289" s="225" t="s">
        <v>227</v>
      </c>
      <c r="F289" s="164" t="s">
        <v>384</v>
      </c>
      <c r="J289" s="188" t="s">
        <v>265</v>
      </c>
      <c r="K289" s="196">
        <f>'1-Pasqyra e Pozicioni Financiar'!B106</f>
        <v>18626860</v>
      </c>
      <c r="L289" s="197"/>
    </row>
    <row r="290" spans="1:13">
      <c r="A290" s="163"/>
      <c r="E290" s="225" t="s">
        <v>227</v>
      </c>
      <c r="F290" s="164" t="s">
        <v>237</v>
      </c>
      <c r="I290" s="116"/>
      <c r="J290" s="311" t="s">
        <v>358</v>
      </c>
      <c r="K290" s="204">
        <v>0</v>
      </c>
      <c r="L290" s="197"/>
    </row>
    <row r="291" spans="1:13">
      <c r="A291" s="163"/>
      <c r="E291" s="225" t="s">
        <v>227</v>
      </c>
      <c r="F291" s="164" t="s">
        <v>238</v>
      </c>
      <c r="J291" s="188" t="s">
        <v>265</v>
      </c>
      <c r="K291" s="204">
        <f>'2.1-Pasqyra e Perform. (natyra)'!B42</f>
        <v>21913953</v>
      </c>
      <c r="L291" s="197"/>
    </row>
    <row r="292" spans="1:13">
      <c r="A292" s="163"/>
      <c r="E292" s="225" t="s">
        <v>227</v>
      </c>
      <c r="F292" s="164" t="s">
        <v>4</v>
      </c>
      <c r="J292" s="188" t="s">
        <v>265</v>
      </c>
      <c r="K292" s="204">
        <f>-'2.1-Pasqyra e Perform. (natyra)'!B44</f>
        <v>3287093</v>
      </c>
      <c r="L292" s="197"/>
    </row>
    <row r="293" spans="1:13">
      <c r="A293" s="163"/>
      <c r="L293" s="197"/>
    </row>
    <row r="294" spans="1:13" ht="18">
      <c r="A294" s="226"/>
      <c r="B294" s="101"/>
      <c r="C294" s="103"/>
      <c r="D294" s="97"/>
      <c r="E294" s="94"/>
      <c r="F294" s="94"/>
      <c r="G294" s="94"/>
      <c r="H294" s="95"/>
      <c r="I294" s="102"/>
      <c r="L294" s="197"/>
    </row>
    <row r="295" spans="1:13" ht="18">
      <c r="A295" s="408" t="s">
        <v>225</v>
      </c>
      <c r="B295" s="409"/>
      <c r="C295" s="409"/>
      <c r="D295" s="409"/>
      <c r="E295" s="409"/>
      <c r="F295" s="409"/>
      <c r="G295" s="409"/>
      <c r="H295" s="409"/>
      <c r="I295" s="409"/>
      <c r="J295" s="409"/>
      <c r="K295" s="409"/>
      <c r="L295" s="410"/>
    </row>
    <row r="296" spans="1:13" ht="15">
      <c r="A296" s="226"/>
      <c r="B296" s="101"/>
      <c r="C296" s="227" t="s">
        <v>226</v>
      </c>
      <c r="D296" s="97"/>
      <c r="E296" s="94"/>
      <c r="F296" s="94"/>
      <c r="G296" s="94"/>
      <c r="H296" s="95"/>
      <c r="I296" s="104"/>
      <c r="J296" s="228" t="s">
        <v>265</v>
      </c>
      <c r="K296" s="229">
        <f>K297+K298+K299+K300</f>
        <v>231868192</v>
      </c>
      <c r="L296" s="197"/>
    </row>
    <row r="297" spans="1:13">
      <c r="A297" s="226"/>
      <c r="B297" s="101" t="s">
        <v>227</v>
      </c>
      <c r="C297" s="97" t="s">
        <v>447</v>
      </c>
      <c r="D297" s="97"/>
      <c r="E297" s="94"/>
      <c r="F297" s="94"/>
      <c r="G297" s="94"/>
      <c r="H297" s="95"/>
      <c r="I297" s="102"/>
      <c r="J297" s="188" t="s">
        <v>265</v>
      </c>
      <c r="K297" s="235">
        <f>'2.1-Pasqyra e Perform. (natyra)'!B10</f>
        <v>162934390</v>
      </c>
      <c r="L297" s="197"/>
    </row>
    <row r="298" spans="1:13">
      <c r="A298" s="226"/>
      <c r="B298" s="101" t="s">
        <v>227</v>
      </c>
      <c r="C298" s="97" t="s">
        <v>418</v>
      </c>
      <c r="D298" s="97"/>
      <c r="E298" s="94"/>
      <c r="F298" s="94"/>
      <c r="G298" s="94"/>
      <c r="H298" s="95"/>
      <c r="I298" s="231"/>
      <c r="J298" s="188" t="s">
        <v>265</v>
      </c>
      <c r="K298" s="232">
        <f>'2.1-Pasqyra e Perform. (natyra)'!B11</f>
        <v>66720352</v>
      </c>
      <c r="L298" s="197"/>
    </row>
    <row r="299" spans="1:13">
      <c r="A299" s="226"/>
      <c r="B299" s="101" t="s">
        <v>227</v>
      </c>
      <c r="C299" s="105" t="s">
        <v>228</v>
      </c>
      <c r="D299" s="98"/>
      <c r="E299" s="94"/>
      <c r="F299" s="94"/>
      <c r="G299" s="94"/>
      <c r="H299" s="94"/>
      <c r="I299" s="100"/>
      <c r="J299" s="188" t="s">
        <v>265</v>
      </c>
      <c r="K299" s="232">
        <f>'2.1-Pasqyra e Perform. (natyra)'!B17</f>
        <v>2213450</v>
      </c>
      <c r="L299" s="197"/>
    </row>
    <row r="300" spans="1:13">
      <c r="A300" s="226"/>
      <c r="B300" s="101"/>
      <c r="C300" s="105" t="str">
        <f>'2.1-Pasqyra e Perform. (natyra)'!A14</f>
        <v>Te tjera te ardhura nga aktiviteti i shfrytezimit (fitim nga kembimi valutor per parapagimet)</v>
      </c>
      <c r="D300" s="98"/>
      <c r="E300" s="94"/>
      <c r="F300" s="94"/>
      <c r="G300" s="94"/>
      <c r="H300" s="94"/>
      <c r="I300" s="100"/>
      <c r="J300" s="188" t="s">
        <v>265</v>
      </c>
      <c r="K300" s="209">
        <f>'2.1-Pasqyra e Perform. (natyra)'!B14</f>
        <v>0</v>
      </c>
      <c r="L300" s="197"/>
    </row>
    <row r="301" spans="1:13">
      <c r="A301" s="226"/>
      <c r="B301" s="101"/>
      <c r="C301" s="105"/>
      <c r="D301" s="98"/>
      <c r="E301" s="94"/>
      <c r="F301" s="94"/>
      <c r="G301" s="94"/>
      <c r="H301" s="94"/>
      <c r="I301" s="100"/>
      <c r="J301" s="188"/>
      <c r="L301" s="197"/>
    </row>
    <row r="302" spans="1:13">
      <c r="A302" s="226"/>
      <c r="B302" s="101"/>
      <c r="C302" s="105"/>
      <c r="D302" s="98"/>
      <c r="E302" s="94"/>
      <c r="F302" s="94"/>
      <c r="G302" s="94"/>
      <c r="H302" s="94"/>
      <c r="I302" s="100"/>
      <c r="J302" s="188"/>
      <c r="L302" s="197"/>
    </row>
    <row r="303" spans="1:13">
      <c r="A303" s="226"/>
      <c r="B303" s="101"/>
      <c r="C303" s="105"/>
      <c r="D303" s="98"/>
      <c r="E303" s="94"/>
      <c r="F303" s="94"/>
      <c r="G303" s="94"/>
      <c r="H303" s="94"/>
      <c r="I303" s="100"/>
      <c r="J303" s="188"/>
      <c r="L303" s="197"/>
    </row>
    <row r="304" spans="1:13" ht="15.75">
      <c r="A304" s="226"/>
      <c r="B304" s="101"/>
      <c r="C304" s="411" t="s">
        <v>229</v>
      </c>
      <c r="D304" s="411"/>
      <c r="E304" s="411"/>
      <c r="F304" s="411"/>
      <c r="G304" s="411"/>
      <c r="H304" s="411"/>
      <c r="I304" s="411"/>
      <c r="J304" s="228" t="s">
        <v>265</v>
      </c>
      <c r="K304" s="229">
        <f>K305+K306+K307+K308+K309</f>
        <v>209954239</v>
      </c>
      <c r="L304" s="197"/>
      <c r="M304" s="234"/>
    </row>
    <row r="305" spans="1:13">
      <c r="A305" s="226"/>
      <c r="B305" s="101" t="s">
        <v>227</v>
      </c>
      <c r="C305" s="106" t="s">
        <v>230</v>
      </c>
      <c r="D305" s="98"/>
      <c r="E305" s="94"/>
      <c r="F305" s="94"/>
      <c r="G305" s="94"/>
      <c r="H305" s="94"/>
      <c r="I305" s="100"/>
      <c r="J305" s="188" t="s">
        <v>265</v>
      </c>
      <c r="K305" s="235">
        <f>-'2.1-Pasqyra e Perform. (natyra)'!B19</f>
        <v>99360485</v>
      </c>
      <c r="L305" s="197"/>
      <c r="M305" s="234"/>
    </row>
    <row r="306" spans="1:13">
      <c r="A306" s="226"/>
      <c r="B306" s="101" t="s">
        <v>227</v>
      </c>
      <c r="C306" s="106" t="s">
        <v>251</v>
      </c>
      <c r="D306" s="98"/>
      <c r="E306" s="94"/>
      <c r="F306" s="94"/>
      <c r="G306" s="94"/>
      <c r="H306" s="94"/>
      <c r="I306" s="100"/>
      <c r="J306" s="188" t="s">
        <v>265</v>
      </c>
      <c r="K306" s="230"/>
      <c r="L306" s="197"/>
    </row>
    <row r="307" spans="1:13">
      <c r="A307" s="226"/>
      <c r="B307" s="101" t="s">
        <v>227</v>
      </c>
      <c r="C307" s="106" t="s">
        <v>231</v>
      </c>
      <c r="D307" s="98"/>
      <c r="E307" s="94"/>
      <c r="F307" s="94"/>
      <c r="G307" s="94"/>
      <c r="H307" s="94"/>
      <c r="I307" s="100"/>
      <c r="J307" s="188" t="s">
        <v>265</v>
      </c>
      <c r="K307" s="235">
        <f>-'2.1-Pasqyra e Perform. (natyra)'!B23-'2.1-Pasqyra e Perform. (natyra)'!B22</f>
        <v>24557724</v>
      </c>
      <c r="L307" s="197"/>
      <c r="M307" s="234"/>
    </row>
    <row r="308" spans="1:13">
      <c r="A308" s="226"/>
      <c r="B308" s="101" t="s">
        <v>227</v>
      </c>
      <c r="C308" s="106" t="s">
        <v>232</v>
      </c>
      <c r="D308" s="98"/>
      <c r="E308" s="94"/>
      <c r="F308" s="94"/>
      <c r="G308" s="94"/>
      <c r="H308" s="94"/>
      <c r="I308" s="100"/>
      <c r="J308" s="188" t="s">
        <v>265</v>
      </c>
      <c r="K308" s="235">
        <f>-'2.1-Pasqyra e Perform. (natyra)'!B26-'2.1-Pasqyra e Perform. (natyra)'!B25</f>
        <v>26482256</v>
      </c>
      <c r="L308" s="197"/>
    </row>
    <row r="309" spans="1:13">
      <c r="A309" s="226"/>
      <c r="B309" s="101" t="s">
        <v>227</v>
      </c>
      <c r="C309" s="236" t="s">
        <v>233</v>
      </c>
      <c r="D309" s="237"/>
      <c r="E309" s="238"/>
      <c r="F309" s="238"/>
      <c r="G309" s="238"/>
      <c r="H309" s="238"/>
      <c r="I309" s="239"/>
      <c r="J309" s="240" t="s">
        <v>265</v>
      </c>
      <c r="K309" s="241">
        <f>SUM(K310:K331)</f>
        <v>59553774</v>
      </c>
      <c r="L309" s="197"/>
    </row>
    <row r="310" spans="1:13">
      <c r="A310" s="226"/>
      <c r="B310" s="101"/>
      <c r="C310" s="106"/>
      <c r="D310" s="98" t="s">
        <v>234</v>
      </c>
      <c r="E310" s="94"/>
      <c r="F310" s="94"/>
      <c r="G310" s="94"/>
      <c r="H310" s="242">
        <v>60126</v>
      </c>
      <c r="I310" s="100"/>
      <c r="J310" s="188" t="s">
        <v>265</v>
      </c>
      <c r="K310" s="233">
        <v>7917</v>
      </c>
      <c r="L310" s="197"/>
    </row>
    <row r="311" spans="1:13">
      <c r="A311" s="226"/>
      <c r="B311" s="101"/>
      <c r="C311" s="106"/>
      <c r="D311" s="98" t="s">
        <v>234</v>
      </c>
      <c r="E311" s="94"/>
      <c r="F311" s="94"/>
      <c r="G311" s="94"/>
      <c r="H311" s="242">
        <v>6027</v>
      </c>
      <c r="I311" s="100"/>
      <c r="J311" s="188" t="s">
        <v>265</v>
      </c>
      <c r="K311" s="233">
        <v>3084927</v>
      </c>
      <c r="L311" s="197"/>
    </row>
    <row r="312" spans="1:13">
      <c r="A312" s="226"/>
      <c r="B312" s="101"/>
      <c r="C312" s="106"/>
      <c r="D312" s="98" t="s">
        <v>234</v>
      </c>
      <c r="E312" s="94"/>
      <c r="F312" s="94"/>
      <c r="G312" s="94"/>
      <c r="H312" s="94">
        <v>604</v>
      </c>
      <c r="I312" s="100"/>
      <c r="J312" s="188" t="s">
        <v>265</v>
      </c>
      <c r="K312" s="230">
        <v>8994262</v>
      </c>
      <c r="L312" s="197"/>
    </row>
    <row r="313" spans="1:13">
      <c r="A313" s="226"/>
      <c r="B313" s="101"/>
      <c r="C313" s="106"/>
      <c r="D313" s="98" t="s">
        <v>234</v>
      </c>
      <c r="E313" s="94"/>
      <c r="F313" s="94"/>
      <c r="G313" s="94"/>
      <c r="H313" s="94">
        <v>60401</v>
      </c>
      <c r="I313" s="100"/>
      <c r="J313" s="188" t="s">
        <v>265</v>
      </c>
      <c r="K313" s="233">
        <v>5533067</v>
      </c>
      <c r="L313" s="197"/>
    </row>
    <row r="314" spans="1:13">
      <c r="A314" s="226"/>
      <c r="B314" s="101"/>
      <c r="C314" s="106"/>
      <c r="D314" s="98" t="s">
        <v>234</v>
      </c>
      <c r="E314" s="94"/>
      <c r="F314" s="94"/>
      <c r="G314" s="94"/>
      <c r="H314" s="94">
        <v>608</v>
      </c>
      <c r="I314" s="100"/>
      <c r="J314" s="188" t="s">
        <v>265</v>
      </c>
      <c r="K314" s="233">
        <v>957673</v>
      </c>
      <c r="L314" s="197"/>
    </row>
    <row r="315" spans="1:13">
      <c r="A315" s="226"/>
      <c r="B315" s="101"/>
      <c r="C315" s="106"/>
      <c r="D315" s="98" t="s">
        <v>234</v>
      </c>
      <c r="E315" s="94"/>
      <c r="F315" s="94"/>
      <c r="G315" s="94"/>
      <c r="H315" s="94">
        <v>60801</v>
      </c>
      <c r="I315" s="100"/>
      <c r="J315" s="188" t="s">
        <v>265</v>
      </c>
      <c r="K315" s="233">
        <v>1959583</v>
      </c>
      <c r="L315" s="197"/>
    </row>
    <row r="316" spans="1:13">
      <c r="A316" s="226"/>
      <c r="B316" s="101"/>
      <c r="C316" s="106"/>
      <c r="D316" s="98" t="s">
        <v>234</v>
      </c>
      <c r="E316" s="94"/>
      <c r="F316" s="94"/>
      <c r="G316" s="94"/>
      <c r="H316" s="94">
        <v>60802</v>
      </c>
      <c r="I316" s="100"/>
      <c r="J316" s="188" t="s">
        <v>265</v>
      </c>
      <c r="K316" s="233">
        <v>2578115</v>
      </c>
      <c r="L316" s="197"/>
    </row>
    <row r="317" spans="1:13">
      <c r="A317" s="226"/>
      <c r="B317" s="101"/>
      <c r="C317" s="106"/>
      <c r="D317" s="98" t="s">
        <v>234</v>
      </c>
      <c r="E317" s="94"/>
      <c r="F317" s="94"/>
      <c r="G317" s="94"/>
      <c r="H317" s="94">
        <v>60803</v>
      </c>
      <c r="I317" s="100"/>
      <c r="J317" s="188" t="s">
        <v>265</v>
      </c>
      <c r="K317" s="233">
        <v>845900</v>
      </c>
      <c r="L317" s="197"/>
    </row>
    <row r="318" spans="1:13">
      <c r="A318" s="226"/>
      <c r="B318" s="101"/>
      <c r="C318" s="106"/>
      <c r="D318" s="98" t="s">
        <v>234</v>
      </c>
      <c r="E318" s="94"/>
      <c r="F318" s="94"/>
      <c r="G318" s="94"/>
      <c r="H318" s="94">
        <v>60804</v>
      </c>
      <c r="I318" s="100"/>
      <c r="J318" s="188" t="s">
        <v>265</v>
      </c>
      <c r="K318" s="233">
        <v>3624161</v>
      </c>
      <c r="L318" s="197"/>
    </row>
    <row r="319" spans="1:13">
      <c r="A319" s="226"/>
      <c r="B319" s="101"/>
      <c r="C319" s="106"/>
      <c r="D319" s="98" t="s">
        <v>234</v>
      </c>
      <c r="E319" s="94"/>
      <c r="F319" s="94"/>
      <c r="G319" s="94"/>
      <c r="H319" s="242">
        <v>61</v>
      </c>
      <c r="I319" s="100"/>
      <c r="J319" s="188" t="s">
        <v>265</v>
      </c>
      <c r="K319" s="233">
        <v>17134</v>
      </c>
      <c r="L319" s="197"/>
    </row>
    <row r="320" spans="1:13">
      <c r="A320" s="226"/>
      <c r="B320" s="101"/>
      <c r="C320" s="106"/>
      <c r="D320" s="98" t="s">
        <v>234</v>
      </c>
      <c r="E320" s="94"/>
      <c r="F320" s="94"/>
      <c r="G320" s="94"/>
      <c r="H320" s="242">
        <v>615</v>
      </c>
      <c r="I320" s="100"/>
      <c r="J320" s="188" t="s">
        <v>265</v>
      </c>
      <c r="K320" s="233">
        <v>6683268</v>
      </c>
      <c r="L320" s="197"/>
    </row>
    <row r="321" spans="1:14">
      <c r="A321" s="226"/>
      <c r="B321" s="101"/>
      <c r="C321" s="106"/>
      <c r="D321" s="98" t="s">
        <v>234</v>
      </c>
      <c r="E321" s="94"/>
      <c r="F321" s="94"/>
      <c r="G321" s="94"/>
      <c r="H321" s="94">
        <v>616</v>
      </c>
      <c r="I321" s="100"/>
      <c r="J321" s="188" t="s">
        <v>265</v>
      </c>
      <c r="K321" s="230">
        <v>1350459</v>
      </c>
      <c r="L321" s="197"/>
    </row>
    <row r="322" spans="1:14">
      <c r="A322" s="226"/>
      <c r="B322" s="101"/>
      <c r="C322" s="106"/>
      <c r="D322" s="98" t="s">
        <v>234</v>
      </c>
      <c r="E322" s="94"/>
      <c r="F322" s="94"/>
      <c r="G322" s="94"/>
      <c r="H322" s="94">
        <v>618</v>
      </c>
      <c r="I322" s="100"/>
      <c r="J322" s="188" t="s">
        <v>265</v>
      </c>
      <c r="K322" s="233">
        <v>1493601</v>
      </c>
      <c r="L322" s="197"/>
    </row>
    <row r="323" spans="1:14">
      <c r="A323" s="226"/>
      <c r="B323" s="101"/>
      <c r="C323" s="106"/>
      <c r="D323" s="98" t="s">
        <v>234</v>
      </c>
      <c r="E323" s="94"/>
      <c r="F323" s="94"/>
      <c r="G323" s="94"/>
      <c r="H323" s="94">
        <v>62</v>
      </c>
      <c r="I323" s="100"/>
      <c r="J323" s="188" t="s">
        <v>265</v>
      </c>
      <c r="K323" s="233">
        <v>618187</v>
      </c>
      <c r="L323" s="197"/>
    </row>
    <row r="324" spans="1:14">
      <c r="A324" s="226"/>
      <c r="B324" s="101"/>
      <c r="C324" s="106"/>
      <c r="D324" s="98" t="s">
        <v>234</v>
      </c>
      <c r="E324" s="94"/>
      <c r="F324" s="94"/>
      <c r="G324" s="94"/>
      <c r="H324" s="94">
        <v>621</v>
      </c>
      <c r="I324" s="100"/>
      <c r="J324" s="188" t="s">
        <v>265</v>
      </c>
      <c r="K324" s="233">
        <v>3512133</v>
      </c>
      <c r="L324" s="197"/>
    </row>
    <row r="325" spans="1:14">
      <c r="A325" s="226"/>
      <c r="B325" s="101"/>
      <c r="C325" s="106"/>
      <c r="D325" s="98" t="s">
        <v>234</v>
      </c>
      <c r="E325" s="94"/>
      <c r="F325" s="94"/>
      <c r="G325" s="94"/>
      <c r="H325" s="94">
        <v>622</v>
      </c>
      <c r="I325" s="100"/>
      <c r="J325" s="188" t="s">
        <v>265</v>
      </c>
      <c r="K325" s="233">
        <v>898341</v>
      </c>
      <c r="L325" s="197"/>
    </row>
    <row r="326" spans="1:14">
      <c r="A326" s="226"/>
      <c r="B326" s="101"/>
      <c r="C326" s="106"/>
      <c r="D326" s="98" t="s">
        <v>234</v>
      </c>
      <c r="E326" s="94"/>
      <c r="F326" s="94"/>
      <c r="G326" s="94"/>
      <c r="H326" s="94">
        <v>626</v>
      </c>
      <c r="I326" s="100"/>
      <c r="J326" s="188" t="s">
        <v>265</v>
      </c>
      <c r="K326" s="233">
        <v>214264</v>
      </c>
      <c r="L326" s="197"/>
    </row>
    <row r="327" spans="1:14">
      <c r="A327" s="226"/>
      <c r="B327" s="101"/>
      <c r="C327" s="106"/>
      <c r="D327" s="98" t="s">
        <v>234</v>
      </c>
      <c r="E327" s="94"/>
      <c r="F327" s="94"/>
      <c r="G327" s="94"/>
      <c r="H327" s="94">
        <v>627</v>
      </c>
      <c r="I327" s="100"/>
      <c r="J327" s="188" t="s">
        <v>265</v>
      </c>
      <c r="K327" s="233">
        <v>428681</v>
      </c>
      <c r="L327" s="197"/>
    </row>
    <row r="328" spans="1:14">
      <c r="A328" s="226"/>
      <c r="B328" s="101"/>
      <c r="C328" s="106"/>
      <c r="D328" s="98" t="s">
        <v>234</v>
      </c>
      <c r="E328" s="94"/>
      <c r="F328" s="94"/>
      <c r="G328" s="94"/>
      <c r="H328" s="94">
        <v>628</v>
      </c>
      <c r="I328" s="100"/>
      <c r="J328" s="188" t="s">
        <v>265</v>
      </c>
      <c r="K328" s="233">
        <v>904655</v>
      </c>
      <c r="L328" s="197"/>
    </row>
    <row r="329" spans="1:14">
      <c r="A329" s="226"/>
      <c r="B329" s="101"/>
      <c r="C329" s="106"/>
      <c r="D329" s="98" t="s">
        <v>234</v>
      </c>
      <c r="E329" s="94"/>
      <c r="F329" s="94"/>
      <c r="G329" s="94"/>
      <c r="H329" s="94">
        <v>634</v>
      </c>
      <c r="I329" s="100"/>
      <c r="J329" s="188" t="s">
        <v>265</v>
      </c>
      <c r="K329" s="233">
        <v>2085639</v>
      </c>
      <c r="L329" s="197"/>
    </row>
    <row r="330" spans="1:14">
      <c r="A330" s="226"/>
      <c r="B330" s="101"/>
      <c r="C330" s="106"/>
      <c r="D330" s="98" t="s">
        <v>234</v>
      </c>
      <c r="E330" s="94"/>
      <c r="F330" s="94"/>
      <c r="G330" s="94"/>
      <c r="H330" s="94">
        <v>667</v>
      </c>
      <c r="I330" s="100"/>
      <c r="J330" s="188" t="s">
        <v>265</v>
      </c>
      <c r="K330" s="233">
        <v>13442006</v>
      </c>
      <c r="L330" s="197"/>
    </row>
    <row r="331" spans="1:14">
      <c r="A331" s="226"/>
      <c r="B331" s="101"/>
      <c r="C331" s="106"/>
      <c r="D331" s="98" t="s">
        <v>234</v>
      </c>
      <c r="E331" s="94"/>
      <c r="F331" s="94"/>
      <c r="G331" s="94"/>
      <c r="H331" s="94">
        <v>669</v>
      </c>
      <c r="I331" s="100"/>
      <c r="J331" s="188" t="s">
        <v>265</v>
      </c>
      <c r="K331" s="233">
        <v>319801</v>
      </c>
      <c r="L331" s="197"/>
    </row>
    <row r="332" spans="1:14">
      <c r="A332" s="226"/>
      <c r="B332" s="101"/>
      <c r="C332" s="106"/>
      <c r="D332" s="98"/>
      <c r="E332" s="94"/>
      <c r="F332" s="94"/>
      <c r="G332" s="94"/>
      <c r="H332" s="94"/>
      <c r="I332" s="100"/>
      <c r="J332" s="188"/>
      <c r="L332" s="197"/>
    </row>
    <row r="333" spans="1:14">
      <c r="A333" s="226"/>
      <c r="B333" s="96">
        <v>10</v>
      </c>
      <c r="C333" s="105" t="s">
        <v>235</v>
      </c>
      <c r="D333" s="98"/>
      <c r="E333" s="94"/>
      <c r="F333" s="94"/>
      <c r="G333" s="94"/>
      <c r="H333" s="94"/>
      <c r="I333" s="100"/>
      <c r="J333" s="228" t="s">
        <v>265</v>
      </c>
      <c r="K333" s="229">
        <f>K296-K304</f>
        <v>21913953</v>
      </c>
      <c r="L333" s="197"/>
      <c r="M333" s="234">
        <f>K333-'2.1-Pasqyra e Perform. (natyra)'!B42</f>
        <v>0</v>
      </c>
      <c r="N333" s="234"/>
    </row>
    <row r="334" spans="1:14">
      <c r="A334" s="226"/>
      <c r="B334" s="95"/>
      <c r="C334" s="94"/>
      <c r="D334" s="94"/>
      <c r="E334" s="94"/>
      <c r="F334" s="94"/>
      <c r="G334" s="94"/>
      <c r="H334" s="94"/>
      <c r="I334" s="100"/>
      <c r="J334" s="100"/>
      <c r="L334" s="197"/>
    </row>
    <row r="335" spans="1:14">
      <c r="A335" s="226"/>
      <c r="B335" s="95"/>
      <c r="C335" s="243" t="s">
        <v>227</v>
      </c>
      <c r="D335" s="94" t="s">
        <v>236</v>
      </c>
      <c r="E335" s="94"/>
      <c r="F335" s="94"/>
      <c r="G335" s="94"/>
      <c r="H335" s="95"/>
      <c r="I335" s="100"/>
      <c r="J335" s="188" t="s">
        <v>265</v>
      </c>
      <c r="K335" s="209">
        <f>K339</f>
        <v>18626860</v>
      </c>
      <c r="L335" s="197"/>
    </row>
    <row r="336" spans="1:14">
      <c r="A336" s="226"/>
      <c r="B336" s="95"/>
      <c r="C336" s="243" t="s">
        <v>227</v>
      </c>
      <c r="D336" s="94" t="s">
        <v>237</v>
      </c>
      <c r="E336" s="94"/>
      <c r="F336" s="94"/>
      <c r="G336" s="94"/>
      <c r="H336" s="95"/>
      <c r="I336" s="100"/>
      <c r="J336" s="188" t="s">
        <v>327</v>
      </c>
      <c r="K336" s="164">
        <v>0</v>
      </c>
      <c r="L336" s="197"/>
    </row>
    <row r="337" spans="1:12">
      <c r="A337" s="226"/>
      <c r="B337" s="95"/>
      <c r="C337" s="243" t="s">
        <v>227</v>
      </c>
      <c r="D337" s="94" t="s">
        <v>238</v>
      </c>
      <c r="E337" s="94"/>
      <c r="F337" s="94"/>
      <c r="G337" s="94"/>
      <c r="H337" s="95"/>
      <c r="I337" s="100"/>
      <c r="J337" s="188" t="s">
        <v>265</v>
      </c>
      <c r="K337" s="209">
        <f>K296-K304</f>
        <v>21913953</v>
      </c>
      <c r="L337" s="197"/>
    </row>
    <row r="338" spans="1:12">
      <c r="A338" s="226"/>
      <c r="B338" s="95"/>
      <c r="C338" s="243" t="s">
        <v>227</v>
      </c>
      <c r="D338" s="94" t="s">
        <v>4</v>
      </c>
      <c r="E338" s="94"/>
      <c r="F338" s="94"/>
      <c r="G338" s="94"/>
      <c r="H338" s="95"/>
      <c r="I338" s="100"/>
      <c r="J338" s="188" t="s">
        <v>265</v>
      </c>
      <c r="K338" s="196">
        <f>K292</f>
        <v>3287093</v>
      </c>
      <c r="L338" s="197"/>
    </row>
    <row r="339" spans="1:12">
      <c r="A339" s="226"/>
      <c r="B339" s="95"/>
      <c r="C339" s="243" t="s">
        <v>227</v>
      </c>
      <c r="D339" s="94" t="s">
        <v>239</v>
      </c>
      <c r="E339" s="94"/>
      <c r="F339" s="94"/>
      <c r="G339" s="94"/>
      <c r="H339" s="95"/>
      <c r="I339" s="100"/>
      <c r="J339" s="188" t="s">
        <v>265</v>
      </c>
      <c r="K339" s="209">
        <f>K337-K338</f>
        <v>18626860</v>
      </c>
      <c r="L339" s="197"/>
    </row>
    <row r="340" spans="1:12">
      <c r="A340" s="226"/>
      <c r="B340" s="99"/>
      <c r="C340" s="108"/>
      <c r="D340" s="244"/>
      <c r="E340" s="244"/>
      <c r="F340" s="244"/>
      <c r="G340" s="244"/>
      <c r="H340" s="244"/>
      <c r="I340" s="244"/>
      <c r="J340" s="188"/>
      <c r="L340" s="197"/>
    </row>
    <row r="341" spans="1:12">
      <c r="A341" s="226"/>
      <c r="B341" s="99"/>
      <c r="C341" s="108"/>
      <c r="D341" s="244"/>
      <c r="E341" s="244"/>
      <c r="F341" s="244"/>
      <c r="G341" s="244"/>
      <c r="H341" s="244"/>
      <c r="I341" s="244"/>
      <c r="J341" s="188"/>
      <c r="L341" s="197"/>
    </row>
    <row r="342" spans="1:12">
      <c r="A342" s="226"/>
      <c r="B342" s="99"/>
      <c r="C342" s="108"/>
      <c r="D342" s="244"/>
      <c r="E342" s="244"/>
      <c r="F342" s="244"/>
      <c r="G342" s="244"/>
      <c r="H342" s="244"/>
      <c r="I342" s="244"/>
      <c r="J342" s="188"/>
      <c r="L342" s="197"/>
    </row>
    <row r="343" spans="1:12">
      <c r="A343" s="226"/>
      <c r="B343" s="99"/>
      <c r="C343" s="108"/>
      <c r="D343" s="244"/>
      <c r="E343" s="244"/>
      <c r="F343" s="244"/>
      <c r="G343" s="244"/>
      <c r="H343" s="244"/>
      <c r="I343" s="244"/>
      <c r="J343" s="188"/>
      <c r="L343" s="197"/>
    </row>
    <row r="344" spans="1:12">
      <c r="A344" s="226"/>
      <c r="B344" s="99"/>
      <c r="C344" s="108"/>
      <c r="D344" s="244"/>
      <c r="E344" s="244"/>
      <c r="F344" s="244"/>
      <c r="G344" s="244"/>
      <c r="H344" s="244"/>
      <c r="I344" s="244"/>
      <c r="J344" s="188"/>
      <c r="L344" s="197"/>
    </row>
    <row r="345" spans="1:12">
      <c r="A345" s="226"/>
      <c r="B345" s="99"/>
      <c r="C345" s="108"/>
      <c r="D345" s="244"/>
      <c r="E345" s="244"/>
      <c r="F345" s="244"/>
      <c r="G345" s="244"/>
      <c r="H345" s="244"/>
      <c r="I345" s="244"/>
      <c r="J345" s="188"/>
      <c r="L345" s="197"/>
    </row>
    <row r="346" spans="1:12">
      <c r="A346" s="226"/>
      <c r="B346" s="99"/>
      <c r="C346" s="108"/>
      <c r="D346" s="244"/>
      <c r="E346" s="244"/>
      <c r="F346" s="244"/>
      <c r="G346" s="244"/>
      <c r="H346" s="244"/>
      <c r="I346" s="244"/>
      <c r="J346" s="188"/>
      <c r="L346" s="197"/>
    </row>
    <row r="347" spans="1:12">
      <c r="A347" s="226"/>
      <c r="B347" s="99"/>
      <c r="C347" s="108"/>
      <c r="D347" s="244"/>
      <c r="E347" s="244"/>
      <c r="F347" s="244"/>
      <c r="G347" s="244"/>
      <c r="H347" s="244"/>
      <c r="I347" s="244"/>
      <c r="J347" s="188"/>
      <c r="L347" s="197"/>
    </row>
    <row r="348" spans="1:12">
      <c r="A348" s="226"/>
      <c r="B348" s="99"/>
      <c r="C348" s="108"/>
      <c r="D348" s="244"/>
      <c r="E348" s="244"/>
      <c r="F348" s="244"/>
      <c r="G348" s="244"/>
      <c r="H348" s="244"/>
      <c r="I348" s="244"/>
      <c r="J348" s="188"/>
      <c r="L348" s="197"/>
    </row>
    <row r="349" spans="1:12">
      <c r="A349" s="226"/>
      <c r="B349" s="99"/>
      <c r="C349" s="108"/>
      <c r="D349" s="244"/>
      <c r="E349" s="244"/>
      <c r="F349" s="244"/>
      <c r="G349" s="244"/>
      <c r="H349" s="244"/>
      <c r="I349" s="244"/>
      <c r="J349" s="188"/>
      <c r="L349" s="197"/>
    </row>
    <row r="350" spans="1:12">
      <c r="A350" s="226"/>
      <c r="B350" s="99"/>
      <c r="C350" s="108"/>
      <c r="D350" s="244"/>
      <c r="E350" s="244"/>
      <c r="F350" s="244"/>
      <c r="G350" s="244"/>
      <c r="H350" s="244"/>
      <c r="I350" s="244"/>
      <c r="J350" s="188"/>
      <c r="L350" s="197"/>
    </row>
    <row r="351" spans="1:12">
      <c r="A351" s="226"/>
      <c r="B351" s="99"/>
      <c r="C351" s="108"/>
      <c r="D351" s="244"/>
      <c r="E351" s="244"/>
      <c r="F351" s="244"/>
      <c r="G351" s="244"/>
      <c r="H351" s="244"/>
      <c r="I351" s="244"/>
      <c r="J351" s="188"/>
      <c r="L351" s="197"/>
    </row>
    <row r="352" spans="1:12">
      <c r="A352" s="226"/>
      <c r="B352" s="99"/>
      <c r="C352" s="108"/>
      <c r="D352" s="244"/>
      <c r="E352" s="244"/>
      <c r="F352" s="244"/>
      <c r="G352" s="244"/>
      <c r="H352" s="244"/>
      <c r="I352" s="244"/>
      <c r="J352" s="188"/>
      <c r="L352" s="197"/>
    </row>
    <row r="353" spans="1:12">
      <c r="A353" s="226"/>
      <c r="B353" s="99"/>
      <c r="C353" s="108"/>
      <c r="D353" s="244"/>
      <c r="E353" s="244"/>
      <c r="F353" s="244"/>
      <c r="G353" s="244"/>
      <c r="H353" s="244"/>
      <c r="I353" s="244"/>
      <c r="J353" s="188"/>
      <c r="L353" s="197"/>
    </row>
    <row r="354" spans="1:12">
      <c r="A354" s="226"/>
      <c r="B354" s="99"/>
      <c r="C354" s="108"/>
      <c r="D354" s="244"/>
      <c r="E354" s="244"/>
      <c r="F354" s="244"/>
      <c r="G354" s="244"/>
      <c r="H354" s="244"/>
      <c r="I354" s="244"/>
      <c r="J354" s="188"/>
      <c r="L354" s="197"/>
    </row>
    <row r="355" spans="1:12">
      <c r="A355" s="226"/>
      <c r="B355" s="99"/>
      <c r="C355" s="108"/>
      <c r="D355" s="244"/>
      <c r="E355" s="244"/>
      <c r="F355" s="244"/>
      <c r="G355" s="244"/>
      <c r="H355" s="244"/>
      <c r="I355" s="244"/>
      <c r="J355" s="188"/>
      <c r="L355" s="197"/>
    </row>
    <row r="356" spans="1:12">
      <c r="A356" s="226"/>
      <c r="B356" s="99"/>
      <c r="C356" s="108"/>
      <c r="D356" s="244"/>
      <c r="E356" s="244"/>
      <c r="F356" s="244"/>
      <c r="G356" s="244"/>
      <c r="H356" s="244"/>
      <c r="I356" s="244"/>
      <c r="J356" s="188"/>
      <c r="L356" s="197"/>
    </row>
    <row r="357" spans="1:12">
      <c r="A357" s="226"/>
      <c r="B357" s="99"/>
      <c r="C357" s="108"/>
      <c r="D357" s="244"/>
      <c r="E357" s="244"/>
      <c r="F357" s="244"/>
      <c r="G357" s="244"/>
      <c r="H357" s="244"/>
      <c r="I357" s="244"/>
      <c r="J357" s="188"/>
      <c r="L357" s="197"/>
    </row>
    <row r="358" spans="1:12" ht="15.75" thickBot="1">
      <c r="A358" s="313"/>
      <c r="B358" s="362" t="s">
        <v>439</v>
      </c>
      <c r="C358" s="362"/>
      <c r="D358" s="362"/>
      <c r="E358" s="362"/>
      <c r="F358" s="362"/>
      <c r="G358" s="362"/>
      <c r="H358" s="362"/>
      <c r="I358" s="362"/>
      <c r="J358" s="188"/>
      <c r="L358" s="197"/>
    </row>
    <row r="359" spans="1:12" ht="16.5" customHeight="1" thickTop="1" thickBot="1">
      <c r="A359" s="226"/>
      <c r="B359" s="314"/>
      <c r="C359" s="413" t="s">
        <v>420</v>
      </c>
      <c r="D359" s="413"/>
      <c r="E359" s="413" t="s">
        <v>421</v>
      </c>
      <c r="F359" s="413"/>
      <c r="G359" s="413" t="s">
        <v>422</v>
      </c>
      <c r="H359" s="413"/>
      <c r="I359" s="315"/>
      <c r="J359" s="188"/>
      <c r="L359" s="197"/>
    </row>
    <row r="360" spans="1:12" ht="25.5" thickTop="1" thickBot="1">
      <c r="A360" s="226"/>
      <c r="B360" s="314" t="s">
        <v>487</v>
      </c>
      <c r="C360" s="413"/>
      <c r="D360" s="413"/>
      <c r="E360" s="413"/>
      <c r="F360" s="413"/>
      <c r="G360" s="413"/>
      <c r="H360" s="413"/>
      <c r="I360" s="315"/>
      <c r="J360" s="188"/>
      <c r="L360" s="197"/>
    </row>
    <row r="361" spans="1:12" ht="37.5" thickTop="1" thickBot="1">
      <c r="A361" s="226"/>
      <c r="B361" s="314"/>
      <c r="C361" s="316" t="s">
        <v>423</v>
      </c>
      <c r="D361" s="316" t="s">
        <v>424</v>
      </c>
      <c r="E361" s="316" t="s">
        <v>423</v>
      </c>
      <c r="F361" s="316" t="s">
        <v>424</v>
      </c>
      <c r="G361" s="316" t="s">
        <v>423</v>
      </c>
      <c r="H361" s="316" t="s">
        <v>424</v>
      </c>
      <c r="I361" s="315" t="s">
        <v>425</v>
      </c>
      <c r="J361" s="188"/>
      <c r="L361" s="197"/>
    </row>
    <row r="362" spans="1:12" ht="14.25" thickTop="1" thickBot="1">
      <c r="A362" s="226"/>
      <c r="B362" s="317" t="s">
        <v>426</v>
      </c>
      <c r="C362" s="318">
        <v>1003450</v>
      </c>
      <c r="D362" s="319">
        <v>1003450</v>
      </c>
      <c r="E362" s="320">
        <v>461260</v>
      </c>
      <c r="F362" s="320">
        <v>461260</v>
      </c>
      <c r="G362" s="320">
        <v>1027042</v>
      </c>
      <c r="H362" s="320">
        <v>1027042</v>
      </c>
      <c r="I362" s="321">
        <f>C362+E362+G362</f>
        <v>2491752</v>
      </c>
      <c r="J362" s="188"/>
      <c r="L362" s="197"/>
    </row>
    <row r="363" spans="1:12" ht="14.25" thickTop="1" thickBot="1">
      <c r="A363" s="226"/>
      <c r="B363" s="317" t="s">
        <v>427</v>
      </c>
      <c r="C363" s="322"/>
      <c r="D363" s="319"/>
      <c r="E363" s="320">
        <v>368325</v>
      </c>
      <c r="F363" s="320">
        <v>368325</v>
      </c>
      <c r="G363" s="320">
        <v>1694584</v>
      </c>
      <c r="H363" s="320">
        <v>1694584</v>
      </c>
      <c r="I363" s="321">
        <f t="shared" ref="I363:I373" si="1">C363+E363+G363</f>
        <v>2062909</v>
      </c>
      <c r="J363" s="188"/>
      <c r="L363" s="197"/>
    </row>
    <row r="364" spans="1:12" ht="14.25" thickTop="1" thickBot="1">
      <c r="A364" s="226"/>
      <c r="B364" s="317" t="s">
        <v>428</v>
      </c>
      <c r="C364" s="322"/>
      <c r="D364" s="319"/>
      <c r="E364" s="320">
        <v>742417</v>
      </c>
      <c r="F364" s="320">
        <v>742417</v>
      </c>
      <c r="G364" s="320">
        <v>2680702</v>
      </c>
      <c r="H364" s="320">
        <v>2680702</v>
      </c>
      <c r="I364" s="321">
        <f t="shared" si="1"/>
        <v>3423119</v>
      </c>
      <c r="J364" s="188"/>
      <c r="L364" s="197"/>
    </row>
    <row r="365" spans="1:12" ht="14.25" thickTop="1" thickBot="1">
      <c r="A365" s="226"/>
      <c r="B365" s="317" t="s">
        <v>429</v>
      </c>
      <c r="C365" s="322"/>
      <c r="D365" s="322"/>
      <c r="E365" s="320">
        <v>23459398</v>
      </c>
      <c r="F365" s="320">
        <v>23459398</v>
      </c>
      <c r="G365" s="320">
        <v>3803308</v>
      </c>
      <c r="H365" s="322">
        <v>3803308</v>
      </c>
      <c r="I365" s="321">
        <f t="shared" si="1"/>
        <v>27262706</v>
      </c>
      <c r="J365" s="188"/>
      <c r="L365" s="197"/>
    </row>
    <row r="366" spans="1:12" ht="14.25" thickTop="1" thickBot="1">
      <c r="A366" s="226"/>
      <c r="B366" s="317" t="s">
        <v>430</v>
      </c>
      <c r="C366" s="322">
        <v>1210000</v>
      </c>
      <c r="D366" s="322">
        <v>1210000</v>
      </c>
      <c r="E366" s="320">
        <v>3359920</v>
      </c>
      <c r="F366" s="320">
        <v>3359920</v>
      </c>
      <c r="G366" s="320">
        <v>4350557</v>
      </c>
      <c r="H366" s="322">
        <v>4350557</v>
      </c>
      <c r="I366" s="321">
        <f t="shared" si="1"/>
        <v>8920477</v>
      </c>
      <c r="J366" s="188"/>
      <c r="L366" s="197"/>
    </row>
    <row r="367" spans="1:12" ht="14.25" thickTop="1" thickBot="1">
      <c r="A367" s="226"/>
      <c r="B367" s="317" t="s">
        <v>431</v>
      </c>
      <c r="C367" s="322">
        <v>0</v>
      </c>
      <c r="D367" s="322">
        <v>0</v>
      </c>
      <c r="E367" s="320">
        <v>27569879</v>
      </c>
      <c r="F367" s="320">
        <v>27569879</v>
      </c>
      <c r="G367" s="320">
        <v>6417632</v>
      </c>
      <c r="H367" s="322">
        <v>6417632</v>
      </c>
      <c r="I367" s="321">
        <f t="shared" si="1"/>
        <v>33987511</v>
      </c>
      <c r="J367" s="188"/>
      <c r="L367" s="197"/>
    </row>
    <row r="368" spans="1:12" ht="14.25" thickTop="1" thickBot="1">
      <c r="A368" s="226"/>
      <c r="B368" s="317" t="s">
        <v>432</v>
      </c>
      <c r="C368" s="322">
        <v>0</v>
      </c>
      <c r="D368" s="322">
        <v>0</v>
      </c>
      <c r="E368" s="322">
        <v>20717323</v>
      </c>
      <c r="F368" s="320">
        <v>20717323</v>
      </c>
      <c r="G368" s="320">
        <v>24365245</v>
      </c>
      <c r="H368" s="322">
        <v>24365245</v>
      </c>
      <c r="I368" s="321">
        <f t="shared" si="1"/>
        <v>45082568</v>
      </c>
      <c r="J368" s="188"/>
      <c r="L368" s="197"/>
    </row>
    <row r="369" spans="1:12" ht="14.25" thickTop="1" thickBot="1">
      <c r="A369" s="226"/>
      <c r="B369" s="317" t="s">
        <v>433</v>
      </c>
      <c r="C369" s="322">
        <v>0</v>
      </c>
      <c r="D369" s="322">
        <v>0</v>
      </c>
      <c r="E369" s="322">
        <v>24269822</v>
      </c>
      <c r="F369" s="320">
        <v>24269822</v>
      </c>
      <c r="G369" s="320">
        <v>22866756</v>
      </c>
      <c r="H369" s="322">
        <v>22866756</v>
      </c>
      <c r="I369" s="321">
        <f t="shared" si="1"/>
        <v>47136578</v>
      </c>
      <c r="J369" s="188"/>
      <c r="L369" s="197"/>
    </row>
    <row r="370" spans="1:12" ht="14.25" thickTop="1" thickBot="1">
      <c r="A370" s="226"/>
      <c r="B370" s="317" t="s">
        <v>434</v>
      </c>
      <c r="C370" s="322">
        <v>0</v>
      </c>
      <c r="D370" s="322">
        <v>0</v>
      </c>
      <c r="E370" s="322">
        <v>18425013</v>
      </c>
      <c r="F370" s="320">
        <v>18425013</v>
      </c>
      <c r="G370" s="320">
        <v>13992063</v>
      </c>
      <c r="H370" s="322">
        <v>13992063</v>
      </c>
      <c r="I370" s="321">
        <f t="shared" si="1"/>
        <v>32417076</v>
      </c>
      <c r="J370" s="188"/>
      <c r="L370" s="197"/>
    </row>
    <row r="371" spans="1:12" ht="14.25" thickTop="1" thickBot="1">
      <c r="A371" s="226"/>
      <c r="B371" s="317" t="s">
        <v>435</v>
      </c>
      <c r="C371" s="322">
        <v>0</v>
      </c>
      <c r="D371" s="322">
        <v>0</v>
      </c>
      <c r="E371" s="322">
        <v>11971822</v>
      </c>
      <c r="F371" s="322">
        <v>11971822</v>
      </c>
      <c r="G371" s="320">
        <v>9584463</v>
      </c>
      <c r="H371" s="322">
        <v>9584463</v>
      </c>
      <c r="I371" s="321">
        <f t="shared" si="1"/>
        <v>21556285</v>
      </c>
      <c r="J371" s="188"/>
      <c r="L371" s="197"/>
    </row>
    <row r="372" spans="1:12" ht="14.25" thickTop="1" thickBot="1">
      <c r="A372" s="226"/>
      <c r="B372" s="317" t="s">
        <v>436</v>
      </c>
      <c r="C372" s="322">
        <v>0</v>
      </c>
      <c r="D372" s="322">
        <v>0</v>
      </c>
      <c r="E372" s="322">
        <v>1337931</v>
      </c>
      <c r="F372" s="320">
        <v>1337931</v>
      </c>
      <c r="G372" s="322">
        <v>2417613</v>
      </c>
      <c r="H372" s="322">
        <v>2417613</v>
      </c>
      <c r="I372" s="321">
        <f t="shared" si="1"/>
        <v>3755544</v>
      </c>
      <c r="J372" s="188"/>
      <c r="L372" s="197"/>
    </row>
    <row r="373" spans="1:12" ht="14.25" thickTop="1" thickBot="1">
      <c r="A373" s="226"/>
      <c r="B373" s="317" t="s">
        <v>437</v>
      </c>
      <c r="C373" s="322">
        <v>0</v>
      </c>
      <c r="D373" s="322">
        <v>0</v>
      </c>
      <c r="E373" s="320">
        <v>106403</v>
      </c>
      <c r="F373" s="320">
        <v>106403</v>
      </c>
      <c r="G373" s="322">
        <v>3665259</v>
      </c>
      <c r="H373" s="322">
        <v>3665259</v>
      </c>
      <c r="I373" s="321">
        <f t="shared" si="1"/>
        <v>3771662</v>
      </c>
      <c r="J373" s="188"/>
      <c r="L373" s="197"/>
    </row>
    <row r="374" spans="1:12" ht="14.25" thickTop="1" thickBot="1">
      <c r="A374" s="226"/>
      <c r="B374" s="323" t="s">
        <v>438</v>
      </c>
      <c r="C374" s="322">
        <f t="shared" ref="C374:I374" si="2">SUM(C362:C373)</f>
        <v>2213450</v>
      </c>
      <c r="D374" s="322">
        <f t="shared" si="2"/>
        <v>2213450</v>
      </c>
      <c r="E374" s="322">
        <f t="shared" si="2"/>
        <v>132789513</v>
      </c>
      <c r="F374" s="322">
        <f t="shared" si="2"/>
        <v>132789513</v>
      </c>
      <c r="G374" s="322">
        <f t="shared" si="2"/>
        <v>96865224</v>
      </c>
      <c r="H374" s="322">
        <f t="shared" si="2"/>
        <v>96865224</v>
      </c>
      <c r="I374" s="321">
        <f t="shared" si="2"/>
        <v>231868187</v>
      </c>
      <c r="J374" s="188"/>
      <c r="L374" s="197"/>
    </row>
    <row r="375" spans="1:12" ht="13.5" thickTop="1">
      <c r="A375" s="226"/>
      <c r="B375" s="99"/>
      <c r="C375" s="108"/>
      <c r="D375" s="244"/>
      <c r="E375" s="244"/>
      <c r="F375" s="244"/>
      <c r="G375" s="244"/>
      <c r="H375" s="244"/>
      <c r="I375" s="244"/>
      <c r="J375" s="188"/>
      <c r="L375" s="197"/>
    </row>
    <row r="376" spans="1:12">
      <c r="A376" s="226"/>
      <c r="B376" s="99"/>
      <c r="C376" s="108"/>
      <c r="D376" s="244"/>
      <c r="E376" s="244"/>
      <c r="F376" s="244"/>
      <c r="G376" s="244"/>
      <c r="H376" s="244"/>
      <c r="I376" s="244"/>
      <c r="J376" s="188"/>
      <c r="L376" s="197"/>
    </row>
    <row r="377" spans="1:12" ht="15.75" thickBot="1">
      <c r="A377" s="226"/>
      <c r="B377" s="415" t="s">
        <v>446</v>
      </c>
      <c r="C377" s="415"/>
      <c r="D377" s="415"/>
      <c r="E377" s="415"/>
      <c r="F377" s="415"/>
      <c r="G377" s="415"/>
      <c r="H377" s="415"/>
      <c r="I377" s="244"/>
      <c r="J377" s="188"/>
      <c r="L377" s="197"/>
    </row>
    <row r="378" spans="1:12" ht="14.25" thickTop="1" thickBot="1">
      <c r="A378" s="226"/>
      <c r="B378" s="324"/>
      <c r="C378" s="414" t="s">
        <v>440</v>
      </c>
      <c r="D378" s="414"/>
      <c r="E378" s="414" t="s">
        <v>441</v>
      </c>
      <c r="F378" s="414"/>
      <c r="G378" s="414" t="s">
        <v>442</v>
      </c>
      <c r="H378" s="414"/>
      <c r="I378" s="244"/>
      <c r="J378" s="188"/>
      <c r="L378" s="197"/>
    </row>
    <row r="379" spans="1:12" ht="27" thickTop="1" thickBot="1">
      <c r="A379" s="226"/>
      <c r="B379" s="324" t="s">
        <v>487</v>
      </c>
      <c r="C379" s="414"/>
      <c r="D379" s="414"/>
      <c r="E379" s="414"/>
      <c r="F379" s="414"/>
      <c r="G379" s="414"/>
      <c r="H379" s="414"/>
      <c r="I379" s="244"/>
      <c r="J379" s="188"/>
      <c r="L379" s="197"/>
    </row>
    <row r="380" spans="1:12" ht="39.75" thickTop="1" thickBot="1">
      <c r="A380" s="226"/>
      <c r="B380" s="324"/>
      <c r="C380" s="325" t="s">
        <v>443</v>
      </c>
      <c r="D380" s="325" t="s">
        <v>424</v>
      </c>
      <c r="E380" s="325" t="s">
        <v>443</v>
      </c>
      <c r="F380" s="325" t="s">
        <v>424</v>
      </c>
      <c r="G380" s="325" t="s">
        <v>443</v>
      </c>
      <c r="H380" s="325" t="s">
        <v>424</v>
      </c>
      <c r="I380" s="244"/>
      <c r="J380" s="188"/>
      <c r="L380" s="197"/>
    </row>
    <row r="381" spans="1:12" ht="14.25" thickTop="1" thickBot="1">
      <c r="A381" s="226"/>
      <c r="B381" s="326" t="s">
        <v>426</v>
      </c>
      <c r="C381" s="327">
        <v>60733</v>
      </c>
      <c r="D381" s="328">
        <v>60733</v>
      </c>
      <c r="E381" s="327">
        <v>1691403</v>
      </c>
      <c r="F381" s="329">
        <v>1691403</v>
      </c>
      <c r="G381" s="327">
        <v>0</v>
      </c>
      <c r="H381" s="329">
        <v>0</v>
      </c>
      <c r="I381" s="244"/>
      <c r="J381" s="188"/>
      <c r="L381" s="197"/>
    </row>
    <row r="382" spans="1:12" ht="14.25" thickTop="1" thickBot="1">
      <c r="A382" s="226"/>
      <c r="B382" s="326" t="s">
        <v>427</v>
      </c>
      <c r="C382" s="327">
        <v>2402008</v>
      </c>
      <c r="D382" s="328">
        <v>2402008</v>
      </c>
      <c r="E382" s="327">
        <v>4723724</v>
      </c>
      <c r="F382" s="327">
        <v>4723724</v>
      </c>
      <c r="G382" s="327">
        <v>0</v>
      </c>
      <c r="H382" s="327">
        <v>0</v>
      </c>
      <c r="I382" s="244"/>
      <c r="J382" s="188"/>
      <c r="L382" s="197"/>
    </row>
    <row r="383" spans="1:12" ht="14.25" thickTop="1" thickBot="1">
      <c r="A383" s="226"/>
      <c r="B383" s="326" t="s">
        <v>428</v>
      </c>
      <c r="C383" s="327">
        <v>60200</v>
      </c>
      <c r="D383" s="327">
        <v>60200</v>
      </c>
      <c r="E383" s="327">
        <v>4232944</v>
      </c>
      <c r="F383" s="327">
        <v>4232944</v>
      </c>
      <c r="G383" s="327">
        <v>0</v>
      </c>
      <c r="H383" s="327">
        <v>0</v>
      </c>
      <c r="I383" s="244"/>
      <c r="J383" s="188"/>
      <c r="L383" s="197"/>
    </row>
    <row r="384" spans="1:12" ht="14.25" thickTop="1" thickBot="1">
      <c r="A384" s="226"/>
      <c r="B384" s="326" t="s">
        <v>429</v>
      </c>
      <c r="C384" s="327">
        <v>248336</v>
      </c>
      <c r="D384" s="327">
        <v>248336</v>
      </c>
      <c r="E384" s="327">
        <v>5297541</v>
      </c>
      <c r="F384" s="327">
        <v>5297541</v>
      </c>
      <c r="G384" s="327">
        <v>0</v>
      </c>
      <c r="H384" s="327">
        <v>0</v>
      </c>
      <c r="I384" s="244"/>
      <c r="J384" s="188"/>
      <c r="L384" s="197"/>
    </row>
    <row r="385" spans="1:15" ht="14.25" thickTop="1" thickBot="1">
      <c r="A385" s="226"/>
      <c r="B385" s="326" t="s">
        <v>430</v>
      </c>
      <c r="C385" s="327">
        <v>1263000</v>
      </c>
      <c r="D385" s="327">
        <v>1263000</v>
      </c>
      <c r="E385" s="327">
        <v>11481047</v>
      </c>
      <c r="F385" s="327">
        <v>11481047</v>
      </c>
      <c r="G385" s="327">
        <v>0</v>
      </c>
      <c r="H385" s="327">
        <v>0</v>
      </c>
      <c r="I385" s="244"/>
      <c r="J385" s="188"/>
      <c r="L385" s="197"/>
    </row>
    <row r="386" spans="1:15" ht="14.25" thickTop="1" thickBot="1">
      <c r="A386" s="226"/>
      <c r="B386" s="326" t="s">
        <v>431</v>
      </c>
      <c r="C386" s="327">
        <v>45235</v>
      </c>
      <c r="D386" s="327">
        <v>45235</v>
      </c>
      <c r="E386" s="327">
        <v>14786512</v>
      </c>
      <c r="F386" s="327">
        <v>14786512</v>
      </c>
      <c r="G386" s="327">
        <v>0</v>
      </c>
      <c r="H386" s="327">
        <v>0</v>
      </c>
      <c r="I386" s="244"/>
      <c r="J386" s="188"/>
      <c r="L386" s="197"/>
    </row>
    <row r="387" spans="1:15" ht="14.25" thickTop="1" thickBot="1">
      <c r="A387" s="226"/>
      <c r="B387" s="326" t="s">
        <v>432</v>
      </c>
      <c r="C387" s="327">
        <v>43542037</v>
      </c>
      <c r="D387" s="327">
        <v>43542037</v>
      </c>
      <c r="E387" s="327">
        <v>22058883</v>
      </c>
      <c r="F387" s="327">
        <v>22058883</v>
      </c>
      <c r="G387" s="327"/>
      <c r="H387" s="327"/>
      <c r="I387" s="244"/>
      <c r="J387" s="188"/>
      <c r="L387" s="197"/>
    </row>
    <row r="388" spans="1:15" ht="14.25" thickTop="1" thickBot="1">
      <c r="A388" s="226"/>
      <c r="B388" s="326" t="s">
        <v>433</v>
      </c>
      <c r="C388" s="327">
        <v>2091186</v>
      </c>
      <c r="D388" s="327">
        <v>2091186</v>
      </c>
      <c r="E388" s="327">
        <v>22896760</v>
      </c>
      <c r="F388" s="327">
        <v>22896760</v>
      </c>
      <c r="G388" s="327">
        <v>5489827</v>
      </c>
      <c r="H388" s="327">
        <v>5489827</v>
      </c>
      <c r="I388" s="244"/>
      <c r="J388" s="188"/>
      <c r="L388" s="197"/>
    </row>
    <row r="389" spans="1:15" ht="14.25" thickTop="1" thickBot="1">
      <c r="A389" s="226"/>
      <c r="B389" s="326" t="s">
        <v>434</v>
      </c>
      <c r="C389" s="327">
        <v>63260</v>
      </c>
      <c r="D389" s="327">
        <v>63260</v>
      </c>
      <c r="E389" s="327">
        <v>16854942</v>
      </c>
      <c r="F389" s="327">
        <v>16854942</v>
      </c>
      <c r="G389" s="327">
        <v>0</v>
      </c>
      <c r="H389" s="327">
        <v>0</v>
      </c>
      <c r="I389" s="244"/>
      <c r="J389" s="188"/>
      <c r="L389" s="197"/>
    </row>
    <row r="390" spans="1:15" ht="14.25" thickTop="1" thickBot="1">
      <c r="A390" s="226"/>
      <c r="B390" s="326" t="s">
        <v>444</v>
      </c>
      <c r="C390" s="327">
        <v>751500</v>
      </c>
      <c r="D390" s="327">
        <v>751500</v>
      </c>
      <c r="E390" s="327">
        <v>11827537</v>
      </c>
      <c r="F390" s="327">
        <v>11827537</v>
      </c>
      <c r="G390" s="327">
        <v>0</v>
      </c>
      <c r="H390" s="327">
        <v>0</v>
      </c>
      <c r="I390" s="244"/>
      <c r="J390" s="188"/>
      <c r="L390" s="197"/>
    </row>
    <row r="391" spans="1:15" ht="14.25" thickTop="1" thickBot="1">
      <c r="A391" s="226"/>
      <c r="B391" s="326" t="s">
        <v>445</v>
      </c>
      <c r="C391" s="327">
        <v>155950</v>
      </c>
      <c r="D391" s="327">
        <v>155950</v>
      </c>
      <c r="E391" s="327">
        <v>7156153</v>
      </c>
      <c r="F391" s="327">
        <v>7156153</v>
      </c>
      <c r="G391" s="327">
        <v>0</v>
      </c>
      <c r="H391" s="327">
        <v>0</v>
      </c>
      <c r="I391" s="244"/>
      <c r="J391" s="188"/>
      <c r="L391" s="197"/>
    </row>
    <row r="392" spans="1:15" ht="14.25" thickTop="1" thickBot="1">
      <c r="A392" s="226"/>
      <c r="B392" s="326" t="s">
        <v>437</v>
      </c>
      <c r="C392" s="327">
        <v>411549</v>
      </c>
      <c r="D392" s="327">
        <v>411549</v>
      </c>
      <c r="E392" s="327">
        <v>9965411</v>
      </c>
      <c r="F392" s="330">
        <v>9965411</v>
      </c>
      <c r="G392" s="327">
        <v>0</v>
      </c>
      <c r="H392" s="327">
        <v>0</v>
      </c>
      <c r="I392" s="244"/>
      <c r="J392" s="188"/>
      <c r="L392" s="197"/>
    </row>
    <row r="393" spans="1:15" ht="14.25" thickTop="1" thickBot="1">
      <c r="A393" s="226"/>
      <c r="B393" s="331" t="s">
        <v>438</v>
      </c>
      <c r="C393" s="327">
        <f t="shared" ref="C393:H393" si="3">SUM(C381:C392)</f>
        <v>51094994</v>
      </c>
      <c r="D393" s="327">
        <f t="shared" si="3"/>
        <v>51094994</v>
      </c>
      <c r="E393" s="327">
        <f t="shared" si="3"/>
        <v>132972857</v>
      </c>
      <c r="F393" s="327">
        <f t="shared" si="3"/>
        <v>132972857</v>
      </c>
      <c r="G393" s="327">
        <f t="shared" si="3"/>
        <v>5489827</v>
      </c>
      <c r="H393" s="327">
        <f t="shared" si="3"/>
        <v>5489827</v>
      </c>
      <c r="I393" s="244"/>
      <c r="J393" s="188"/>
      <c r="L393" s="197"/>
    </row>
    <row r="394" spans="1:15" ht="13.5" thickTop="1">
      <c r="A394" s="226"/>
      <c r="B394" s="99"/>
      <c r="C394" s="108"/>
      <c r="D394" s="244"/>
      <c r="E394" s="244"/>
      <c r="F394" s="244"/>
      <c r="G394" s="244"/>
      <c r="H394" s="244"/>
      <c r="I394" s="244"/>
      <c r="J394" s="188"/>
      <c r="L394" s="197"/>
    </row>
    <row r="395" spans="1:15">
      <c r="A395" s="226"/>
      <c r="B395" s="99"/>
      <c r="C395" s="108"/>
      <c r="D395" s="244"/>
      <c r="E395" s="244"/>
      <c r="F395" s="244"/>
      <c r="G395" s="244"/>
      <c r="H395" s="244"/>
      <c r="I395" s="244"/>
      <c r="J395" s="188"/>
      <c r="L395" s="197"/>
    </row>
    <row r="396" spans="1:15" ht="18">
      <c r="A396" s="226"/>
      <c r="B396" s="95"/>
      <c r="C396" s="107" t="s">
        <v>240</v>
      </c>
      <c r="D396" s="244"/>
      <c r="E396" s="244"/>
      <c r="F396" s="244"/>
      <c r="G396" s="244"/>
      <c r="H396" s="244"/>
      <c r="I396" s="244"/>
      <c r="J396" s="188"/>
      <c r="L396" s="197"/>
    </row>
    <row r="397" spans="1:15">
      <c r="A397" s="226"/>
      <c r="B397" s="101"/>
      <c r="C397" s="244"/>
      <c r="D397" s="244"/>
      <c r="E397" s="244"/>
      <c r="F397" s="244"/>
      <c r="G397" s="244"/>
      <c r="H397" s="244"/>
      <c r="I397" s="244"/>
      <c r="J397" s="188"/>
      <c r="L397" s="197"/>
    </row>
    <row r="398" spans="1:15">
      <c r="A398" s="226"/>
      <c r="B398" s="245" t="s">
        <v>227</v>
      </c>
      <c r="C398" s="246" t="s">
        <v>241</v>
      </c>
      <c r="D398" s="247"/>
      <c r="E398" s="247"/>
      <c r="F398" s="247"/>
      <c r="G398" s="247"/>
      <c r="H398" s="247"/>
      <c r="I398" s="248"/>
      <c r="J398" s="280" t="s">
        <v>265</v>
      </c>
      <c r="K398" s="249">
        <f>K339</f>
        <v>18626860</v>
      </c>
      <c r="L398" s="197"/>
      <c r="M398" s="187"/>
      <c r="N398" s="187"/>
      <c r="O398" s="187"/>
    </row>
    <row r="399" spans="1:15">
      <c r="A399" s="226"/>
      <c r="B399" s="245" t="s">
        <v>227</v>
      </c>
      <c r="C399" s="246" t="s">
        <v>242</v>
      </c>
      <c r="D399" s="247"/>
      <c r="E399" s="247"/>
      <c r="F399" s="247"/>
      <c r="G399" s="247"/>
      <c r="H399" s="247"/>
      <c r="I399" s="248"/>
      <c r="J399" s="280" t="s">
        <v>265</v>
      </c>
      <c r="K399" s="249">
        <f>K398</f>
        <v>18626860</v>
      </c>
      <c r="L399" s="197"/>
    </row>
    <row r="400" spans="1:15">
      <c r="A400" s="226"/>
      <c r="B400" s="245" t="s">
        <v>227</v>
      </c>
      <c r="C400" s="250" t="s">
        <v>243</v>
      </c>
      <c r="D400" s="247"/>
      <c r="E400" s="247"/>
      <c r="F400" s="247"/>
      <c r="G400" s="247"/>
      <c r="H400" s="247"/>
      <c r="I400" s="248"/>
      <c r="J400" s="280"/>
      <c r="K400" s="249">
        <v>0</v>
      </c>
      <c r="L400" s="197"/>
    </row>
    <row r="401" spans="1:12">
      <c r="A401" s="226"/>
      <c r="B401" s="245" t="s">
        <v>227</v>
      </c>
      <c r="C401" s="251" t="s">
        <v>244</v>
      </c>
      <c r="D401" s="252"/>
      <c r="E401" s="252"/>
      <c r="F401" s="252"/>
      <c r="G401" s="252"/>
      <c r="H401" s="252"/>
      <c r="I401" s="253"/>
      <c r="J401" s="280"/>
      <c r="K401" s="254"/>
      <c r="L401" s="197"/>
    </row>
    <row r="402" spans="1:12">
      <c r="A402" s="226"/>
      <c r="B402" s="101"/>
      <c r="C402" s="94"/>
      <c r="D402" s="244"/>
      <c r="E402" s="244"/>
      <c r="F402" s="244"/>
      <c r="G402" s="244"/>
      <c r="H402" s="244"/>
      <c r="I402" s="244"/>
      <c r="L402" s="197"/>
    </row>
    <row r="403" spans="1:12">
      <c r="A403" s="226"/>
      <c r="B403" s="101"/>
      <c r="C403" s="94"/>
      <c r="D403" s="244"/>
      <c r="E403" s="244"/>
      <c r="F403" s="244"/>
      <c r="G403" s="244"/>
      <c r="H403" s="244"/>
      <c r="I403" s="244"/>
      <c r="L403" s="197"/>
    </row>
    <row r="404" spans="1:12">
      <c r="A404" s="226"/>
      <c r="B404" s="101"/>
      <c r="C404" s="94"/>
      <c r="D404" s="244"/>
      <c r="E404" s="244"/>
      <c r="F404" s="244"/>
      <c r="G404" s="244"/>
      <c r="H404" s="244"/>
      <c r="I404" s="244"/>
      <c r="L404" s="197"/>
    </row>
    <row r="405" spans="1:12" ht="15.75">
      <c r="A405" s="163"/>
      <c r="C405" s="412" t="s">
        <v>385</v>
      </c>
      <c r="D405" s="412"/>
      <c r="E405" s="255" t="s">
        <v>386</v>
      </c>
      <c r="L405" s="197"/>
    </row>
    <row r="406" spans="1:12">
      <c r="A406" s="163"/>
      <c r="L406" s="197"/>
    </row>
    <row r="407" spans="1:12">
      <c r="A407" s="163"/>
      <c r="D407" s="116"/>
      <c r="E407" s="116" t="s">
        <v>245</v>
      </c>
      <c r="L407" s="197"/>
    </row>
    <row r="408" spans="1:12">
      <c r="A408" s="163"/>
      <c r="D408" s="116" t="s">
        <v>387</v>
      </c>
      <c r="E408" s="116"/>
      <c r="L408" s="197"/>
    </row>
    <row r="409" spans="1:12">
      <c r="A409" s="163"/>
      <c r="D409" s="116" t="s">
        <v>246</v>
      </c>
      <c r="L409" s="197"/>
    </row>
    <row r="410" spans="1:12">
      <c r="A410" s="163"/>
      <c r="D410" s="116" t="s">
        <v>247</v>
      </c>
      <c r="E410" s="116"/>
      <c r="L410" s="197"/>
    </row>
    <row r="411" spans="1:12">
      <c r="A411" s="163"/>
      <c r="L411" s="197"/>
    </row>
    <row r="412" spans="1:12" ht="15">
      <c r="A412" s="404" t="s">
        <v>248</v>
      </c>
      <c r="B412" s="405"/>
      <c r="C412" s="405"/>
      <c r="D412" s="405"/>
      <c r="E412" s="94"/>
      <c r="F412" s="94"/>
      <c r="G412" s="405" t="s">
        <v>249</v>
      </c>
      <c r="H412" s="405"/>
      <c r="I412" s="405"/>
      <c r="J412" s="405"/>
      <c r="K412" s="405"/>
      <c r="L412" s="406"/>
    </row>
    <row r="413" spans="1:12" ht="15">
      <c r="A413" s="163"/>
      <c r="B413" s="164"/>
      <c r="H413" s="256"/>
      <c r="I413" s="256"/>
      <c r="J413" s="256"/>
      <c r="K413" s="256"/>
      <c r="L413" s="197"/>
    </row>
    <row r="414" spans="1:12" ht="15">
      <c r="A414" s="407" t="s">
        <v>250</v>
      </c>
      <c r="B414" s="403"/>
      <c r="C414" s="403"/>
      <c r="D414" s="403"/>
      <c r="E414" s="94"/>
      <c r="F414" s="94"/>
      <c r="G414" s="260"/>
      <c r="H414" s="403" t="s">
        <v>419</v>
      </c>
      <c r="I414" s="403"/>
      <c r="J414" s="403"/>
      <c r="K414" s="403"/>
      <c r="L414" s="165"/>
    </row>
    <row r="415" spans="1:12">
      <c r="A415" s="257"/>
      <c r="B415" s="258"/>
      <c r="C415" s="230"/>
      <c r="D415" s="230"/>
      <c r="E415" s="230"/>
      <c r="F415" s="230"/>
      <c r="G415" s="230"/>
      <c r="H415" s="230"/>
      <c r="I415" s="230"/>
      <c r="J415" s="230"/>
      <c r="K415" s="230"/>
      <c r="L415" s="259"/>
    </row>
  </sheetData>
  <mergeCells count="54">
    <mergeCell ref="H414:K414"/>
    <mergeCell ref="A412:D412"/>
    <mergeCell ref="G412:L412"/>
    <mergeCell ref="A414:D414"/>
    <mergeCell ref="A295:L295"/>
    <mergeCell ref="C304:I304"/>
    <mergeCell ref="C405:D405"/>
    <mergeCell ref="C359:D360"/>
    <mergeCell ref="E359:F360"/>
    <mergeCell ref="G359:H360"/>
    <mergeCell ref="C378:D379"/>
    <mergeCell ref="G378:H379"/>
    <mergeCell ref="B377:H377"/>
    <mergeCell ref="E378:F379"/>
    <mergeCell ref="D149:D150"/>
    <mergeCell ref="E149:E150"/>
    <mergeCell ref="F149:H149"/>
    <mergeCell ref="I149:K149"/>
    <mergeCell ref="E92:I92"/>
    <mergeCell ref="J92:K92"/>
    <mergeCell ref="E93:I93"/>
    <mergeCell ref="J93:K93"/>
    <mergeCell ref="G110:H110"/>
    <mergeCell ref="E121:I121"/>
    <mergeCell ref="E123:I123"/>
    <mergeCell ref="E125:I125"/>
    <mergeCell ref="E127:I127"/>
    <mergeCell ref="E129:I129"/>
    <mergeCell ref="J88:K88"/>
    <mergeCell ref="J89:K89"/>
    <mergeCell ref="E90:I90"/>
    <mergeCell ref="J90:K90"/>
    <mergeCell ref="E91:I91"/>
    <mergeCell ref="J91:K91"/>
    <mergeCell ref="H82:I82"/>
    <mergeCell ref="E83:F83"/>
    <mergeCell ref="H83:I83"/>
    <mergeCell ref="E84:I84"/>
    <mergeCell ref="D88:D89"/>
    <mergeCell ref="E88:I89"/>
    <mergeCell ref="E82:F82"/>
    <mergeCell ref="A2:L2"/>
    <mergeCell ref="A69:L69"/>
    <mergeCell ref="C71:D71"/>
    <mergeCell ref="D77:D78"/>
    <mergeCell ref="E77:F78"/>
    <mergeCell ref="G77:G78"/>
    <mergeCell ref="H77:I78"/>
    <mergeCell ref="E79:F79"/>
    <mergeCell ref="H79:I79"/>
    <mergeCell ref="E80:F80"/>
    <mergeCell ref="H80:I80"/>
    <mergeCell ref="E81:F81"/>
    <mergeCell ref="H81:I8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22" workbookViewId="0">
      <selection activeCell="A27" sqref="A27"/>
    </sheetView>
  </sheetViews>
  <sheetFormatPr defaultRowHeight="12.75"/>
  <cols>
    <col min="1" max="16384" width="9.140625" style="114"/>
  </cols>
  <sheetData>
    <row r="1" spans="1:12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/>
    </row>
    <row r="2" spans="1:12">
      <c r="A2" s="115"/>
      <c r="B2" s="116"/>
      <c r="C2" s="116"/>
      <c r="D2" s="116"/>
      <c r="E2" s="116"/>
      <c r="F2" s="116"/>
      <c r="G2" s="116"/>
      <c r="H2" s="116"/>
      <c r="I2" s="116"/>
      <c r="J2" s="116"/>
      <c r="L2" s="117"/>
    </row>
    <row r="3" spans="1:12" s="122" customFormat="1" ht="18.75">
      <c r="A3" s="118"/>
      <c r="B3" s="119" t="s">
        <v>253</v>
      </c>
      <c r="C3" s="119"/>
      <c r="D3" s="119"/>
      <c r="E3" s="120" t="s">
        <v>403</v>
      </c>
      <c r="F3" s="121"/>
      <c r="G3" s="282"/>
      <c r="H3" s="119"/>
      <c r="I3" s="119"/>
      <c r="J3" s="119"/>
      <c r="L3" s="123"/>
    </row>
    <row r="4" spans="1:12" s="122" customFormat="1" ht="18.75">
      <c r="A4" s="118"/>
      <c r="B4" s="119" t="s">
        <v>254</v>
      </c>
      <c r="C4" s="119"/>
      <c r="D4" s="119"/>
      <c r="E4" s="124" t="s">
        <v>393</v>
      </c>
      <c r="F4" s="125"/>
      <c r="G4" s="132"/>
      <c r="H4" s="119"/>
      <c r="I4" s="119"/>
      <c r="J4" s="119"/>
      <c r="L4" s="123"/>
    </row>
    <row r="5" spans="1:12" s="122" customFormat="1" ht="18.75">
      <c r="A5" s="118"/>
      <c r="B5" s="119" t="s">
        <v>255</v>
      </c>
      <c r="C5" s="119"/>
      <c r="D5" s="119"/>
      <c r="E5" s="126" t="s">
        <v>404</v>
      </c>
      <c r="F5" s="127"/>
      <c r="G5" s="127"/>
      <c r="H5" s="127"/>
      <c r="I5" s="127"/>
      <c r="J5" s="127"/>
      <c r="K5" s="128"/>
      <c r="L5" s="123"/>
    </row>
    <row r="6" spans="1:12" s="122" customFormat="1" ht="18.75">
      <c r="A6" s="118"/>
      <c r="B6" s="119"/>
      <c r="C6" s="119"/>
      <c r="D6" s="119"/>
      <c r="E6" s="124"/>
      <c r="F6" s="129"/>
      <c r="G6" s="132"/>
      <c r="H6" s="132"/>
      <c r="I6" s="132"/>
      <c r="J6" s="129" t="s">
        <v>271</v>
      </c>
      <c r="K6" s="130"/>
      <c r="L6" s="123"/>
    </row>
    <row r="7" spans="1:12" s="122" customFormat="1" ht="18.75">
      <c r="A7" s="118"/>
      <c r="B7" s="119" t="s">
        <v>256</v>
      </c>
      <c r="C7" s="119"/>
      <c r="D7" s="119"/>
      <c r="E7" s="131" t="s">
        <v>413</v>
      </c>
      <c r="F7" s="132"/>
      <c r="G7" s="129"/>
      <c r="H7" s="119"/>
      <c r="I7" s="119"/>
      <c r="J7" s="119"/>
      <c r="L7" s="123"/>
    </row>
    <row r="8" spans="1:12" s="122" customFormat="1" ht="18.75">
      <c r="A8" s="118"/>
      <c r="B8" s="119" t="s">
        <v>257</v>
      </c>
      <c r="C8" s="119"/>
      <c r="D8" s="119"/>
      <c r="E8" s="133"/>
      <c r="F8" s="281"/>
      <c r="G8" s="119"/>
      <c r="H8" s="119"/>
      <c r="I8" s="119"/>
      <c r="J8" s="119"/>
      <c r="L8" s="123"/>
    </row>
    <row r="9" spans="1:12" s="122" customFormat="1" ht="18.75">
      <c r="A9" s="118"/>
      <c r="B9" s="119"/>
      <c r="C9" s="119"/>
      <c r="D9" s="119"/>
      <c r="E9" s="133"/>
      <c r="F9" s="119"/>
      <c r="G9" s="119"/>
      <c r="H9" s="119"/>
      <c r="I9" s="119"/>
      <c r="J9" s="119"/>
      <c r="L9" s="123"/>
    </row>
    <row r="10" spans="1:12" s="122" customFormat="1" ht="18.75">
      <c r="A10" s="118"/>
      <c r="B10" s="119" t="s">
        <v>258</v>
      </c>
      <c r="C10" s="119"/>
      <c r="D10" s="119"/>
      <c r="E10" s="134" t="s">
        <v>405</v>
      </c>
      <c r="F10" s="127"/>
      <c r="G10" s="127"/>
      <c r="H10" s="127"/>
      <c r="I10" s="127"/>
      <c r="J10" s="127"/>
      <c r="K10" s="128"/>
      <c r="L10" s="286"/>
    </row>
    <row r="11" spans="1:12" s="122" customFormat="1" ht="18.75">
      <c r="A11" s="118"/>
      <c r="B11" s="119"/>
      <c r="C11" s="119"/>
      <c r="D11" s="119"/>
      <c r="E11" s="126" t="s">
        <v>406</v>
      </c>
      <c r="F11" s="127"/>
      <c r="G11" s="127"/>
      <c r="H11" s="127"/>
      <c r="I11" s="127"/>
      <c r="J11" s="127"/>
      <c r="K11" s="128"/>
      <c r="L11" s="286"/>
    </row>
    <row r="12" spans="1:12" s="137" customFormat="1" ht="18.75">
      <c r="A12" s="135"/>
      <c r="B12" s="136"/>
      <c r="C12" s="136"/>
      <c r="D12" s="136"/>
      <c r="E12" s="129" t="s">
        <v>407</v>
      </c>
      <c r="F12" s="287"/>
      <c r="G12" s="287"/>
      <c r="H12" s="287"/>
      <c r="I12" s="287"/>
      <c r="J12" s="287"/>
      <c r="K12" s="288"/>
      <c r="L12" s="289"/>
    </row>
    <row r="13" spans="1:12" ht="18.75">
      <c r="A13" s="115"/>
      <c r="B13" s="116"/>
      <c r="C13" s="116"/>
      <c r="D13" s="116"/>
      <c r="E13" s="129" t="s">
        <v>408</v>
      </c>
      <c r="F13" s="290"/>
      <c r="G13" s="290"/>
      <c r="H13" s="290"/>
      <c r="I13" s="290"/>
      <c r="J13" s="290"/>
      <c r="K13" s="291"/>
      <c r="L13" s="292"/>
    </row>
    <row r="14" spans="1:12" ht="18.75">
      <c r="A14" s="115"/>
      <c r="B14" s="116"/>
      <c r="C14" s="116"/>
      <c r="D14" s="116"/>
      <c r="E14" s="129" t="s">
        <v>409</v>
      </c>
      <c r="F14" s="290"/>
      <c r="G14" s="290"/>
      <c r="H14" s="290"/>
      <c r="I14" s="290"/>
      <c r="J14" s="290"/>
      <c r="K14" s="291"/>
      <c r="L14" s="292"/>
    </row>
    <row r="15" spans="1:12" ht="18.75">
      <c r="A15" s="115"/>
      <c r="B15" s="116"/>
      <c r="C15" s="116"/>
      <c r="D15" s="116"/>
      <c r="E15" s="129" t="s">
        <v>410</v>
      </c>
      <c r="F15" s="290"/>
      <c r="G15" s="290"/>
      <c r="H15" s="290"/>
      <c r="I15" s="290"/>
      <c r="J15" s="290"/>
      <c r="K15" s="291"/>
      <c r="L15" s="292"/>
    </row>
    <row r="16" spans="1:12" ht="18.75">
      <c r="A16" s="115"/>
      <c r="B16" s="116"/>
      <c r="C16" s="116"/>
      <c r="D16" s="116"/>
      <c r="E16" s="129" t="s">
        <v>411</v>
      </c>
      <c r="F16" s="290"/>
      <c r="G16" s="290"/>
      <c r="H16" s="290"/>
      <c r="I16" s="290"/>
      <c r="J16" s="290"/>
      <c r="K16" s="291"/>
      <c r="L16" s="292"/>
    </row>
    <row r="17" spans="1:12" ht="18.75">
      <c r="A17" s="115"/>
      <c r="B17" s="116"/>
      <c r="C17" s="116"/>
      <c r="D17" s="116"/>
      <c r="E17" s="129" t="s">
        <v>412</v>
      </c>
      <c r="F17" s="290"/>
      <c r="G17" s="290"/>
      <c r="H17" s="290"/>
      <c r="I17" s="290"/>
      <c r="J17" s="290"/>
      <c r="K17" s="291"/>
      <c r="L17" s="292"/>
    </row>
    <row r="18" spans="1:12">
      <c r="A18" s="115"/>
      <c r="B18" s="116"/>
      <c r="C18" s="116"/>
      <c r="D18" s="116"/>
      <c r="E18" s="116"/>
      <c r="F18" s="116"/>
      <c r="G18" s="116"/>
      <c r="H18" s="116"/>
      <c r="I18" s="116"/>
      <c r="J18" s="116"/>
      <c r="L18" s="117"/>
    </row>
    <row r="19" spans="1:12">
      <c r="A19" s="115"/>
      <c r="B19" s="116"/>
      <c r="C19" s="116"/>
      <c r="D19" s="116"/>
      <c r="E19" s="116"/>
      <c r="F19" s="116"/>
      <c r="G19" s="116"/>
      <c r="H19" s="116"/>
      <c r="I19" s="116"/>
      <c r="J19" s="116"/>
      <c r="L19" s="117"/>
    </row>
    <row r="20" spans="1:12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L20" s="117"/>
    </row>
    <row r="21" spans="1:12" ht="33.75">
      <c r="A21" s="115"/>
      <c r="B21" s="416"/>
      <c r="C21" s="416"/>
      <c r="D21" s="416"/>
      <c r="E21" s="416"/>
      <c r="F21" s="416"/>
      <c r="G21" s="416"/>
      <c r="H21" s="416"/>
      <c r="I21" s="416"/>
      <c r="J21" s="416"/>
      <c r="L21" s="117"/>
    </row>
    <row r="22" spans="1:12" s="122" customFormat="1" ht="18.75">
      <c r="A22" s="417" t="s">
        <v>259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9"/>
    </row>
    <row r="23" spans="1:12" s="122" customFormat="1" ht="18.75">
      <c r="A23" s="417" t="s">
        <v>260</v>
      </c>
      <c r="B23" s="418"/>
      <c r="C23" s="418"/>
      <c r="D23" s="418"/>
      <c r="E23" s="418"/>
      <c r="F23" s="418"/>
      <c r="G23" s="418"/>
      <c r="H23" s="418"/>
      <c r="I23" s="418"/>
      <c r="J23" s="418"/>
      <c r="K23" s="418"/>
      <c r="L23" s="419"/>
    </row>
    <row r="24" spans="1:12" s="122" customFormat="1" ht="18.75">
      <c r="A24" s="118"/>
      <c r="B24" s="119"/>
      <c r="C24" s="119"/>
      <c r="D24" s="119"/>
      <c r="E24" s="119"/>
      <c r="F24" s="119"/>
      <c r="G24" s="119"/>
      <c r="H24" s="119"/>
      <c r="I24" s="119"/>
      <c r="J24" s="119"/>
      <c r="L24" s="123"/>
    </row>
    <row r="25" spans="1:12" s="122" customFormat="1" ht="18.75">
      <c r="A25" s="118"/>
      <c r="B25" s="119"/>
      <c r="C25" s="119"/>
      <c r="D25" s="119"/>
      <c r="E25" s="119"/>
      <c r="F25" s="119"/>
      <c r="G25" s="119"/>
      <c r="H25" s="119"/>
      <c r="I25" s="119"/>
      <c r="J25" s="119"/>
      <c r="L25" s="123"/>
    </row>
    <row r="26" spans="1:12" s="138" customFormat="1" ht="30.75">
      <c r="A26" s="420" t="s">
        <v>488</v>
      </c>
      <c r="B26" s="421"/>
      <c r="C26" s="421"/>
      <c r="D26" s="421"/>
      <c r="E26" s="421"/>
      <c r="F26" s="421"/>
      <c r="G26" s="421"/>
      <c r="H26" s="421"/>
      <c r="I26" s="421"/>
      <c r="J26" s="421"/>
      <c r="K26" s="421"/>
      <c r="L26" s="422"/>
    </row>
    <row r="27" spans="1:12" s="141" customFormat="1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L27" s="142"/>
    </row>
    <row r="28" spans="1:12" s="141" customFormat="1">
      <c r="A28" s="139"/>
      <c r="B28" s="140"/>
      <c r="C28" s="140"/>
      <c r="D28" s="140"/>
      <c r="E28" s="140"/>
      <c r="F28" s="140"/>
      <c r="G28" s="140"/>
      <c r="H28" s="140"/>
      <c r="I28" s="140"/>
      <c r="J28" s="140"/>
      <c r="L28" s="142"/>
    </row>
    <row r="29" spans="1:12" s="141" customFormat="1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L29" s="142"/>
    </row>
    <row r="30" spans="1:12" s="141" customFormat="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L30" s="142"/>
    </row>
    <row r="31" spans="1:12" s="141" customFormat="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L31" s="142"/>
    </row>
    <row r="32" spans="1:12" s="141" customFormat="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L32" s="142"/>
    </row>
    <row r="33" spans="1:12" s="141" customFormat="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L33" s="142"/>
    </row>
    <row r="34" spans="1:12" s="141" customFormat="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L34" s="142"/>
    </row>
    <row r="35" spans="1:12" s="141" customFormat="1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L35" s="142"/>
    </row>
    <row r="36" spans="1:12" s="141" customFormat="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L36" s="142"/>
    </row>
    <row r="37" spans="1:12" s="122" customFormat="1" ht="18.75">
      <c r="A37" s="118"/>
      <c r="B37" s="119" t="s">
        <v>261</v>
      </c>
      <c r="C37" s="119"/>
      <c r="D37" s="119"/>
      <c r="E37" s="119"/>
      <c r="F37" s="119"/>
      <c r="G37" s="418"/>
      <c r="H37" s="418"/>
      <c r="I37" s="119"/>
      <c r="J37" s="423" t="s">
        <v>262</v>
      </c>
      <c r="K37" s="423"/>
      <c r="L37" s="123"/>
    </row>
    <row r="38" spans="1:12" s="122" customFormat="1" ht="18.75">
      <c r="A38" s="118"/>
      <c r="B38" s="119" t="s">
        <v>263</v>
      </c>
      <c r="C38" s="119"/>
      <c r="D38" s="119"/>
      <c r="E38" s="119"/>
      <c r="F38" s="119"/>
      <c r="G38" s="418"/>
      <c r="H38" s="418"/>
      <c r="I38" s="119"/>
      <c r="J38" s="424" t="s">
        <v>262</v>
      </c>
      <c r="K38" s="424"/>
      <c r="L38" s="123"/>
    </row>
    <row r="39" spans="1:12" s="122" customFormat="1" ht="18.75">
      <c r="A39" s="118"/>
      <c r="B39" s="119" t="s">
        <v>264</v>
      </c>
      <c r="C39" s="119"/>
      <c r="D39" s="119"/>
      <c r="E39" s="119"/>
      <c r="F39" s="119"/>
      <c r="G39" s="418"/>
      <c r="H39" s="418"/>
      <c r="I39" s="119"/>
      <c r="J39" s="424" t="s">
        <v>265</v>
      </c>
      <c r="K39" s="424"/>
      <c r="L39" s="123"/>
    </row>
    <row r="40" spans="1:12" s="122" customFormat="1" ht="18.75">
      <c r="A40" s="118"/>
      <c r="B40" s="119" t="s">
        <v>266</v>
      </c>
      <c r="C40" s="119"/>
      <c r="D40" s="119"/>
      <c r="E40" s="119"/>
      <c r="F40" s="119"/>
      <c r="G40" s="418"/>
      <c r="H40" s="418"/>
      <c r="I40" s="119"/>
      <c r="J40" s="418"/>
      <c r="K40" s="418"/>
      <c r="L40" s="123"/>
    </row>
    <row r="41" spans="1:12" s="122" customFormat="1" ht="18.75">
      <c r="A41" s="118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23"/>
    </row>
    <row r="42" spans="1:12" s="122" customFormat="1" ht="18.75">
      <c r="A42" s="118"/>
      <c r="B42" s="119" t="s">
        <v>267</v>
      </c>
      <c r="C42" s="119"/>
      <c r="D42" s="119"/>
      <c r="E42" s="119"/>
      <c r="F42" s="281" t="s">
        <v>268</v>
      </c>
      <c r="G42" s="425"/>
      <c r="H42" s="425"/>
      <c r="I42" s="119"/>
      <c r="J42" s="426" t="s">
        <v>448</v>
      </c>
      <c r="K42" s="426"/>
      <c r="L42" s="123"/>
    </row>
    <row r="43" spans="1:12" s="122" customFormat="1" ht="18.75">
      <c r="A43" s="118"/>
      <c r="B43" s="119"/>
      <c r="C43" s="119"/>
      <c r="D43" s="119"/>
      <c r="E43" s="119"/>
      <c r="F43" s="281" t="s">
        <v>269</v>
      </c>
      <c r="G43" s="418"/>
      <c r="H43" s="418"/>
      <c r="I43" s="119"/>
      <c r="J43" s="424" t="s">
        <v>449</v>
      </c>
      <c r="K43" s="424"/>
      <c r="L43" s="123"/>
    </row>
    <row r="44" spans="1:12" s="122" customFormat="1" ht="18.75">
      <c r="A44" s="118"/>
      <c r="B44" s="119"/>
      <c r="C44" s="119"/>
      <c r="D44" s="119"/>
      <c r="E44" s="119"/>
      <c r="F44" s="281"/>
      <c r="G44" s="281"/>
      <c r="H44" s="281"/>
      <c r="I44" s="119"/>
      <c r="J44" s="281"/>
      <c r="K44" s="281"/>
      <c r="L44" s="123"/>
    </row>
    <row r="45" spans="1:12" s="122" customFormat="1" ht="18.75">
      <c r="A45" s="118"/>
      <c r="B45" s="119" t="s">
        <v>270</v>
      </c>
      <c r="C45" s="119"/>
      <c r="D45" s="119"/>
      <c r="E45" s="281"/>
      <c r="F45" s="119"/>
      <c r="G45" s="418"/>
      <c r="H45" s="418"/>
      <c r="I45" s="119"/>
      <c r="J45" s="423" t="s">
        <v>450</v>
      </c>
      <c r="K45" s="423"/>
      <c r="L45" s="123"/>
    </row>
    <row r="46" spans="1:12" s="122" customFormat="1" ht="19.5" thickBot="1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5"/>
      <c r="L46" s="146"/>
    </row>
  </sheetData>
  <mergeCells count="18">
    <mergeCell ref="G42:H42"/>
    <mergeCell ref="J42:K42"/>
    <mergeCell ref="G43:H43"/>
    <mergeCell ref="J43:K43"/>
    <mergeCell ref="G45:H45"/>
    <mergeCell ref="J45:K45"/>
    <mergeCell ref="G38:H38"/>
    <mergeCell ref="J38:K38"/>
    <mergeCell ref="G39:H39"/>
    <mergeCell ref="J39:K39"/>
    <mergeCell ref="G40:H40"/>
    <mergeCell ref="J40:K40"/>
    <mergeCell ref="B21:J21"/>
    <mergeCell ref="A22:L22"/>
    <mergeCell ref="A23:L23"/>
    <mergeCell ref="A26:L26"/>
    <mergeCell ref="G37:H37"/>
    <mergeCell ref="J37:K37"/>
  </mergeCells>
  <pageMargins left="0.25" right="0.25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1-Pasqyra e Pozicioni Financiar</vt:lpstr>
      <vt:lpstr>2.1-Pasqyra e Perform. (natyra)</vt:lpstr>
      <vt:lpstr>3.2-CashFlow (direkt)</vt:lpstr>
      <vt:lpstr>4-Pasq. e Levizjeve ne Kapital</vt:lpstr>
      <vt:lpstr>Shenimet Shpjeguese</vt:lpstr>
      <vt:lpstr>KOKA</vt:lpstr>
      <vt:lpstr>'1-Pasqyra e Pozicioni Financiar'!Print_Area</vt:lpstr>
      <vt:lpstr>'Shenimet Shpjeguese'!Print_Area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2024-03-31T08:45:47Z</cp:lastPrinted>
  <dcterms:created xsi:type="dcterms:W3CDTF">2012-01-19T09:31:29Z</dcterms:created>
  <dcterms:modified xsi:type="dcterms:W3CDTF">2024-07-11T09:56:46Z</dcterms:modified>
</cp:coreProperties>
</file>