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0935"/>
  </bookViews>
  <sheets>
    <sheet name="faqja 1" sheetId="4" r:id="rId1"/>
    <sheet name="PAS E TE ARDH (formati I )" sheetId="5" r:id="rId2"/>
    <sheet name="AKTIVI" sheetId="6" r:id="rId3"/>
    <sheet name="PASIVI" sheetId="7" r:id="rId4"/>
    <sheet name="pasq ndr kapit" sheetId="17" r:id="rId5"/>
    <sheet name="shpjegimet a-pasiv" sheetId="10" r:id="rId6"/>
    <sheet name="AQT" sheetId="1" r:id="rId7"/>
    <sheet name="Pasqyra 1" sheetId="2" r:id="rId8"/>
    <sheet name="Pasqyra 2" sheetId="3" r:id="rId9"/>
    <sheet name="Pasqyra 3" sheetId="14" r:id="rId10"/>
    <sheet name="Sheet1" sheetId="15" r:id="rId11"/>
    <sheet name="Pasq fluks parase" sheetId="16" r:id="rId12"/>
  </sheets>
  <calcPr calcId="124519"/>
</workbook>
</file>

<file path=xl/calcChain.xml><?xml version="1.0" encoding="utf-8"?>
<calcChain xmlns="http://schemas.openxmlformats.org/spreadsheetml/2006/main">
  <c r="F24" i="17"/>
  <c r="F30"/>
  <c r="G17"/>
  <c r="F17"/>
  <c r="E30"/>
  <c r="H29"/>
  <c r="H28"/>
  <c r="H27"/>
  <c r="H26"/>
  <c r="H25"/>
  <c r="H24"/>
  <c r="H23"/>
  <c r="H21"/>
  <c r="H18"/>
  <c r="E17"/>
  <c r="D17"/>
  <c r="D30" s="1"/>
  <c r="C17"/>
  <c r="C30" s="1"/>
  <c r="H16"/>
  <c r="H15"/>
  <c r="H14"/>
  <c r="H13"/>
  <c r="H12"/>
  <c r="H11"/>
  <c r="H10"/>
  <c r="H8"/>
  <c r="H7"/>
  <c r="H5"/>
  <c r="H17" l="1"/>
  <c r="E32" i="3" l="1"/>
  <c r="E16"/>
  <c r="E12"/>
  <c r="E6"/>
  <c r="E10" i="2"/>
  <c r="E6"/>
  <c r="E22" s="1"/>
  <c r="D117" i="10"/>
  <c r="F92"/>
  <c r="D36"/>
  <c r="D25"/>
  <c r="D29" s="1"/>
  <c r="D21" i="6"/>
  <c r="D42" i="7"/>
  <c r="E37" i="3" l="1"/>
  <c r="D10" i="6"/>
  <c r="D12" i="7"/>
  <c r="D17" s="1"/>
  <c r="D10" i="5" l="1"/>
  <c r="D36" i="6"/>
  <c r="E8" i="1" s="1"/>
  <c r="E48" i="6"/>
  <c r="E45"/>
  <c r="E39"/>
  <c r="E33"/>
  <c r="E49" s="1"/>
  <c r="E21"/>
  <c r="E14"/>
  <c r="E8"/>
  <c r="E45" i="7"/>
  <c r="E46" s="1"/>
  <c r="E31"/>
  <c r="E27"/>
  <c r="E32" s="1"/>
  <c r="E20"/>
  <c r="E17"/>
  <c r="E21" s="1"/>
  <c r="D17" i="14"/>
  <c r="F32" i="3"/>
  <c r="F16"/>
  <c r="F12"/>
  <c r="F6"/>
  <c r="F10" i="2"/>
  <c r="F6"/>
  <c r="F37" i="1"/>
  <c r="D31" i="7"/>
  <c r="D27"/>
  <c r="D32" s="1"/>
  <c r="D20"/>
  <c r="D21"/>
  <c r="D48" i="6"/>
  <c r="D45"/>
  <c r="D39"/>
  <c r="D33"/>
  <c r="D14"/>
  <c r="D8"/>
  <c r="D26" s="1"/>
  <c r="D26" i="5"/>
  <c r="D17"/>
  <c r="D18" s="1"/>
  <c r="D27" s="1"/>
  <c r="D29" s="1"/>
  <c r="D12"/>
  <c r="D52" i="14"/>
  <c r="D33" i="1"/>
  <c r="E25"/>
  <c r="G22"/>
  <c r="G23"/>
  <c r="G24"/>
  <c r="G21"/>
  <c r="F22" i="2" l="1"/>
  <c r="F37" i="3"/>
  <c r="E26" i="6"/>
  <c r="E50" s="1"/>
  <c r="D3"/>
  <c r="D49"/>
  <c r="E3"/>
  <c r="E4" i="7"/>
  <c r="E48"/>
  <c r="D4"/>
  <c r="D13" i="14"/>
  <c r="D44" s="1"/>
  <c r="G12" i="3"/>
  <c r="H32"/>
  <c r="G32"/>
  <c r="H16"/>
  <c r="G16"/>
  <c r="H12"/>
  <c r="H6"/>
  <c r="G6"/>
  <c r="G37" s="1"/>
  <c r="H10" i="2"/>
  <c r="G10"/>
  <c r="H6"/>
  <c r="H22" s="1"/>
  <c r="G6"/>
  <c r="G22" s="1"/>
  <c r="E37" i="1"/>
  <c r="G35"/>
  <c r="G33"/>
  <c r="D32"/>
  <c r="G32" s="1"/>
  <c r="D31"/>
  <c r="D25"/>
  <c r="G25" s="1"/>
  <c r="G20"/>
  <c r="G19"/>
  <c r="F13"/>
  <c r="E13"/>
  <c r="D13"/>
  <c r="G12"/>
  <c r="D36" s="1"/>
  <c r="G11"/>
  <c r="G10"/>
  <c r="D34" s="1"/>
  <c r="G34" s="1"/>
  <c r="G9"/>
  <c r="G8"/>
  <c r="G7"/>
  <c r="E12" i="5"/>
  <c r="E26"/>
  <c r="E17"/>
  <c r="E18" s="1"/>
  <c r="D122" i="10"/>
  <c r="E99"/>
  <c r="E106"/>
  <c r="D43"/>
  <c r="A26" i="5"/>
  <c r="A18"/>
  <c r="A19" s="1"/>
  <c r="A20" s="1"/>
  <c r="A21" s="1"/>
  <c r="A16"/>
  <c r="A7"/>
  <c r="A8" s="1"/>
  <c r="H37" i="3" l="1"/>
  <c r="G13" i="1"/>
  <c r="E27" i="5"/>
  <c r="E29" s="1"/>
  <c r="D50" i="6"/>
  <c r="G36" i="1"/>
  <c r="D37"/>
  <c r="G37" s="1"/>
  <c r="G31"/>
  <c r="D44" i="7" l="1"/>
  <c r="G20" i="17" s="1"/>
  <c r="G30" l="1"/>
  <c r="H30" s="1"/>
  <c r="H20"/>
  <c r="D45" i="7"/>
  <c r="D46" s="1"/>
  <c r="D48" s="1"/>
</calcChain>
</file>

<file path=xl/sharedStrings.xml><?xml version="1.0" encoding="utf-8"?>
<sst xmlns="http://schemas.openxmlformats.org/spreadsheetml/2006/main" count="710" uniqueCount="496">
  <si>
    <t>Emertimi dhe forma ligjore</t>
  </si>
  <si>
    <t>NIPT -i</t>
  </si>
  <si>
    <t>Adresa e Selise</t>
  </si>
  <si>
    <t>Data e krijimit</t>
  </si>
  <si>
    <t>Nr.i Regjistrit Tregtar</t>
  </si>
  <si>
    <t>Veprimtaria Kryesore</t>
  </si>
  <si>
    <t>PASQYRAT FINANCIARE</t>
  </si>
  <si>
    <t>( Ne zbatim te Standartit Kombetar te Kontabilitetit nr 2 dhe Ligjit</t>
  </si>
  <si>
    <t>Pasqyrat Financiare jane individuale</t>
  </si>
  <si>
    <t xml:space="preserve">Pasqyrat Financiare jane te shprehuara ne </t>
  </si>
  <si>
    <t>Pasqyrat Financare jane te rrumbullakosura ne</t>
  </si>
  <si>
    <t>Periudha Kontabel e Pasqyrave Financiare</t>
  </si>
  <si>
    <t>Data e mbylljes se Pasqyrave Financare</t>
  </si>
  <si>
    <t>A - PASQYRA E TE ARDHURAVE DHE SHPENZIMEVE</t>
  </si>
  <si>
    <t>( Bazuar ne klasifikimin e Shpenzimeve sipas Natyres )</t>
  </si>
  <si>
    <t>Nr.</t>
  </si>
  <si>
    <t>Pershkrimi I Elementeve</t>
  </si>
  <si>
    <t xml:space="preserve">Referencat </t>
  </si>
  <si>
    <t>Shitjet neto</t>
  </si>
  <si>
    <t>Te ardhurat te tjera nga veprimtarite e shfrytezimit</t>
  </si>
  <si>
    <t>Ndryshimet ne inventarin e produkteve te gateshme dhe prodhimit ne proçes</t>
  </si>
  <si>
    <t>Puna e kryer nga njesite eko.raportuese per qellimet e veta dhe e kapitalizuar</t>
  </si>
  <si>
    <t>Mallrat,lendet pare e sherbimet</t>
  </si>
  <si>
    <t>Shpenzimet e tjera nga veprimtarite e shfrytezimit</t>
  </si>
  <si>
    <t xml:space="preserve">Shpenzimet e personelit      </t>
  </si>
  <si>
    <t>Pagat e personelit</t>
  </si>
  <si>
    <t>Shpenzimet per sig. shoqerore</t>
  </si>
  <si>
    <t>Shpenzimet per pensione</t>
  </si>
  <si>
    <t>Amortizimet dhe zhvleresimet</t>
  </si>
  <si>
    <t xml:space="preserve">Totali I shpenzimeve       (5-8)               </t>
  </si>
  <si>
    <t>Fitimi ( humbja) nga veprimtarite  shfrytezimit  (1+2+/-3+/-4-9)</t>
  </si>
  <si>
    <t>Te ardhurat dhe shpenzimet financiare nga njesite e kontrolluara</t>
  </si>
  <si>
    <t>Te ardhurat dhe shpenzimet financiare nga pjesemarrjet</t>
  </si>
  <si>
    <t>Te ardhurat dhe shpenzimet finaciare</t>
  </si>
  <si>
    <t>Te ardhurat dhe shpenzimet finaciare nga investime te tjera financiare afatgjata</t>
  </si>
  <si>
    <t>Te ardhurat dhe shpenzimet nga interesat</t>
  </si>
  <si>
    <t>Te ardhurat dhe shpenzimet e tjera financiare</t>
  </si>
  <si>
    <t>Totali I te ardhurave dhe shpenzimeve financiare   (13.1+/-13.2+/-13.3+/-13.4)</t>
  </si>
  <si>
    <t>Fitimi ( humbja ) e ushtrimit   (10+/-14)</t>
  </si>
  <si>
    <t>Shpenzimet e tatimit mbi fitimin</t>
  </si>
  <si>
    <t>Fitimi ( humbja) neto e vitit financiar (15-16)</t>
  </si>
  <si>
    <t>Pjese e fitimit neto per aksioneret e shoq. Meme</t>
  </si>
  <si>
    <t>Pjese e fitimit neto per aksioneret e pakices</t>
  </si>
  <si>
    <t>AKTIVET</t>
  </si>
  <si>
    <t>Shenime</t>
  </si>
  <si>
    <t>I</t>
  </si>
  <si>
    <t>AKTIVET AFATSHKURTRA</t>
  </si>
  <si>
    <t>Mjetet  monetare</t>
  </si>
  <si>
    <t>Derivative dhe aktive te mbajtura per tregim</t>
  </si>
  <si>
    <t>(i)</t>
  </si>
  <si>
    <t>Derivativet</t>
  </si>
  <si>
    <t>(ii)</t>
  </si>
  <si>
    <t>Aktivet e mbajtura per tregtim</t>
  </si>
  <si>
    <t>Totali 2</t>
  </si>
  <si>
    <t>Aktive te tjera financiare afatshkurtra</t>
  </si>
  <si>
    <t>Llogari/Kerkesa te arketueshme</t>
  </si>
  <si>
    <t>Llogari/Kerkesa te tjera te arketueshme</t>
  </si>
  <si>
    <t>(iii)</t>
  </si>
  <si>
    <t>Insturmente te tjera borxhi</t>
  </si>
  <si>
    <t>(iv)</t>
  </si>
  <si>
    <t>Investime te tjera financiare</t>
  </si>
  <si>
    <t>Totali 3</t>
  </si>
  <si>
    <t>Inventari</t>
  </si>
  <si>
    <t>Lendet e para</t>
  </si>
  <si>
    <t>Prodhim ne poçes</t>
  </si>
  <si>
    <t>Mallra per rishitje</t>
  </si>
  <si>
    <t>(v)</t>
  </si>
  <si>
    <t xml:space="preserve">Parapagesat per furnizime </t>
  </si>
  <si>
    <t>Totali 4</t>
  </si>
  <si>
    <t>Aktivet biologjike afateshkurtra</t>
  </si>
  <si>
    <t>Aktivet afateshkurtera te mbajtura per shitje</t>
  </si>
  <si>
    <t>Parapagimet dhe shpenzimet e shtyra</t>
  </si>
  <si>
    <t>Totali</t>
  </si>
  <si>
    <t>AKTIVEVE TOTALE AFATSHKURTRA(I)</t>
  </si>
  <si>
    <t>II</t>
  </si>
  <si>
    <t>AKTIVET AFATGJATA</t>
  </si>
  <si>
    <t>Investimet financiare afatgjata</t>
  </si>
  <si>
    <t xml:space="preserve">Pjesemarrje te tjera ne njesi te kontrolluara </t>
  </si>
  <si>
    <t>Aksione dhe investimle te tjera ne pjesemarrje</t>
  </si>
  <si>
    <t>Aksione dhe letra te tjera me vlere</t>
  </si>
  <si>
    <t>Llogari / Kerkesa te arketueshme afatgjata</t>
  </si>
  <si>
    <t>Totali 1.</t>
  </si>
  <si>
    <t>Aktive afatgjata materiale</t>
  </si>
  <si>
    <t>Toka</t>
  </si>
  <si>
    <t xml:space="preserve">Ndertesa </t>
  </si>
  <si>
    <t>Makineri dhe pajisje</t>
  </si>
  <si>
    <t>Aktive te tjera afatgjata materiale ( me vl. 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</si>
  <si>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</si>
  <si>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</si>
  <si>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</si>
  <si>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</si>
  <si>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</si>
  <si>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</si>
  <si>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 xml:space="preserve">Aktive te tjera afatgjata </t>
  </si>
  <si>
    <t xml:space="preserve">Totali </t>
  </si>
  <si>
    <t>TOTALI I AKTIVEVE AFATGJATA (II)</t>
  </si>
  <si>
    <t>TOTALI I AKTIVEVE ( I +II )</t>
  </si>
  <si>
    <t>DETYRIME DHE KAPITALI</t>
  </si>
  <si>
    <t>DETYRIMET AFATSHKURTRA</t>
  </si>
  <si>
    <t>Huamarrjet</t>
  </si>
  <si>
    <t>Huate dhe obligacionet afatshkurtra</t>
  </si>
  <si>
    <t xml:space="preserve"> </t>
  </si>
  <si>
    <t>Kthimet / ripagesat e huave afatgjata</t>
  </si>
  <si>
    <t xml:space="preserve">Bono te konvertueshme </t>
  </si>
  <si>
    <t>Huate dhe parapagimet</t>
  </si>
  <si>
    <t>Te pagueshme ndaj furnitoreve</t>
  </si>
  <si>
    <t>Te pagueshme ndaj punonjesve</t>
  </si>
  <si>
    <t>Detyrimet tatimore</t>
  </si>
  <si>
    <t>Parapagimet e arketuara</t>
  </si>
  <si>
    <t>Grantet dhe te ardhurat e shtyra</t>
  </si>
  <si>
    <t>Provizionet afatshkurtra</t>
  </si>
  <si>
    <t>TOTALI I DETYRIMEVE AFATSHKURTRA</t>
  </si>
  <si>
    <t>DETYRIME AFATGJATA</t>
  </si>
  <si>
    <t>Huate afatgjata</t>
  </si>
  <si>
    <t>Hua bono dhe detyrime nga qeraja financiare</t>
  </si>
  <si>
    <t>Bonot e konvertueshme</t>
  </si>
  <si>
    <t>Totali 1</t>
  </si>
  <si>
    <t>Huamarrje te tjera afatgjata</t>
  </si>
  <si>
    <t>Provizionet afatgjata</t>
  </si>
  <si>
    <t>TOTALI I DETYR. AFATGJATA( II )</t>
  </si>
  <si>
    <t>III</t>
  </si>
  <si>
    <t>KAPITALI</t>
  </si>
  <si>
    <t xml:space="preserve">Aksionet e pakices </t>
  </si>
  <si>
    <t xml:space="preserve">Kapitali  I aksionareve te shoqerise meme </t>
  </si>
  <si>
    <t>Kapitali aksionar</t>
  </si>
  <si>
    <t>Primi I aksionit</t>
  </si>
  <si>
    <t>Njesite ose aksionet e thesarit ( negative )</t>
  </si>
  <si>
    <t>Rezerva statutore</t>
  </si>
  <si>
    <t>Rezerva ligjore</t>
  </si>
  <si>
    <t>Rezerva te tjera</t>
  </si>
  <si>
    <t>Fitimet e pashperndara</t>
  </si>
  <si>
    <t>Fitimi ( humbja ) e vitit financiar</t>
  </si>
  <si>
    <t>TOTALI I KAPITALIT ( III )</t>
  </si>
  <si>
    <t>TOTALI I DETYRIMEVE KAPITALIT  ( I,II,III )</t>
  </si>
  <si>
    <t>A</t>
  </si>
  <si>
    <t>B</t>
  </si>
  <si>
    <t>Blerja e aktiveve afatgjata materiale</t>
  </si>
  <si>
    <t>Te ardhura nga huamarrje afatgjata</t>
  </si>
  <si>
    <t>Rritja/renia neto e mjeteve monetare</t>
  </si>
  <si>
    <t>Mjetet monetare ne fillim te periudhes kontabel</t>
  </si>
  <si>
    <t>Mjetet monetare ne fund te periudhes kontabel</t>
  </si>
  <si>
    <t xml:space="preserve">PASQYRAT E NDRYSHIMEVE NE KAPITAL </t>
  </si>
  <si>
    <t>Aksionet e thesarit</t>
  </si>
  <si>
    <t>Rezerva statusore dhe ligjore</t>
  </si>
  <si>
    <t>Fitimi I Pashperndare</t>
  </si>
  <si>
    <t>Efekti I ndryshimeve ne politikat kontabel</t>
  </si>
  <si>
    <t>Pozicioni I rregulluar</t>
  </si>
  <si>
    <t>Fitimi neto per periudhen kontabel</t>
  </si>
  <si>
    <t>Dividendet e paguar</t>
  </si>
  <si>
    <t>Transf.  ne rezerven det. Statutore</t>
  </si>
  <si>
    <t>Transformime  ne rezervat tjera</t>
  </si>
  <si>
    <t>Rezerva rivleresimi AAGJ</t>
  </si>
  <si>
    <t>Transferim ne detyrimet</t>
  </si>
  <si>
    <t>Blerje aksionesh</t>
  </si>
  <si>
    <t>Terheqje kapitali per zvogelim</t>
  </si>
  <si>
    <t>Transf.  ne rezerven det. Ligjore</t>
  </si>
  <si>
    <t>Emetimi i kapitalit aksionar</t>
  </si>
  <si>
    <t>SHENIMET SHPJEGUESE</t>
  </si>
  <si>
    <t xml:space="preserve">Ajo e ushtron veprimtarine e saj ekonomike ne perputhje me Ligjin nr. 9901 dt. 14.04.2008 </t>
  </si>
  <si>
    <t xml:space="preserve">Mbajtja e kontabilitetit dhe pergatitja e pasqyrave financiare te shoqerise eshte bere ne perputhje </t>
  </si>
  <si>
    <t>me parimet baze te kontabilitetit si dhe me Standartet kombetare te Kontabilitetit.</t>
  </si>
  <si>
    <t xml:space="preserve">Per mjetet monetare ne valute te huaj gjate vitit jane pasqyruar me kursin e kembimit ditor ,kurse </t>
  </si>
  <si>
    <t xml:space="preserve">ne fund te vitit saldot e llogarive kliente,furnitore ,gjendje mjetesh monetare ne arke e ne banke me </t>
  </si>
  <si>
    <t>kursin e shpalluar ne fund te vitit nga Banka e Shqiperise.</t>
  </si>
  <si>
    <t>Shifrat jane te shprehura ne leke.</t>
  </si>
  <si>
    <t>1) Paraqet gjendjen e Mjeteve monetare ne arke dhe ne banke si me poshte:</t>
  </si>
  <si>
    <t>shenimi 1</t>
  </si>
  <si>
    <t xml:space="preserve">3)Paraqet gjendjen e klienteve </t>
  </si>
  <si>
    <t>shenimi 3</t>
  </si>
  <si>
    <t>shenimi 7</t>
  </si>
  <si>
    <t>Tatim taksa tjera</t>
  </si>
  <si>
    <t>Tvsh e zbitshme</t>
  </si>
  <si>
    <t>Emertimi</t>
  </si>
  <si>
    <t>nj./matj</t>
  </si>
  <si>
    <t>sasi</t>
  </si>
  <si>
    <t>vlera</t>
  </si>
  <si>
    <t>15)Aktive te tjera afatgjate.</t>
  </si>
  <si>
    <t>shenimi 15</t>
  </si>
  <si>
    <t>Pajisje zyre etj me vlefte fillestare</t>
  </si>
  <si>
    <t>7) Detyrimet Tatimore.</t>
  </si>
  <si>
    <t>Sigurimet Shoqerore</t>
  </si>
  <si>
    <t>Administrator</t>
  </si>
  <si>
    <t>4) Kerkesa te tjera  te arketueshme.</t>
  </si>
  <si>
    <t>shenimi 4</t>
  </si>
  <si>
    <t>14)Makineri e pajisje.</t>
  </si>
  <si>
    <t>shenimi 14</t>
  </si>
  <si>
    <t>Nr 9228, Date 29,04,2004 " Per Kontabilitetin dhe  Pasqyrat Financiare")</t>
  </si>
  <si>
    <t>NDERTIM</t>
  </si>
  <si>
    <t>Inventari i imet</t>
  </si>
  <si>
    <t>dhe merret me ndertim te objekteve civile.</t>
  </si>
  <si>
    <t>9)Gjendjet e inventarit (mallrat)</t>
  </si>
  <si>
    <t>shenimi 9</t>
  </si>
  <si>
    <t>6)Te pagueshme ndaj punonjesve.</t>
  </si>
  <si>
    <t xml:space="preserve">       1 Lek</t>
  </si>
  <si>
    <t xml:space="preserve">        Lek</t>
  </si>
  <si>
    <t>"HORIZONT "SH P K</t>
  </si>
  <si>
    <t>TIRANE</t>
  </si>
  <si>
    <r>
      <t>Shoqeria</t>
    </r>
    <r>
      <rPr>
        <b/>
        <sz val="10"/>
        <rFont val="Arial"/>
        <family val="2"/>
      </rPr>
      <t xml:space="preserve"> "HORIZONT "</t>
    </r>
    <r>
      <rPr>
        <sz val="11"/>
        <color theme="1"/>
        <rFont val="Calibri"/>
        <family val="2"/>
        <scheme val="minor"/>
      </rPr>
      <t xml:space="preserve">  eshte krijuar me  Vendimin e Gjykates nr. 32122  date  14/09/2004</t>
    </r>
  </si>
  <si>
    <t>Pasqyrat financiare jane miratuar nga drejtimi I shoqerise administratori dhe pronari i saj.</t>
  </si>
  <si>
    <t>Makineri +paj. vlefte fillestare</t>
  </si>
  <si>
    <t>TVSH</t>
  </si>
  <si>
    <t>Tatim qeraje</t>
  </si>
  <si>
    <t>Vendimi I Asamblese se Ortakut  eshte paraqitur prane QKR-se.</t>
  </si>
  <si>
    <t>Viti 2009</t>
  </si>
  <si>
    <t xml:space="preserve">Teprice Tatim fitimi </t>
  </si>
  <si>
    <t>Llogari ortakut</t>
  </si>
  <si>
    <t>m3</t>
  </si>
  <si>
    <t>Lidhur me shenimet nr.18 deri 25 te pasivit te bilancit shpjegohen me mire ne 'Pasqyren e Levi-</t>
  </si>
  <si>
    <t>zjeve te Kapitalit',qe shoqeron bilancin.</t>
  </si>
  <si>
    <t>________________PO______</t>
  </si>
  <si>
    <t>Viti 2010</t>
  </si>
  <si>
    <t>Pozicioni me 31 dhjetor 2010</t>
  </si>
  <si>
    <t>Fitimet  nga kursi I kembimit</t>
  </si>
  <si>
    <t>"Per tregetaret e shoqerite tregtare " si dhe statutin e saj.Kapitali i nenshkruar i saj eshte 100.000 leke.</t>
  </si>
  <si>
    <t>eshte  mbeshtetur ne  politiken e administrimit te vlerave materiale e monetare .</t>
  </si>
  <si>
    <t>Kjo shoqeri e ka  kapitalin  e nenshkruar  100.000 leke.</t>
  </si>
  <si>
    <t>K52203006T</t>
  </si>
  <si>
    <t>Sasia</t>
  </si>
  <si>
    <t>Shtesa</t>
  </si>
  <si>
    <t>Pakesime</t>
  </si>
  <si>
    <t>Ndertime</t>
  </si>
  <si>
    <t>Makineri e Pajisje</t>
  </si>
  <si>
    <t>Mjete Transporti</t>
  </si>
  <si>
    <t>Pajisje kompjuterike</t>
  </si>
  <si>
    <t>Pajisje te tjera zyre</t>
  </si>
  <si>
    <t>HORIZONT Sh. P. K</t>
  </si>
  <si>
    <t>Pasqyra Nr. 1</t>
  </si>
  <si>
    <t>Ne 000/Leke</t>
  </si>
  <si>
    <t xml:space="preserve">TE ARDHURAT </t>
  </si>
  <si>
    <t>Numri llog.</t>
  </si>
  <si>
    <t>Kodi statistikor</t>
  </si>
  <si>
    <t>viti 2010</t>
  </si>
  <si>
    <t>viti 2009</t>
  </si>
  <si>
    <t>Shitjet gjithsej ( a+ b+ c )</t>
  </si>
  <si>
    <t>a)</t>
  </si>
  <si>
    <t>Te ardhura nga shitja e produktit vet</t>
  </si>
  <si>
    <t>701/702</t>
  </si>
  <si>
    <t>b)</t>
  </si>
  <si>
    <t>Te ardhura nga shitja e sherbimeve</t>
  </si>
  <si>
    <t>c)</t>
  </si>
  <si>
    <t>Te ardhura nga shitja e mallrave</t>
  </si>
  <si>
    <t>Te ardhura nga shitje te tjera ( a +b +c )</t>
  </si>
  <si>
    <t>Qeraja</t>
  </si>
  <si>
    <t>Komisione</t>
  </si>
  <si>
    <t>Transport per te tjeret</t>
  </si>
  <si>
    <t>Ndryshimet ne inventarin e produkteve te gatshme e prodhimeve ne proces:</t>
  </si>
  <si>
    <t>Shtesat (+)</t>
  </si>
  <si>
    <t>Pakesimet (-)</t>
  </si>
  <si>
    <t xml:space="preserve">Prodhimi per qellimet e vet ndermarrjes dhe per kapital </t>
  </si>
  <si>
    <t>nga I cili: Prodhimi I aktiveve afatgjata</t>
  </si>
  <si>
    <t>Te ardhura nga grandet (Subvencionet)</t>
  </si>
  <si>
    <t>Te tjera</t>
  </si>
  <si>
    <t>Te ardhura nga shitja e aktiveve afatgjata</t>
  </si>
  <si>
    <t>I)</t>
  </si>
  <si>
    <t>Totali I te ardhurave I=(1+2+/-3+4+5+6+7+8)</t>
  </si>
  <si>
    <t>EMRI : Horizont Sh. P. K</t>
  </si>
  <si>
    <t>NIPT : K52203006T</t>
  </si>
  <si>
    <t>Emri</t>
  </si>
  <si>
    <t>NIPT</t>
  </si>
  <si>
    <t>Pasqyra nr.2</t>
  </si>
  <si>
    <t xml:space="preserve">SHPENZIMET </t>
  </si>
  <si>
    <t>Numri llogarise</t>
  </si>
  <si>
    <t>Kodi Statistikor</t>
  </si>
  <si>
    <t>Blerje ,shpenzime (a+/-b+c/-d+e)</t>
  </si>
  <si>
    <t>Blerje/shpenzime materiale dhe materi.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</si>
  <si>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</si>
  <si>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</si>
  <si>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</si>
  <si>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</si>
  <si>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</si>
  <si>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</si>
  <si>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</si>
  <si>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 xml:space="preserve">Shpenzime per sherbime </t>
  </si>
  <si>
    <t>605/2</t>
  </si>
  <si>
    <t>Shpenzime per personelin (a+b)</t>
  </si>
  <si>
    <t>a-</t>
  </si>
  <si>
    <t>b-</t>
  </si>
  <si>
    <t>Shpenzime per sig. shoqerore e shendetesore</t>
  </si>
  <si>
    <t>Sherbime nga te tretet</t>
  </si>
  <si>
    <t>Sherbime nga nen-kontraktoret</t>
  </si>
  <si>
    <t>Trajtime te Pergjithshme</t>
  </si>
  <si>
    <t>Qera</t>
  </si>
  <si>
    <t>Mirembajtje edhe riparime</t>
  </si>
  <si>
    <t>Shpenzime per Siguracione</t>
  </si>
  <si>
    <t>f)</t>
  </si>
  <si>
    <t>Kerkim e studime</t>
  </si>
  <si>
    <t>g)</t>
  </si>
  <si>
    <t>Sherbime te tjera</t>
  </si>
  <si>
    <t>h)</t>
  </si>
  <si>
    <t>Shpenzime per koncesione,patenta dhe licensa</t>
  </si>
  <si>
    <t>i)</t>
  </si>
  <si>
    <t xml:space="preserve">Shpenzime per publicitet, reklame </t>
  </si>
  <si>
    <t>j)</t>
  </si>
  <si>
    <t>Transferime ,udhetim e dieta</t>
  </si>
  <si>
    <t>k)</t>
  </si>
  <si>
    <t>Shpenzime postare e telecomunikacion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</si>
  <si>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</si>
  <si>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</si>
  <si>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</si>
  <si>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</si>
  <si>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</si>
  <si>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</si>
  <si>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 )</t>
  </si>
  <si>
    <t>Taksa dhe tarifa doganore</t>
  </si>
  <si>
    <t>Akciza</t>
  </si>
  <si>
    <t>Taksa dhe tarifa vendore</t>
  </si>
  <si>
    <t>Taksa rregjistrimit dhe tatime te tjera</t>
  </si>
  <si>
    <t>635+638</t>
  </si>
  <si>
    <t>Totali I shpenzimeve II=(1+2+3+4+5 )</t>
  </si>
  <si>
    <t>Informate: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</si>
  <si>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</si>
  <si>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</si>
  <si>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</si>
  <si>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</si>
  <si>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</si>
  <si>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cilat:shitja e aseteve ekzistuese</t>
  </si>
  <si>
    <t>Horizont Sh. P. K</t>
  </si>
  <si>
    <t>Pasqyre Nr.3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</si>
  <si>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</si>
  <si>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</si>
  <si>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</si>
  <si>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</si>
  <si>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</si>
  <si>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</si>
  <si>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</si>
  <si>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</si>
  <si>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</si>
  <si>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</si>
  <si>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</si>
  <si>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</si>
  <si>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</si>
  <si>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</si>
  <si>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</si>
  <si>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</si>
  <si>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</si>
  <si>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</si>
  <si>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</si>
  <si>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</si>
  <si>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</si>
  <si>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</si>
  <si>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</si>
  <si>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</si>
  <si>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</si>
  <si>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</si>
  <si>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</si>
  <si>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</si>
  <si>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</si>
  <si>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</si>
  <si>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</si>
  <si>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</si>
  <si>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</si>
  <si>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</si>
  <si>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</si>
  <si>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</si>
  <si>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</si>
  <si>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</si>
  <si>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</si>
  <si>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</si>
  <si>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</si>
  <si>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</si>
  <si>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</si>
  <si>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</si>
  <si>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</si>
  <si>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</si>
  <si>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</si>
  <si>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</si>
  <si>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</si>
  <si>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</si>
  <si>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</si>
  <si>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</si>
  <si>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</si>
  <si>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</si>
  <si>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t>Viti 2011</t>
  </si>
  <si>
    <t>Viti  2011</t>
  </si>
  <si>
    <t>Pozicioni me 31 dhjetor 2011</t>
  </si>
  <si>
    <t>Shoqeria perbehet nga kater ortake themelues  nga te cilet njeri eshte administratori I saj.</t>
  </si>
  <si>
    <t xml:space="preserve">Hartimi I  bilancit financiar te shoqerise " Horizont " per vitin ushtrimor  </t>
  </si>
  <si>
    <t>cimento</t>
  </si>
  <si>
    <t>cope</t>
  </si>
  <si>
    <t>amortizimi krijuar deri 31.12.2011</t>
  </si>
  <si>
    <t>gjendja me vlefte netto 31.12.2011</t>
  </si>
  <si>
    <r>
      <t xml:space="preserve"> </t>
    </r>
    <r>
      <rPr>
        <u/>
        <sz val="10"/>
        <rFont val="Arial"/>
        <family val="2"/>
      </rPr>
      <t>Shpjegimet e</t>
    </r>
    <r>
      <rPr>
        <b/>
        <u/>
        <sz val="10"/>
        <rFont val="Arial"/>
        <family val="2"/>
      </rPr>
      <t xml:space="preserve"> Pasivit te bilancit per daten 31.12.2011.</t>
    </r>
  </si>
  <si>
    <t>Tatim fitimi</t>
  </si>
  <si>
    <t>Gjate vitit 2011 ajo nuk ka bere shperndarjen e fitimit te vitit te kaluar por ka rritur rezervat e tjera.</t>
  </si>
  <si>
    <t>Aktive afatgjata materiale me vlere fillestare 2011</t>
  </si>
  <si>
    <t>Gjendja  01/01/2011</t>
  </si>
  <si>
    <t>Gjendja 31/12/2011</t>
  </si>
  <si>
    <t>Amortizimi i A.A.Materiale 2011</t>
  </si>
  <si>
    <t>Vlera Kontabel Netto e A.A. Materiale 2011</t>
  </si>
  <si>
    <t>sit.objekti</t>
  </si>
  <si>
    <t>viti 2011</t>
  </si>
  <si>
    <t>Te punesuar mesatarisht per vitin 2011:</t>
  </si>
  <si>
    <t>Hua te tjera(derdhje nga ortaket)</t>
  </si>
  <si>
    <t>AidaGegaj</t>
  </si>
  <si>
    <t xml:space="preserve">Ekonomiste </t>
  </si>
  <si>
    <t>Mihal Panteqi</t>
  </si>
  <si>
    <t>HORIZONT SHPK</t>
  </si>
  <si>
    <t>Viti 2012</t>
  </si>
  <si>
    <t>Autostrada Tirane - Durres, Km 7, Kashar</t>
  </si>
  <si>
    <t>VITI  2012</t>
  </si>
  <si>
    <t>Nga   01,01,2012</t>
  </si>
  <si>
    <t>Deri   31,12,2012</t>
  </si>
  <si>
    <t>30.03.2013</t>
  </si>
  <si>
    <t>Banka Kombetare Tregtare</t>
  </si>
  <si>
    <t>Banka ne Eur Credins</t>
  </si>
  <si>
    <t>Banka Credins Leke</t>
  </si>
  <si>
    <t>INTESA San Paolo</t>
  </si>
  <si>
    <t>Raiffeisen bank</t>
  </si>
  <si>
    <t>Te Birra Stela</t>
  </si>
  <si>
    <t>Stefani &amp; Co</t>
  </si>
  <si>
    <t>Me Al</t>
  </si>
  <si>
    <t>Gjendja e llog. Arket. 31/01/2012</t>
  </si>
  <si>
    <t>Profil celiku 100x50x3</t>
  </si>
  <si>
    <t>Ulluk</t>
  </si>
  <si>
    <t>ml</t>
  </si>
  <si>
    <t xml:space="preserve">rere </t>
  </si>
  <si>
    <t>kv</t>
  </si>
  <si>
    <t>Gelqere</t>
  </si>
  <si>
    <t>kg</t>
  </si>
  <si>
    <t>Bojak</t>
  </si>
  <si>
    <t>pllake e glazuar</t>
  </si>
  <si>
    <t>m2</t>
  </si>
  <si>
    <t>Gips I bardhe</t>
  </si>
  <si>
    <t>Garze</t>
  </si>
  <si>
    <t>Kende PLS</t>
  </si>
  <si>
    <t>CD 40fije x 4</t>
  </si>
  <si>
    <t>Profile alumini kendor</t>
  </si>
  <si>
    <t>Profile llamarine</t>
  </si>
  <si>
    <t xml:space="preserve">cope </t>
  </si>
  <si>
    <t>vida</t>
  </si>
  <si>
    <t>vida tn25</t>
  </si>
  <si>
    <t>vida tn 25</t>
  </si>
  <si>
    <t xml:space="preserve">Upa PLS </t>
  </si>
  <si>
    <t>Upa PLS</t>
  </si>
  <si>
    <t>rrjete stukimi(cop6)</t>
  </si>
  <si>
    <t>leke</t>
  </si>
  <si>
    <t>stuko ( 3 thase)</t>
  </si>
  <si>
    <t>astar kove(25kg) 5417l/cop 6cop</t>
  </si>
  <si>
    <t>Astar p  160l/l 230l</t>
  </si>
  <si>
    <t>Astar p  150l/l 500l</t>
  </si>
  <si>
    <t>Hidromat 60l/l 400l</t>
  </si>
  <si>
    <t>Hidromat 65l/l 300l</t>
  </si>
  <si>
    <t>Boje plastike 170l/l 550l</t>
  </si>
  <si>
    <t>Boje plastike 110l/l 900l</t>
  </si>
  <si>
    <t>Astar muri 1650l/cop 2cop</t>
  </si>
  <si>
    <t>Abazhure te ndryshem</t>
  </si>
  <si>
    <t>ndricues</t>
  </si>
  <si>
    <t>Korniza</t>
  </si>
  <si>
    <t>Aksesore montimi banjo</t>
  </si>
  <si>
    <t>Gershere te drejta</t>
  </si>
  <si>
    <t>Set montimi per element plastik</t>
  </si>
  <si>
    <t>share gipsi me dore</t>
  </si>
  <si>
    <t>Shpatull 150</t>
  </si>
  <si>
    <t>Kornize parket 6</t>
  </si>
  <si>
    <t>Ngjites PVC fast</t>
  </si>
  <si>
    <t>Parket laminat</t>
  </si>
  <si>
    <t>Tape parketi</t>
  </si>
  <si>
    <t>totali</t>
  </si>
  <si>
    <r>
      <rPr>
        <u/>
        <sz val="10"/>
        <rFont val="Arial"/>
        <family val="2"/>
      </rPr>
      <t>Ne fillim po japim shpjegimet e</t>
    </r>
    <r>
      <rPr>
        <b/>
        <u/>
        <sz val="10"/>
        <rFont val="Arial"/>
        <family val="2"/>
      </rPr>
      <t xml:space="preserve"> Aktivit te bilancit per daten 31.12.2012</t>
    </r>
  </si>
  <si>
    <t>Kjo llogari tregon detyrimin per pagat e muajit  dhjetor 2012</t>
  </si>
  <si>
    <t>viti 2012</t>
  </si>
  <si>
    <t>Viti  2012</t>
  </si>
  <si>
    <t>Subjekti: HORIZONT SHPK</t>
  </si>
  <si>
    <t xml:space="preserve">             4. Pasqyra e flukseve te parase per periudhen</t>
  </si>
  <si>
    <t xml:space="preserve">                       01 tetor - 31 Dhjetor 2012</t>
  </si>
  <si>
    <t xml:space="preserve">                                </t>
  </si>
  <si>
    <t>Metoda indirekte</t>
  </si>
  <si>
    <t>Fluksi i parave nga veprimtarite e shfrytezimit</t>
  </si>
  <si>
    <t>Fitimi para tatimit</t>
  </si>
  <si>
    <t>Rregullime per:</t>
  </si>
  <si>
    <t>Amortizimin</t>
  </si>
  <si>
    <t xml:space="preserve"> -   </t>
  </si>
  <si>
    <t>Humbje nga kembimet valutore</t>
  </si>
  <si>
    <t>Shpenzime ne avance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</si>
  <si>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</si>
  <si>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</si>
  <si>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</si>
  <si>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</si>
  <si>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</si>
  <si>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</si>
  <si>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</si>
  <si>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</si>
  <si>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Paraja neto nga aktivitetet e shfrytezimit</t>
  </si>
  <si>
    <t>Fluksi i parave nga veprimtarite investuese</t>
  </si>
  <si>
    <t>Blerja e shoqerise se kontrolluar X minus parate e arketuara</t>
  </si>
  <si>
    <t>Te ardhuara nga shitja e pajisjeve</t>
  </si>
  <si>
    <t>Interesi i arketuar</t>
  </si>
  <si>
    <t>Dividentet e arketuar</t>
  </si>
  <si>
    <t>Paraja neto e perdorur ne aktivitetet investuese</t>
  </si>
  <si>
    <t>Fluksi i parave nga veprimtarite financiare</t>
  </si>
  <si>
    <t>Te ardhuara nga emetimi i kapitalit aksionar</t>
  </si>
  <si>
    <t>Pagesat e detyrimeve te qirase financiare</t>
  </si>
  <si>
    <t>Dividentet e paguar</t>
  </si>
  <si>
    <t>Paraja neto e perdorur ne aktivitetet financiare</t>
  </si>
  <si>
    <t>Rezultantja</t>
  </si>
  <si>
    <t>Pozicioni me 31 dhjetor 2012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</si>
</sst>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_-;\-* #,##0_-;_-* &quot;-&quot;??_-;_-@_-"/>
    <numFmt numFmtId="165" formatCode="#,##0.0;[Red]#,##0.0"/>
    <numFmt numFmtId="166" formatCode="_-* #,##0.0_-;\-* #,##0.0_-;_-* &quot;-&quot;??_-;_-@_-"/>
    <numFmt numFmtId="167" formatCode="0;[Red]0"/>
    <numFmt numFmtId="168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Border="1"/>
    <xf numFmtId="0" fontId="1" fillId="0" borderId="0" xfId="1" applyBorder="1"/>
    <xf numFmtId="0" fontId="1" fillId="0" borderId="5" xfId="1" applyBorder="1"/>
    <xf numFmtId="0" fontId="2" fillId="0" borderId="4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0" xfId="1" applyFont="1" applyFill="1" applyBorder="1"/>
    <xf numFmtId="14" fontId="1" fillId="0" borderId="0" xfId="1" applyNumberFormat="1" applyFill="1" applyBorder="1"/>
    <xf numFmtId="0" fontId="4" fillId="0" borderId="0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5" fillId="0" borderId="0" xfId="1" applyFont="1" applyFill="1" applyBorder="1"/>
    <xf numFmtId="0" fontId="1" fillId="0" borderId="4" xfId="1" applyBorder="1"/>
    <xf numFmtId="0" fontId="5" fillId="0" borderId="0" xfId="1" applyFont="1" applyBorder="1"/>
    <xf numFmtId="0" fontId="7" fillId="0" borderId="0" xfId="1" applyFont="1" applyBorder="1"/>
    <xf numFmtId="0" fontId="8" fillId="0" borderId="4" xfId="1" applyFont="1" applyBorder="1"/>
    <xf numFmtId="0" fontId="8" fillId="0" borderId="0" xfId="1" applyFont="1" applyBorder="1"/>
    <xf numFmtId="0" fontId="9" fillId="0" borderId="0" xfId="1" applyFont="1" applyBorder="1"/>
    <xf numFmtId="0" fontId="1" fillId="0" borderId="0" xfId="1" applyFill="1" applyBorder="1"/>
    <xf numFmtId="0" fontId="7" fillId="0" borderId="4" xfId="1" applyFont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1" fillId="0" borderId="0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0" fillId="0" borderId="9" xfId="1" applyFont="1" applyBorder="1" applyAlignment="1">
      <alignment horizontal="center"/>
    </xf>
    <xf numFmtId="0" fontId="3" fillId="0" borderId="9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164" fontId="12" fillId="0" borderId="9" xfId="2" applyNumberFormat="1" applyFont="1" applyBorder="1" applyAlignment="1">
      <alignment horizontal="right"/>
    </xf>
    <xf numFmtId="0" fontId="1" fillId="0" borderId="9" xfId="1" applyBorder="1"/>
    <xf numFmtId="0" fontId="1" fillId="0" borderId="9" xfId="1" applyBorder="1" applyAlignment="1">
      <alignment horizontal="center"/>
    </xf>
    <xf numFmtId="37" fontId="3" fillId="0" borderId="9" xfId="1" applyNumberFormat="1" applyFont="1" applyBorder="1"/>
    <xf numFmtId="0" fontId="1" fillId="0" borderId="9" xfId="1" applyBorder="1" applyAlignment="1">
      <alignment vertical="center" wrapText="1"/>
    </xf>
    <xf numFmtId="0" fontId="5" fillId="0" borderId="9" xfId="1" applyFont="1" applyBorder="1" applyAlignment="1">
      <alignment horizontal="center"/>
    </xf>
    <xf numFmtId="37" fontId="1" fillId="0" borderId="9" xfId="1" applyNumberFormat="1" applyBorder="1"/>
    <xf numFmtId="0" fontId="5" fillId="0" borderId="9" xfId="1" applyFont="1" applyBorder="1" applyAlignment="1">
      <alignment vertical="center" wrapText="1"/>
    </xf>
    <xf numFmtId="164" fontId="12" fillId="0" borderId="10" xfId="2" applyNumberFormat="1" applyFont="1" applyBorder="1" applyAlignment="1">
      <alignment horizontal="right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center"/>
    </xf>
    <xf numFmtId="37" fontId="1" fillId="0" borderId="10" xfId="1" applyNumberFormat="1" applyBorder="1"/>
    <xf numFmtId="164" fontId="12" fillId="0" borderId="11" xfId="2" applyNumberFormat="1" applyFont="1" applyBorder="1" applyAlignment="1">
      <alignment horizontal="right"/>
    </xf>
    <xf numFmtId="0" fontId="5" fillId="0" borderId="12" xfId="1" applyFont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37" fontId="1" fillId="0" borderId="12" xfId="1" applyNumberFormat="1" applyBorder="1"/>
    <xf numFmtId="165" fontId="12" fillId="0" borderId="13" xfId="2" applyNumberFormat="1" applyFont="1" applyBorder="1" applyAlignment="1">
      <alignment horizontal="right"/>
    </xf>
    <xf numFmtId="0" fontId="1" fillId="0" borderId="9" xfId="1" applyBorder="1" applyAlignment="1">
      <alignment horizontal="center" vertical="center" wrapText="1"/>
    </xf>
    <xf numFmtId="165" fontId="12" fillId="0" borderId="14" xfId="2" applyNumberFormat="1" applyFont="1" applyBorder="1" applyAlignment="1">
      <alignment horizontal="right"/>
    </xf>
    <xf numFmtId="0" fontId="5" fillId="0" borderId="15" xfId="1" applyFont="1" applyBorder="1" applyAlignment="1">
      <alignment vertical="center" wrapText="1"/>
    </xf>
    <xf numFmtId="0" fontId="1" fillId="0" borderId="15" xfId="1" applyBorder="1" applyAlignment="1">
      <alignment horizontal="center" vertical="center" wrapText="1"/>
    </xf>
    <xf numFmtId="37" fontId="1" fillId="0" borderId="15" xfId="1" applyNumberFormat="1" applyBorder="1"/>
    <xf numFmtId="164" fontId="12" fillId="0" borderId="16" xfId="2" applyNumberFormat="1" applyFont="1" applyBorder="1" applyAlignment="1">
      <alignment horizontal="right"/>
    </xf>
    <xf numFmtId="0" fontId="1" fillId="0" borderId="16" xfId="1" applyBorder="1" applyAlignment="1">
      <alignment vertical="center" wrapText="1"/>
    </xf>
    <xf numFmtId="0" fontId="1" fillId="0" borderId="16" xfId="1" applyBorder="1" applyAlignment="1">
      <alignment horizontal="center"/>
    </xf>
    <xf numFmtId="37" fontId="1" fillId="0" borderId="16" xfId="1" applyNumberFormat="1" applyBorder="1"/>
    <xf numFmtId="166" fontId="12" fillId="0" borderId="9" xfId="2" applyNumberFormat="1" applyFont="1" applyBorder="1" applyAlignment="1">
      <alignment horizontal="right"/>
    </xf>
    <xf numFmtId="0" fontId="1" fillId="0" borderId="9" xfId="1" applyBorder="1" applyAlignment="1">
      <alignment horizontal="center" wrapText="1"/>
    </xf>
    <xf numFmtId="0" fontId="13" fillId="0" borderId="9" xfId="1" applyFont="1" applyBorder="1" applyAlignment="1">
      <alignment vertical="center" wrapText="1"/>
    </xf>
    <xf numFmtId="37" fontId="5" fillId="0" borderId="9" xfId="1" applyNumberFormat="1" applyFont="1" applyBorder="1"/>
    <xf numFmtId="0" fontId="5" fillId="0" borderId="9" xfId="1" applyFont="1" applyBorder="1"/>
    <xf numFmtId="0" fontId="5" fillId="0" borderId="0" xfId="1" applyFont="1"/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9" xfId="1" applyNumberFormat="1" applyFont="1" applyBorder="1" applyAlignment="1">
      <alignment horizontal="center"/>
    </xf>
    <xf numFmtId="0" fontId="10" fillId="0" borderId="9" xfId="1" applyFont="1" applyBorder="1"/>
    <xf numFmtId="0" fontId="8" fillId="0" borderId="9" xfId="1" applyFont="1" applyBorder="1" applyAlignment="1">
      <alignment horizontal="center"/>
    </xf>
    <xf numFmtId="37" fontId="8" fillId="0" borderId="9" xfId="1" applyNumberFormat="1" applyFont="1" applyBorder="1"/>
    <xf numFmtId="0" fontId="8" fillId="0" borderId="9" xfId="1" applyFont="1" applyBorder="1"/>
    <xf numFmtId="0" fontId="14" fillId="0" borderId="9" xfId="1" applyFont="1" applyBorder="1"/>
    <xf numFmtId="0" fontId="10" fillId="0" borderId="9" xfId="1" applyFont="1" applyBorder="1" applyAlignment="1">
      <alignment horizontal="center" vertical="center"/>
    </xf>
    <xf numFmtId="167" fontId="8" fillId="0" borderId="9" xfId="1" applyNumberFormat="1" applyFont="1" applyBorder="1" applyAlignment="1">
      <alignment horizontal="center"/>
    </xf>
    <xf numFmtId="0" fontId="14" fillId="0" borderId="9" xfId="1" applyFont="1" applyBorder="1" applyAlignment="1">
      <alignment vertical="center" wrapText="1"/>
    </xf>
    <xf numFmtId="0" fontId="3" fillId="0" borderId="9" xfId="1" applyFont="1" applyBorder="1" applyAlignment="1">
      <alignment horizontal="center"/>
    </xf>
    <xf numFmtId="0" fontId="15" fillId="0" borderId="9" xfId="1" applyFont="1" applyBorder="1"/>
    <xf numFmtId="0" fontId="10" fillId="0" borderId="9" xfId="1" applyFont="1" applyBorder="1" applyAlignment="1">
      <alignment vertical="center" wrapText="1"/>
    </xf>
    <xf numFmtId="37" fontId="1" fillId="0" borderId="0" xfId="1" applyNumberFormat="1"/>
    <xf numFmtId="37" fontId="1" fillId="0" borderId="0" xfId="1" applyNumberFormat="1" applyBorder="1"/>
    <xf numFmtId="37" fontId="10" fillId="0" borderId="9" xfId="1" applyNumberFormat="1" applyFont="1" applyBorder="1"/>
    <xf numFmtId="0" fontId="8" fillId="0" borderId="9" xfId="1" applyFont="1" applyBorder="1" applyAlignment="1">
      <alignment vertical="center" wrapText="1"/>
    </xf>
    <xf numFmtId="37" fontId="10" fillId="0" borderId="17" xfId="1" applyNumberFormat="1" applyFont="1" applyBorder="1"/>
    <xf numFmtId="37" fontId="3" fillId="0" borderId="18" xfId="1" applyNumberFormat="1" applyFont="1" applyBorder="1"/>
    <xf numFmtId="0" fontId="8" fillId="0" borderId="0" xfId="1" applyFont="1" applyFill="1" applyBorder="1"/>
    <xf numFmtId="0" fontId="3" fillId="0" borderId="0" xfId="1" applyFont="1"/>
    <xf numFmtId="0" fontId="16" fillId="0" borderId="0" xfId="1" applyFont="1"/>
    <xf numFmtId="0" fontId="9" fillId="0" borderId="0" xfId="1" applyFont="1"/>
    <xf numFmtId="0" fontId="5" fillId="0" borderId="9" xfId="1" applyFont="1" applyBorder="1" applyAlignment="1">
      <alignment horizontal="right"/>
    </xf>
    <xf numFmtId="37" fontId="1" fillId="0" borderId="0" xfId="1" applyNumberFormat="1" applyFill="1" applyBorder="1"/>
    <xf numFmtId="0" fontId="5" fillId="0" borderId="10" xfId="1" applyFont="1" applyBorder="1"/>
    <xf numFmtId="0" fontId="5" fillId="0" borderId="9" xfId="1" quotePrefix="1" applyFont="1" applyBorder="1"/>
    <xf numFmtId="0" fontId="17" fillId="0" borderId="0" xfId="1" applyFont="1"/>
    <xf numFmtId="0" fontId="1" fillId="0" borderId="9" xfId="1" applyBorder="1" applyAlignment="1">
      <alignment horizontal="right"/>
    </xf>
    <xf numFmtId="0" fontId="1" fillId="0" borderId="10" xfId="1" applyBorder="1" applyAlignment="1">
      <alignment horizontal="right"/>
    </xf>
    <xf numFmtId="0" fontId="10" fillId="0" borderId="0" xfId="1" applyFont="1" applyBorder="1" applyAlignment="1">
      <alignment horizontal="center"/>
    </xf>
    <xf numFmtId="0" fontId="10" fillId="0" borderId="0" xfId="1" applyFont="1" applyBorder="1"/>
    <xf numFmtId="37" fontId="10" fillId="0" borderId="0" xfId="1" applyNumberFormat="1" applyFont="1" applyBorder="1"/>
    <xf numFmtId="37" fontId="3" fillId="0" borderId="0" xfId="1" applyNumberFormat="1" applyFont="1" applyBorder="1"/>
    <xf numFmtId="0" fontId="16" fillId="0" borderId="0" xfId="0" applyFont="1"/>
    <xf numFmtId="0" fontId="9" fillId="0" borderId="0" xfId="0" applyFont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1" fillId="0" borderId="9" xfId="0" applyFont="1" applyBorder="1"/>
    <xf numFmtId="37" fontId="0" fillId="0" borderId="9" xfId="0" applyNumberFormat="1" applyBorder="1"/>
    <xf numFmtId="0" fontId="1" fillId="0" borderId="9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1" fillId="0" borderId="0" xfId="1" applyFont="1"/>
    <xf numFmtId="0" fontId="12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37" fontId="18" fillId="0" borderId="9" xfId="0" applyNumberFormat="1" applyFont="1" applyBorder="1"/>
    <xf numFmtId="0" fontId="0" fillId="0" borderId="9" xfId="0" applyBorder="1" applyAlignment="1">
      <alignment horizontal="center"/>
    </xf>
    <xf numFmtId="0" fontId="1" fillId="0" borderId="0" xfId="0" applyFont="1"/>
    <xf numFmtId="0" fontId="3" fillId="0" borderId="9" xfId="0" applyFont="1" applyBorder="1" applyAlignment="1">
      <alignment horizontal="right"/>
    </xf>
    <xf numFmtId="0" fontId="1" fillId="0" borderId="9" xfId="0" applyFont="1" applyFill="1" applyBorder="1"/>
    <xf numFmtId="0" fontId="18" fillId="0" borderId="0" xfId="0" applyFont="1" applyAlignment="1">
      <alignment horizontal="right"/>
    </xf>
    <xf numFmtId="0" fontId="18" fillId="0" borderId="9" xfId="0" applyFont="1" applyBorder="1"/>
    <xf numFmtId="37" fontId="0" fillId="0" borderId="9" xfId="0" applyNumberFormat="1" applyBorder="1" applyAlignment="1">
      <alignment horizontal="center"/>
    </xf>
    <xf numFmtId="0" fontId="18" fillId="0" borderId="9" xfId="0" applyFont="1" applyBorder="1" applyAlignment="1">
      <alignment horizontal="center"/>
    </xf>
    <xf numFmtId="37" fontId="18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9" xfId="1" applyFont="1" applyBorder="1"/>
    <xf numFmtId="0" fontId="1" fillId="0" borderId="9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37" fontId="0" fillId="0" borderId="0" xfId="0" applyNumberFormat="1" applyBorder="1"/>
    <xf numFmtId="0" fontId="19" fillId="0" borderId="9" xfId="0" applyFont="1" applyBorder="1"/>
    <xf numFmtId="0" fontId="3" fillId="0" borderId="0" xfId="1" applyFont="1" applyFill="1" applyBorder="1" applyAlignment="1">
      <alignment horizontal="center"/>
    </xf>
    <xf numFmtId="37" fontId="0" fillId="0" borderId="19" xfId="0" applyNumberFormat="1" applyFill="1" applyBorder="1"/>
    <xf numFmtId="37" fontId="0" fillId="0" borderId="0" xfId="0" applyNumberFormat="1"/>
    <xf numFmtId="0" fontId="7" fillId="0" borderId="0" xfId="1" applyFont="1"/>
    <xf numFmtId="37" fontId="3" fillId="2" borderId="9" xfId="1" applyNumberFormat="1" applyFont="1" applyFill="1" applyBorder="1"/>
    <xf numFmtId="37" fontId="1" fillId="2" borderId="9" xfId="1" applyNumberFormat="1" applyFill="1" applyBorder="1"/>
    <xf numFmtId="37" fontId="1" fillId="2" borderId="10" xfId="1" applyNumberFormat="1" applyFill="1" applyBorder="1"/>
    <xf numFmtId="37" fontId="3" fillId="2" borderId="12" xfId="1" applyNumberFormat="1" applyFont="1" applyFill="1" applyBorder="1"/>
    <xf numFmtId="37" fontId="1" fillId="2" borderId="15" xfId="1" applyNumberFormat="1" applyFill="1" applyBorder="1"/>
    <xf numFmtId="37" fontId="1" fillId="2" borderId="16" xfId="1" applyNumberFormat="1" applyFill="1" applyBorder="1"/>
    <xf numFmtId="0" fontId="12" fillId="0" borderId="0" xfId="1" applyFont="1" applyBorder="1" applyAlignment="1">
      <alignment horizontal="left"/>
    </xf>
    <xf numFmtId="0" fontId="10" fillId="0" borderId="9" xfId="1" applyFont="1" applyBorder="1" applyAlignment="1">
      <alignment horizontal="center"/>
    </xf>
    <xf numFmtId="0" fontId="20" fillId="0" borderId="0" xfId="1" applyFont="1"/>
    <xf numFmtId="37" fontId="8" fillId="2" borderId="9" xfId="1" applyNumberFormat="1" applyFont="1" applyFill="1" applyBorder="1"/>
    <xf numFmtId="0" fontId="21" fillId="3" borderId="9" xfId="3" applyFont="1" applyFill="1" applyBorder="1" applyAlignment="1">
      <alignment horizontal="center"/>
    </xf>
    <xf numFmtId="1" fontId="1" fillId="0" borderId="9" xfId="1" applyNumberFormat="1" applyBorder="1"/>
    <xf numFmtId="0" fontId="1" fillId="0" borderId="9" xfId="1" applyBorder="1" applyAlignment="1">
      <alignment horizontal="left"/>
    </xf>
    <xf numFmtId="0" fontId="22" fillId="3" borderId="9" xfId="3" applyNumberFormat="1" applyFont="1" applyFill="1" applyBorder="1" applyAlignment="1">
      <alignment horizontal="left"/>
    </xf>
    <xf numFmtId="0" fontId="21" fillId="3" borderId="9" xfId="3" applyFont="1" applyFill="1" applyBorder="1" applyAlignment="1"/>
    <xf numFmtId="0" fontId="1" fillId="0" borderId="9" xfId="1" applyBorder="1" applyAlignment="1"/>
    <xf numFmtId="0" fontId="1" fillId="3" borderId="9" xfId="3" applyNumberFormat="1" applyFont="1" applyFill="1" applyBorder="1" applyAlignment="1">
      <alignment horizontal="left"/>
    </xf>
    <xf numFmtId="168" fontId="1" fillId="3" borderId="9" xfId="4" applyNumberFormat="1" applyFont="1" applyFill="1" applyBorder="1" applyAlignment="1">
      <alignment horizontal="left" vertical="center"/>
    </xf>
    <xf numFmtId="168" fontId="1" fillId="2" borderId="9" xfId="4" applyNumberFormat="1" applyFont="1" applyFill="1" applyBorder="1" applyAlignment="1">
      <alignment horizontal="left" vertical="center"/>
    </xf>
    <xf numFmtId="0" fontId="1" fillId="3" borderId="9" xfId="3" applyNumberFormat="1" applyFont="1" applyFill="1" applyBorder="1" applyAlignment="1"/>
    <xf numFmtId="0" fontId="22" fillId="3" borderId="9" xfId="3" applyNumberFormat="1" applyFont="1" applyFill="1" applyBorder="1" applyAlignment="1"/>
    <xf numFmtId="0" fontId="21" fillId="3" borderId="9" xfId="3" applyFont="1" applyFill="1" applyBorder="1" applyAlignment="1">
      <alignment horizontal="left"/>
    </xf>
    <xf numFmtId="0" fontId="1" fillId="0" borderId="0" xfId="1" applyFont="1" applyBorder="1"/>
    <xf numFmtId="0" fontId="10" fillId="0" borderId="9" xfId="1" applyFont="1" applyBorder="1" applyAlignment="1">
      <alignment horizontal="center"/>
    </xf>
    <xf numFmtId="3" fontId="18" fillId="0" borderId="9" xfId="0" applyNumberFormat="1" applyFont="1" applyBorder="1"/>
    <xf numFmtId="168" fontId="1" fillId="0" borderId="0" xfId="5" applyNumberFormat="1" applyFont="1"/>
    <xf numFmtId="168" fontId="0" fillId="0" borderId="9" xfId="5" applyNumberFormat="1" applyFont="1" applyBorder="1"/>
    <xf numFmtId="0" fontId="18" fillId="0" borderId="0" xfId="0" applyFont="1"/>
    <xf numFmtId="0" fontId="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9" xfId="1" applyFont="1" applyBorder="1" applyAlignment="1">
      <alignment horizontal="center"/>
    </xf>
  </cellXfs>
  <cellStyles count="6">
    <cellStyle name="Comma" xfId="5" builtinId="3"/>
    <cellStyle name="Comma 2" xfId="2"/>
    <cellStyle name="Comma 4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5"/>
  <sheetViews>
    <sheetView tabSelected="1" topLeftCell="A7" workbookViewId="0">
      <selection activeCell="A3" sqref="A3:I45"/>
    </sheetView>
  </sheetViews>
  <sheetFormatPr defaultRowHeight="12.75"/>
  <cols>
    <col min="1" max="1" width="9.140625" style="1"/>
    <col min="2" max="2" width="10.42578125" style="1" customWidth="1"/>
    <col min="3" max="4" width="11" style="1" customWidth="1"/>
    <col min="5" max="257" width="9.140625" style="1"/>
    <col min="258" max="258" width="10.42578125" style="1" customWidth="1"/>
    <col min="259" max="260" width="11" style="1" customWidth="1"/>
    <col min="261" max="513" width="9.140625" style="1"/>
    <col min="514" max="514" width="10.42578125" style="1" customWidth="1"/>
    <col min="515" max="516" width="11" style="1" customWidth="1"/>
    <col min="517" max="769" width="9.140625" style="1"/>
    <col min="770" max="770" width="10.42578125" style="1" customWidth="1"/>
    <col min="771" max="772" width="11" style="1" customWidth="1"/>
    <col min="773" max="1025" width="9.140625" style="1"/>
    <col min="1026" max="1026" width="10.42578125" style="1" customWidth="1"/>
    <col min="1027" max="1028" width="11" style="1" customWidth="1"/>
    <col min="1029" max="1281" width="9.140625" style="1"/>
    <col min="1282" max="1282" width="10.42578125" style="1" customWidth="1"/>
    <col min="1283" max="1284" width="11" style="1" customWidth="1"/>
    <col min="1285" max="1537" width="9.140625" style="1"/>
    <col min="1538" max="1538" width="10.42578125" style="1" customWidth="1"/>
    <col min="1539" max="1540" width="11" style="1" customWidth="1"/>
    <col min="1541" max="1793" width="9.140625" style="1"/>
    <col min="1794" max="1794" width="10.42578125" style="1" customWidth="1"/>
    <col min="1795" max="1796" width="11" style="1" customWidth="1"/>
    <col min="1797" max="2049" width="9.140625" style="1"/>
    <col min="2050" max="2050" width="10.42578125" style="1" customWidth="1"/>
    <col min="2051" max="2052" width="11" style="1" customWidth="1"/>
    <col min="2053" max="2305" width="9.140625" style="1"/>
    <col min="2306" max="2306" width="10.42578125" style="1" customWidth="1"/>
    <col min="2307" max="2308" width="11" style="1" customWidth="1"/>
    <col min="2309" max="2561" width="9.140625" style="1"/>
    <col min="2562" max="2562" width="10.42578125" style="1" customWidth="1"/>
    <col min="2563" max="2564" width="11" style="1" customWidth="1"/>
    <col min="2565" max="2817" width="9.140625" style="1"/>
    <col min="2818" max="2818" width="10.42578125" style="1" customWidth="1"/>
    <col min="2819" max="2820" width="11" style="1" customWidth="1"/>
    <col min="2821" max="3073" width="9.140625" style="1"/>
    <col min="3074" max="3074" width="10.42578125" style="1" customWidth="1"/>
    <col min="3075" max="3076" width="11" style="1" customWidth="1"/>
    <col min="3077" max="3329" width="9.140625" style="1"/>
    <col min="3330" max="3330" width="10.42578125" style="1" customWidth="1"/>
    <col min="3331" max="3332" width="11" style="1" customWidth="1"/>
    <col min="3333" max="3585" width="9.140625" style="1"/>
    <col min="3586" max="3586" width="10.42578125" style="1" customWidth="1"/>
    <col min="3587" max="3588" width="11" style="1" customWidth="1"/>
    <col min="3589" max="3841" width="9.140625" style="1"/>
    <col min="3842" max="3842" width="10.42578125" style="1" customWidth="1"/>
    <col min="3843" max="3844" width="11" style="1" customWidth="1"/>
    <col min="3845" max="4097" width="9.140625" style="1"/>
    <col min="4098" max="4098" width="10.42578125" style="1" customWidth="1"/>
    <col min="4099" max="4100" width="11" style="1" customWidth="1"/>
    <col min="4101" max="4353" width="9.140625" style="1"/>
    <col min="4354" max="4354" width="10.42578125" style="1" customWidth="1"/>
    <col min="4355" max="4356" width="11" style="1" customWidth="1"/>
    <col min="4357" max="4609" width="9.140625" style="1"/>
    <col min="4610" max="4610" width="10.42578125" style="1" customWidth="1"/>
    <col min="4611" max="4612" width="11" style="1" customWidth="1"/>
    <col min="4613" max="4865" width="9.140625" style="1"/>
    <col min="4866" max="4866" width="10.42578125" style="1" customWidth="1"/>
    <col min="4867" max="4868" width="11" style="1" customWidth="1"/>
    <col min="4869" max="5121" width="9.140625" style="1"/>
    <col min="5122" max="5122" width="10.42578125" style="1" customWidth="1"/>
    <col min="5123" max="5124" width="11" style="1" customWidth="1"/>
    <col min="5125" max="5377" width="9.140625" style="1"/>
    <col min="5378" max="5378" width="10.42578125" style="1" customWidth="1"/>
    <col min="5379" max="5380" width="11" style="1" customWidth="1"/>
    <col min="5381" max="5633" width="9.140625" style="1"/>
    <col min="5634" max="5634" width="10.42578125" style="1" customWidth="1"/>
    <col min="5635" max="5636" width="11" style="1" customWidth="1"/>
    <col min="5637" max="5889" width="9.140625" style="1"/>
    <col min="5890" max="5890" width="10.42578125" style="1" customWidth="1"/>
    <col min="5891" max="5892" width="11" style="1" customWidth="1"/>
    <col min="5893" max="6145" width="9.140625" style="1"/>
    <col min="6146" max="6146" width="10.42578125" style="1" customWidth="1"/>
    <col min="6147" max="6148" width="11" style="1" customWidth="1"/>
    <col min="6149" max="6401" width="9.140625" style="1"/>
    <col min="6402" max="6402" width="10.42578125" style="1" customWidth="1"/>
    <col min="6403" max="6404" width="11" style="1" customWidth="1"/>
    <col min="6405" max="6657" width="9.140625" style="1"/>
    <col min="6658" max="6658" width="10.42578125" style="1" customWidth="1"/>
    <col min="6659" max="6660" width="11" style="1" customWidth="1"/>
    <col min="6661" max="6913" width="9.140625" style="1"/>
    <col min="6914" max="6914" width="10.42578125" style="1" customWidth="1"/>
    <col min="6915" max="6916" width="11" style="1" customWidth="1"/>
    <col min="6917" max="7169" width="9.140625" style="1"/>
    <col min="7170" max="7170" width="10.42578125" style="1" customWidth="1"/>
    <col min="7171" max="7172" width="11" style="1" customWidth="1"/>
    <col min="7173" max="7425" width="9.140625" style="1"/>
    <col min="7426" max="7426" width="10.42578125" style="1" customWidth="1"/>
    <col min="7427" max="7428" width="11" style="1" customWidth="1"/>
    <col min="7429" max="7681" width="9.140625" style="1"/>
    <col min="7682" max="7682" width="10.42578125" style="1" customWidth="1"/>
    <col min="7683" max="7684" width="11" style="1" customWidth="1"/>
    <col min="7685" max="7937" width="9.140625" style="1"/>
    <col min="7938" max="7938" width="10.42578125" style="1" customWidth="1"/>
    <col min="7939" max="7940" width="11" style="1" customWidth="1"/>
    <col min="7941" max="8193" width="9.140625" style="1"/>
    <col min="8194" max="8194" width="10.42578125" style="1" customWidth="1"/>
    <col min="8195" max="8196" width="11" style="1" customWidth="1"/>
    <col min="8197" max="8449" width="9.140625" style="1"/>
    <col min="8450" max="8450" width="10.42578125" style="1" customWidth="1"/>
    <col min="8451" max="8452" width="11" style="1" customWidth="1"/>
    <col min="8453" max="8705" width="9.140625" style="1"/>
    <col min="8706" max="8706" width="10.42578125" style="1" customWidth="1"/>
    <col min="8707" max="8708" width="11" style="1" customWidth="1"/>
    <col min="8709" max="8961" width="9.140625" style="1"/>
    <col min="8962" max="8962" width="10.42578125" style="1" customWidth="1"/>
    <col min="8963" max="8964" width="11" style="1" customWidth="1"/>
    <col min="8965" max="9217" width="9.140625" style="1"/>
    <col min="9218" max="9218" width="10.42578125" style="1" customWidth="1"/>
    <col min="9219" max="9220" width="11" style="1" customWidth="1"/>
    <col min="9221" max="9473" width="9.140625" style="1"/>
    <col min="9474" max="9474" width="10.42578125" style="1" customWidth="1"/>
    <col min="9475" max="9476" width="11" style="1" customWidth="1"/>
    <col min="9477" max="9729" width="9.140625" style="1"/>
    <col min="9730" max="9730" width="10.42578125" style="1" customWidth="1"/>
    <col min="9731" max="9732" width="11" style="1" customWidth="1"/>
    <col min="9733" max="9985" width="9.140625" style="1"/>
    <col min="9986" max="9986" width="10.42578125" style="1" customWidth="1"/>
    <col min="9987" max="9988" width="11" style="1" customWidth="1"/>
    <col min="9989" max="10241" width="9.140625" style="1"/>
    <col min="10242" max="10242" width="10.42578125" style="1" customWidth="1"/>
    <col min="10243" max="10244" width="11" style="1" customWidth="1"/>
    <col min="10245" max="10497" width="9.140625" style="1"/>
    <col min="10498" max="10498" width="10.42578125" style="1" customWidth="1"/>
    <col min="10499" max="10500" width="11" style="1" customWidth="1"/>
    <col min="10501" max="10753" width="9.140625" style="1"/>
    <col min="10754" max="10754" width="10.42578125" style="1" customWidth="1"/>
    <col min="10755" max="10756" width="11" style="1" customWidth="1"/>
    <col min="10757" max="11009" width="9.140625" style="1"/>
    <col min="11010" max="11010" width="10.42578125" style="1" customWidth="1"/>
    <col min="11011" max="11012" width="11" style="1" customWidth="1"/>
    <col min="11013" max="11265" width="9.140625" style="1"/>
    <col min="11266" max="11266" width="10.42578125" style="1" customWidth="1"/>
    <col min="11267" max="11268" width="11" style="1" customWidth="1"/>
    <col min="11269" max="11521" width="9.140625" style="1"/>
    <col min="11522" max="11522" width="10.42578125" style="1" customWidth="1"/>
    <col min="11523" max="11524" width="11" style="1" customWidth="1"/>
    <col min="11525" max="11777" width="9.140625" style="1"/>
    <col min="11778" max="11778" width="10.42578125" style="1" customWidth="1"/>
    <col min="11779" max="11780" width="11" style="1" customWidth="1"/>
    <col min="11781" max="12033" width="9.140625" style="1"/>
    <col min="12034" max="12034" width="10.42578125" style="1" customWidth="1"/>
    <col min="12035" max="12036" width="11" style="1" customWidth="1"/>
    <col min="12037" max="12289" width="9.140625" style="1"/>
    <col min="12290" max="12290" width="10.42578125" style="1" customWidth="1"/>
    <col min="12291" max="12292" width="11" style="1" customWidth="1"/>
    <col min="12293" max="12545" width="9.140625" style="1"/>
    <col min="12546" max="12546" width="10.42578125" style="1" customWidth="1"/>
    <col min="12547" max="12548" width="11" style="1" customWidth="1"/>
    <col min="12549" max="12801" width="9.140625" style="1"/>
    <col min="12802" max="12802" width="10.42578125" style="1" customWidth="1"/>
    <col min="12803" max="12804" width="11" style="1" customWidth="1"/>
    <col min="12805" max="13057" width="9.140625" style="1"/>
    <col min="13058" max="13058" width="10.42578125" style="1" customWidth="1"/>
    <col min="13059" max="13060" width="11" style="1" customWidth="1"/>
    <col min="13061" max="13313" width="9.140625" style="1"/>
    <col min="13314" max="13314" width="10.42578125" style="1" customWidth="1"/>
    <col min="13315" max="13316" width="11" style="1" customWidth="1"/>
    <col min="13317" max="13569" width="9.140625" style="1"/>
    <col min="13570" max="13570" width="10.42578125" style="1" customWidth="1"/>
    <col min="13571" max="13572" width="11" style="1" customWidth="1"/>
    <col min="13573" max="13825" width="9.140625" style="1"/>
    <col min="13826" max="13826" width="10.42578125" style="1" customWidth="1"/>
    <col min="13827" max="13828" width="11" style="1" customWidth="1"/>
    <col min="13829" max="14081" width="9.140625" style="1"/>
    <col min="14082" max="14082" width="10.42578125" style="1" customWidth="1"/>
    <col min="14083" max="14084" width="11" style="1" customWidth="1"/>
    <col min="14085" max="14337" width="9.140625" style="1"/>
    <col min="14338" max="14338" width="10.42578125" style="1" customWidth="1"/>
    <col min="14339" max="14340" width="11" style="1" customWidth="1"/>
    <col min="14341" max="14593" width="9.140625" style="1"/>
    <col min="14594" max="14594" width="10.42578125" style="1" customWidth="1"/>
    <col min="14595" max="14596" width="11" style="1" customWidth="1"/>
    <col min="14597" max="14849" width="9.140625" style="1"/>
    <col min="14850" max="14850" width="10.42578125" style="1" customWidth="1"/>
    <col min="14851" max="14852" width="11" style="1" customWidth="1"/>
    <col min="14853" max="15105" width="9.140625" style="1"/>
    <col min="15106" max="15106" width="10.42578125" style="1" customWidth="1"/>
    <col min="15107" max="15108" width="11" style="1" customWidth="1"/>
    <col min="15109" max="15361" width="9.140625" style="1"/>
    <col min="15362" max="15362" width="10.42578125" style="1" customWidth="1"/>
    <col min="15363" max="15364" width="11" style="1" customWidth="1"/>
    <col min="15365" max="15617" width="9.140625" style="1"/>
    <col min="15618" max="15618" width="10.42578125" style="1" customWidth="1"/>
    <col min="15619" max="15620" width="11" style="1" customWidth="1"/>
    <col min="15621" max="15873" width="9.140625" style="1"/>
    <col min="15874" max="15874" width="10.42578125" style="1" customWidth="1"/>
    <col min="15875" max="15876" width="11" style="1" customWidth="1"/>
    <col min="15877" max="16129" width="9.140625" style="1"/>
    <col min="16130" max="16130" width="10.42578125" style="1" customWidth="1"/>
    <col min="16131" max="16132" width="11" style="1" customWidth="1"/>
    <col min="16133" max="16384" width="9.140625" style="1"/>
  </cols>
  <sheetData>
    <row r="2" spans="1:9" ht="13.5" thickBot="1"/>
    <row r="3" spans="1:9">
      <c r="A3" s="2"/>
      <c r="B3" s="3"/>
      <c r="C3" s="3"/>
      <c r="D3" s="3"/>
      <c r="E3" s="3"/>
      <c r="F3" s="3"/>
      <c r="G3" s="3"/>
      <c r="H3" s="3"/>
      <c r="I3" s="4"/>
    </row>
    <row r="4" spans="1:9" ht="15.75">
      <c r="A4" s="177" t="s">
        <v>0</v>
      </c>
      <c r="B4" s="178"/>
      <c r="C4" s="178"/>
      <c r="D4" s="5" t="s">
        <v>195</v>
      </c>
      <c r="E4" s="5"/>
      <c r="F4" s="6"/>
      <c r="G4" s="6"/>
      <c r="H4" s="6"/>
      <c r="I4" s="7"/>
    </row>
    <row r="5" spans="1:9" ht="15.75">
      <c r="A5" s="177" t="s">
        <v>1</v>
      </c>
      <c r="B5" s="178"/>
      <c r="C5" s="178"/>
      <c r="D5" s="5" t="s">
        <v>216</v>
      </c>
      <c r="E5" s="5"/>
      <c r="F5" s="6"/>
      <c r="G5" s="6"/>
      <c r="H5" s="6"/>
      <c r="I5" s="7"/>
    </row>
    <row r="6" spans="1:9" ht="15.75">
      <c r="A6" s="177" t="s">
        <v>2</v>
      </c>
      <c r="B6" s="178"/>
      <c r="C6" s="178"/>
      <c r="D6" s="5" t="s">
        <v>398</v>
      </c>
      <c r="E6" s="5"/>
      <c r="F6" s="6"/>
      <c r="G6" s="6"/>
      <c r="H6" s="6"/>
      <c r="I6" s="7"/>
    </row>
    <row r="7" spans="1:9" ht="15.75">
      <c r="A7" s="8"/>
      <c r="B7" s="9"/>
      <c r="C7" s="10"/>
      <c r="D7" s="11" t="s">
        <v>196</v>
      </c>
      <c r="E7" s="6"/>
      <c r="F7" s="6"/>
      <c r="G7" s="6"/>
      <c r="H7" s="6"/>
      <c r="I7" s="7"/>
    </row>
    <row r="8" spans="1:9" ht="15.75">
      <c r="A8" s="177" t="s">
        <v>3</v>
      </c>
      <c r="B8" s="178"/>
      <c r="C8" s="178"/>
      <c r="D8" s="12">
        <v>38244</v>
      </c>
      <c r="E8" s="6"/>
      <c r="F8" s="6"/>
      <c r="G8" s="6"/>
      <c r="H8" s="6"/>
      <c r="I8" s="7"/>
    </row>
    <row r="9" spans="1:9" ht="15.75">
      <c r="A9" s="177" t="s">
        <v>4</v>
      </c>
      <c r="B9" s="178"/>
      <c r="C9" s="178"/>
      <c r="D9" s="143">
        <v>32122</v>
      </c>
      <c r="E9" s="6"/>
      <c r="F9" s="6"/>
      <c r="G9" s="6"/>
      <c r="H9" s="6"/>
      <c r="I9" s="7"/>
    </row>
    <row r="10" spans="1:9" ht="15.75">
      <c r="A10" s="8"/>
      <c r="B10" s="9"/>
      <c r="C10" s="10"/>
      <c r="D10" s="6"/>
      <c r="E10" s="6"/>
      <c r="F10" s="6"/>
      <c r="G10" s="6"/>
      <c r="H10" s="6"/>
      <c r="I10" s="7"/>
    </row>
    <row r="11" spans="1:9" ht="15.75">
      <c r="A11" s="177" t="s">
        <v>5</v>
      </c>
      <c r="B11" s="178"/>
      <c r="C11" s="178"/>
      <c r="D11" s="13" t="s">
        <v>187</v>
      </c>
      <c r="E11" s="6"/>
      <c r="F11" s="6"/>
      <c r="G11" s="6"/>
      <c r="H11" s="6"/>
      <c r="I11" s="7"/>
    </row>
    <row r="12" spans="1:9" ht="15.75">
      <c r="A12" s="14"/>
      <c r="B12" s="15"/>
      <c r="C12" s="6"/>
      <c r="D12" s="16"/>
      <c r="E12" s="6"/>
      <c r="F12" s="6"/>
      <c r="G12" s="6"/>
      <c r="H12" s="6"/>
      <c r="I12" s="7"/>
    </row>
    <row r="13" spans="1:9">
      <c r="A13" s="17"/>
      <c r="B13" s="6"/>
      <c r="C13" s="6"/>
      <c r="D13" s="16"/>
      <c r="E13" s="18"/>
      <c r="F13" s="18"/>
      <c r="G13" s="18"/>
      <c r="H13" s="18"/>
      <c r="I13" s="7"/>
    </row>
    <row r="14" spans="1:9">
      <c r="A14" s="17"/>
      <c r="B14" s="6"/>
      <c r="C14" s="6"/>
      <c r="D14" s="18"/>
      <c r="E14" s="18"/>
      <c r="F14" s="18"/>
      <c r="G14" s="18"/>
      <c r="H14" s="18"/>
      <c r="I14" s="7"/>
    </row>
    <row r="15" spans="1:9">
      <c r="A15" s="17"/>
      <c r="B15" s="6"/>
      <c r="C15" s="6"/>
      <c r="D15" s="18"/>
      <c r="E15" s="18"/>
      <c r="F15" s="18"/>
      <c r="G15" s="18"/>
      <c r="H15" s="18"/>
      <c r="I15" s="7"/>
    </row>
    <row r="16" spans="1:9">
      <c r="A16" s="17"/>
      <c r="B16" s="6"/>
      <c r="C16" s="6"/>
      <c r="D16" s="18"/>
      <c r="E16" s="18"/>
      <c r="F16" s="18"/>
      <c r="G16" s="18"/>
      <c r="H16" s="18"/>
      <c r="I16" s="7"/>
    </row>
    <row r="17" spans="1:9">
      <c r="A17" s="17"/>
      <c r="B17" s="6"/>
      <c r="C17" s="6"/>
      <c r="D17" s="18"/>
      <c r="E17" s="18"/>
      <c r="F17" s="18"/>
      <c r="G17" s="18"/>
      <c r="H17" s="18"/>
      <c r="I17" s="7"/>
    </row>
    <row r="18" spans="1:9">
      <c r="A18" s="17"/>
      <c r="B18" s="6"/>
      <c r="C18" s="6"/>
      <c r="D18" s="6"/>
      <c r="E18" s="6"/>
      <c r="F18" s="6"/>
      <c r="G18" s="6"/>
      <c r="H18" s="6"/>
      <c r="I18" s="7"/>
    </row>
    <row r="19" spans="1:9" ht="20.25">
      <c r="A19" s="17"/>
      <c r="B19" s="175" t="s">
        <v>6</v>
      </c>
      <c r="C19" s="175"/>
      <c r="D19" s="175"/>
      <c r="E19" s="175"/>
      <c r="F19" s="175"/>
      <c r="G19" s="175"/>
      <c r="H19" s="6"/>
      <c r="I19" s="7"/>
    </row>
    <row r="20" spans="1:9" ht="14.25">
      <c r="A20" s="17"/>
      <c r="B20" s="19" t="s">
        <v>7</v>
      </c>
      <c r="C20" s="19"/>
      <c r="D20" s="19"/>
      <c r="E20" s="19"/>
      <c r="F20" s="19"/>
      <c r="G20" s="19"/>
      <c r="H20" s="6"/>
      <c r="I20" s="7"/>
    </row>
    <row r="21" spans="1:9" ht="14.25">
      <c r="A21" s="17"/>
      <c r="B21" s="19" t="s">
        <v>186</v>
      </c>
      <c r="C21" s="19"/>
      <c r="D21" s="19"/>
      <c r="E21" s="19"/>
      <c r="F21" s="19"/>
      <c r="G21" s="19"/>
      <c r="H21" s="6"/>
      <c r="I21" s="7"/>
    </row>
    <row r="22" spans="1:9" ht="14.25">
      <c r="A22" s="17"/>
      <c r="B22" s="19"/>
      <c r="C22" s="19"/>
      <c r="D22" s="19"/>
      <c r="E22" s="19"/>
      <c r="F22" s="19"/>
      <c r="G22" s="19"/>
      <c r="H22" s="6"/>
      <c r="I22" s="7"/>
    </row>
    <row r="23" spans="1:9" ht="14.25">
      <c r="A23" s="17"/>
      <c r="B23" s="19"/>
      <c r="C23" s="19"/>
      <c r="D23" s="19"/>
      <c r="E23" s="19"/>
      <c r="F23" s="19"/>
      <c r="G23" s="19"/>
      <c r="H23" s="6"/>
      <c r="I23" s="7"/>
    </row>
    <row r="24" spans="1:9">
      <c r="A24" s="17"/>
      <c r="B24" s="6"/>
      <c r="C24" s="6"/>
      <c r="D24" s="6"/>
      <c r="E24" s="6"/>
      <c r="F24" s="6"/>
      <c r="G24" s="6"/>
      <c r="H24" s="6"/>
      <c r="I24" s="7"/>
    </row>
    <row r="25" spans="1:9" ht="15.75">
      <c r="A25" s="17"/>
      <c r="B25" s="6"/>
      <c r="C25" s="176" t="s">
        <v>399</v>
      </c>
      <c r="D25" s="176"/>
      <c r="E25" s="176"/>
      <c r="F25" s="176"/>
      <c r="G25" s="6"/>
      <c r="H25" s="6"/>
      <c r="I25" s="7"/>
    </row>
    <row r="26" spans="1:9">
      <c r="A26" s="17"/>
      <c r="B26" s="6"/>
      <c r="C26" s="6"/>
      <c r="D26" s="6"/>
      <c r="E26" s="6"/>
      <c r="F26" s="6"/>
      <c r="G26" s="6"/>
      <c r="H26" s="6"/>
      <c r="I26" s="7"/>
    </row>
    <row r="27" spans="1:9" ht="14.25">
      <c r="A27" s="20" t="s">
        <v>8</v>
      </c>
      <c r="B27" s="21"/>
      <c r="C27" s="21"/>
      <c r="D27" s="21"/>
      <c r="E27" s="18" t="s">
        <v>209</v>
      </c>
      <c r="F27" s="6"/>
      <c r="G27" s="6"/>
      <c r="H27" s="6"/>
      <c r="I27" s="7"/>
    </row>
    <row r="28" spans="1:9" ht="14.25">
      <c r="A28" s="20"/>
      <c r="B28" s="21"/>
      <c r="C28" s="21"/>
      <c r="D28" s="21"/>
      <c r="E28" s="6"/>
      <c r="F28" s="6"/>
      <c r="G28" s="6"/>
      <c r="H28" s="6"/>
      <c r="I28" s="7"/>
    </row>
    <row r="29" spans="1:9" ht="14.25">
      <c r="A29" s="20" t="s">
        <v>9</v>
      </c>
      <c r="B29" s="21"/>
      <c r="C29" s="21"/>
      <c r="D29" s="21"/>
      <c r="E29" s="18"/>
      <c r="F29" s="22" t="s">
        <v>194</v>
      </c>
      <c r="G29" s="22"/>
      <c r="H29" s="22"/>
      <c r="I29" s="7"/>
    </row>
    <row r="30" spans="1:9" ht="14.25">
      <c r="A30" s="20"/>
      <c r="B30" s="21"/>
      <c r="C30" s="21"/>
      <c r="D30" s="21"/>
      <c r="E30" s="18"/>
      <c r="F30" s="22"/>
      <c r="G30" s="22"/>
      <c r="H30" s="22"/>
      <c r="I30" s="7"/>
    </row>
    <row r="31" spans="1:9" ht="14.25">
      <c r="A31" s="20" t="s">
        <v>10</v>
      </c>
      <c r="B31" s="21"/>
      <c r="C31" s="21"/>
      <c r="D31" s="21"/>
      <c r="E31" s="23"/>
      <c r="F31" s="22" t="s">
        <v>193</v>
      </c>
      <c r="G31" s="6"/>
      <c r="H31" s="6"/>
      <c r="I31" s="7"/>
    </row>
    <row r="32" spans="1:9">
      <c r="A32" s="17"/>
      <c r="B32" s="6"/>
      <c r="C32" s="6"/>
      <c r="D32" s="6"/>
      <c r="E32" s="6"/>
      <c r="F32" s="6"/>
      <c r="G32" s="6"/>
      <c r="H32" s="6"/>
      <c r="I32" s="7"/>
    </row>
    <row r="33" spans="1:9" ht="14.25">
      <c r="A33" s="24" t="s">
        <v>11</v>
      </c>
      <c r="B33" s="6"/>
      <c r="C33" s="6"/>
      <c r="D33" s="6"/>
      <c r="E33" s="6"/>
      <c r="F33" s="19" t="s">
        <v>400</v>
      </c>
      <c r="G33" s="21"/>
      <c r="H33" s="6"/>
      <c r="I33" s="7"/>
    </row>
    <row r="34" spans="1:9" ht="14.25">
      <c r="A34" s="17"/>
      <c r="B34" s="6"/>
      <c r="C34" s="6"/>
      <c r="D34" s="6"/>
      <c r="E34" s="6"/>
      <c r="F34" s="19" t="s">
        <v>401</v>
      </c>
      <c r="G34" s="21"/>
      <c r="H34" s="6"/>
      <c r="I34" s="7"/>
    </row>
    <row r="35" spans="1:9">
      <c r="A35" s="17"/>
      <c r="B35" s="6"/>
      <c r="C35" s="6"/>
      <c r="D35" s="6"/>
      <c r="E35" s="6"/>
      <c r="F35" s="6"/>
      <c r="G35" s="6"/>
      <c r="H35" s="6"/>
      <c r="I35" s="7"/>
    </row>
    <row r="36" spans="1:9" ht="14.25">
      <c r="A36" s="24" t="s">
        <v>12</v>
      </c>
      <c r="B36" s="6"/>
      <c r="C36" s="6"/>
      <c r="D36" s="6"/>
      <c r="E36" s="6"/>
      <c r="F36" s="22" t="s">
        <v>402</v>
      </c>
      <c r="G36" s="6"/>
      <c r="H36" s="6"/>
      <c r="I36" s="7"/>
    </row>
    <row r="37" spans="1:9">
      <c r="A37" s="17"/>
      <c r="B37" s="6"/>
      <c r="C37" s="6"/>
      <c r="D37" s="6"/>
      <c r="E37" s="6"/>
      <c r="F37" s="6"/>
      <c r="G37" s="6"/>
      <c r="H37" s="6"/>
      <c r="I37" s="7"/>
    </row>
    <row r="38" spans="1:9">
      <c r="A38" s="17"/>
      <c r="B38" s="6"/>
      <c r="C38" s="6"/>
      <c r="D38" s="6"/>
      <c r="E38" s="6"/>
      <c r="F38" s="6"/>
      <c r="G38" s="6"/>
      <c r="H38" s="6"/>
      <c r="I38" s="7"/>
    </row>
    <row r="39" spans="1:9">
      <c r="A39" s="17"/>
      <c r="B39" s="6"/>
      <c r="C39" s="6"/>
      <c r="D39" s="6"/>
      <c r="E39" s="6"/>
      <c r="F39" s="6"/>
      <c r="G39" s="6"/>
      <c r="H39" s="6"/>
      <c r="I39" s="7"/>
    </row>
    <row r="40" spans="1:9">
      <c r="A40" s="17"/>
      <c r="B40" s="6"/>
      <c r="C40" s="6"/>
      <c r="D40" s="6"/>
      <c r="E40" s="6"/>
      <c r="F40" s="6"/>
      <c r="G40" s="6"/>
      <c r="H40" s="6"/>
      <c r="I40" s="7"/>
    </row>
    <row r="41" spans="1:9">
      <c r="A41" s="17"/>
      <c r="B41" s="6"/>
      <c r="C41" s="6"/>
      <c r="D41" s="6"/>
      <c r="E41" s="6"/>
      <c r="F41" s="6"/>
      <c r="G41" s="6"/>
      <c r="H41" s="6"/>
      <c r="I41" s="7"/>
    </row>
    <row r="42" spans="1:9">
      <c r="A42" s="17"/>
      <c r="B42" s="6"/>
      <c r="C42" s="6"/>
      <c r="D42" s="6"/>
      <c r="E42" s="6"/>
      <c r="F42" s="6"/>
      <c r="G42" s="6"/>
      <c r="H42" s="6"/>
      <c r="I42" s="7"/>
    </row>
    <row r="43" spans="1:9">
      <c r="A43" s="17"/>
      <c r="B43" s="6"/>
      <c r="C43" s="6"/>
      <c r="D43" s="6"/>
      <c r="E43" s="6"/>
      <c r="F43" s="6"/>
      <c r="G43" s="6"/>
      <c r="H43" s="6"/>
      <c r="I43" s="7"/>
    </row>
    <row r="44" spans="1:9">
      <c r="A44" s="17"/>
      <c r="B44" s="6"/>
      <c r="C44" s="6"/>
      <c r="D44" s="6"/>
      <c r="E44" s="6"/>
      <c r="F44" s="6"/>
      <c r="G44" s="6"/>
      <c r="H44" s="6"/>
      <c r="I44" s="7"/>
    </row>
    <row r="45" spans="1:9" ht="13.5" thickBot="1">
      <c r="A45" s="25"/>
      <c r="B45" s="26"/>
      <c r="C45" s="26"/>
      <c r="D45" s="26"/>
      <c r="E45" s="26"/>
      <c r="F45" s="26"/>
      <c r="G45" s="26"/>
      <c r="H45" s="26"/>
      <c r="I45" s="27"/>
    </row>
  </sheetData>
  <mergeCells count="8">
    <mergeCell ref="B19:G19"/>
    <mergeCell ref="C25:F25"/>
    <mergeCell ref="A4:C4"/>
    <mergeCell ref="A5:C5"/>
    <mergeCell ref="A6:C6"/>
    <mergeCell ref="A8:C8"/>
    <mergeCell ref="A9:C9"/>
    <mergeCell ref="A11:C11"/>
  </mergeCells>
  <pageMargins left="1" right="0.41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selection sqref="A1:D52"/>
    </sheetView>
  </sheetViews>
  <sheetFormatPr defaultRowHeight="15"/>
  <cols>
    <col min="2" max="2" width="8" customWidth="1"/>
    <col min="3" max="3" width="35.85546875" customWidth="1"/>
    <col min="4" max="4" width="22.140625" customWidth="1"/>
  </cols>
  <sheetData>
    <row r="1" spans="1:4">
      <c r="A1" t="s">
        <v>101</v>
      </c>
      <c r="B1" s="110" t="s">
        <v>257</v>
      </c>
      <c r="C1" s="110" t="s">
        <v>316</v>
      </c>
    </row>
    <row r="2" spans="1:4">
      <c r="B2" s="110" t="s">
        <v>258</v>
      </c>
      <c r="C2" s="5" t="s">
        <v>216</v>
      </c>
    </row>
    <row r="3" spans="1:4" ht="12" customHeight="1">
      <c r="D3" s="130" t="s">
        <v>317</v>
      </c>
    </row>
    <row r="4" spans="1:4">
      <c r="A4" s="105"/>
      <c r="B4" s="105"/>
      <c r="C4" s="131" t="s">
        <v>318</v>
      </c>
      <c r="D4" s="105" t="s">
        <v>319</v>
      </c>
    </row>
    <row r="5" spans="1:4">
      <c r="A5" s="105">
        <v>1</v>
      </c>
      <c r="B5" s="105" t="s">
        <v>320</v>
      </c>
      <c r="C5" s="105" t="s">
        <v>321</v>
      </c>
      <c r="D5" s="132"/>
    </row>
    <row r="6" spans="1:4">
      <c r="A6" s="105">
        <v>2</v>
      </c>
      <c r="B6" s="105" t="s">
        <v>320</v>
      </c>
      <c r="C6" s="105" t="s">
        <v>322</v>
      </c>
      <c r="D6" s="132"/>
    </row>
    <row r="7" spans="1:4">
      <c r="A7" s="105">
        <v>3</v>
      </c>
      <c r="B7" s="105" t="s">
        <v>320</v>
      </c>
      <c r="C7" s="105" t="s">
        <v>323</v>
      </c>
      <c r="D7" s="132"/>
    </row>
    <row r="8" spans="1:4">
      <c r="A8" s="105">
        <v>4</v>
      </c>
      <c r="B8" s="105" t="s">
        <v>320</v>
      </c>
      <c r="C8" s="105" t="s">
        <v>324</v>
      </c>
      <c r="D8" s="132"/>
    </row>
    <row r="9" spans="1:4">
      <c r="A9" s="105">
        <v>5</v>
      </c>
      <c r="B9" s="105" t="s">
        <v>320</v>
      </c>
      <c r="C9" s="105" t="s">
        <v>325</v>
      </c>
      <c r="D9" s="132"/>
    </row>
    <row r="10" spans="1:4">
      <c r="A10" s="105">
        <v>6</v>
      </c>
      <c r="B10" s="105" t="s">
        <v>320</v>
      </c>
      <c r="C10" s="105" t="s">
        <v>326</v>
      </c>
      <c r="D10" s="132"/>
    </row>
    <row r="11" spans="1:4">
      <c r="A11" s="105">
        <v>7</v>
      </c>
      <c r="B11" s="105" t="s">
        <v>320</v>
      </c>
      <c r="C11" s="105" t="s">
        <v>327</v>
      </c>
      <c r="D11" s="132"/>
    </row>
    <row r="12" spans="1:4" ht="14.25" customHeight="1">
      <c r="A12" s="105">
        <v>8</v>
      </c>
      <c r="B12" s="105" t="s">
        <v>320</v>
      </c>
      <c r="C12" s="105" t="s">
        <v>328</v>
      </c>
      <c r="D12" s="132"/>
    </row>
    <row r="13" spans="1:4">
      <c r="A13" s="133" t="s">
        <v>45</v>
      </c>
      <c r="B13" s="105"/>
      <c r="C13" s="131" t="s">
        <v>329</v>
      </c>
      <c r="D13" s="134">
        <f>SUM(D5:D12)</f>
        <v>0</v>
      </c>
    </row>
    <row r="14" spans="1:4" ht="12" customHeight="1">
      <c r="A14" s="105">
        <v>9</v>
      </c>
      <c r="B14" s="105" t="s">
        <v>330</v>
      </c>
      <c r="C14" s="105" t="s">
        <v>331</v>
      </c>
      <c r="D14" s="132">
        <v>0</v>
      </c>
    </row>
    <row r="15" spans="1:4" ht="12" customHeight="1">
      <c r="A15" s="105">
        <v>10</v>
      </c>
      <c r="B15" s="105" t="s">
        <v>330</v>
      </c>
      <c r="C15" s="105" t="s">
        <v>332</v>
      </c>
      <c r="D15" s="132"/>
    </row>
    <row r="16" spans="1:4" ht="12.75" customHeight="1">
      <c r="A16" s="105">
        <v>11</v>
      </c>
      <c r="B16" s="105" t="s">
        <v>330</v>
      </c>
      <c r="C16" s="105" t="s">
        <v>333</v>
      </c>
      <c r="D16" s="132">
        <v>77406</v>
      </c>
    </row>
    <row r="17" spans="1:4">
      <c r="A17" s="133" t="s">
        <v>74</v>
      </c>
      <c r="B17" s="105"/>
      <c r="C17" s="131" t="s">
        <v>334</v>
      </c>
      <c r="D17" s="134">
        <f>SUM(D14:D16)</f>
        <v>77406</v>
      </c>
    </row>
    <row r="18" spans="1:4" ht="12" customHeight="1">
      <c r="A18" s="105">
        <v>12</v>
      </c>
      <c r="B18" s="105" t="s">
        <v>335</v>
      </c>
      <c r="C18" s="105" t="s">
        <v>336</v>
      </c>
      <c r="D18" s="132"/>
    </row>
    <row r="19" spans="1:4" ht="12.75" customHeight="1">
      <c r="A19" s="105">
        <v>13</v>
      </c>
      <c r="B19" s="105" t="s">
        <v>335</v>
      </c>
      <c r="C19" s="105" t="s">
        <v>337</v>
      </c>
      <c r="D19" s="132"/>
    </row>
    <row r="20" spans="1:4" ht="12" customHeight="1">
      <c r="A20" s="105">
        <v>14</v>
      </c>
      <c r="B20" s="105" t="s">
        <v>335</v>
      </c>
      <c r="C20" s="105" t="s">
        <v>338</v>
      </c>
      <c r="D20" s="132"/>
    </row>
    <row r="21" spans="1:4" ht="12" customHeight="1">
      <c r="A21" s="105">
        <v>15</v>
      </c>
      <c r="B21" s="105" t="s">
        <v>335</v>
      </c>
      <c r="C21" s="105" t="s">
        <v>339</v>
      </c>
      <c r="D21" s="132"/>
    </row>
    <row r="22" spans="1:4" ht="14.25" customHeight="1">
      <c r="A22" s="105">
        <v>16</v>
      </c>
      <c r="B22" s="105" t="s">
        <v>335</v>
      </c>
      <c r="C22" s="105" t="s">
        <v>340</v>
      </c>
      <c r="D22" s="132"/>
    </row>
    <row r="23" spans="1:4" ht="11.25" customHeight="1">
      <c r="A23" s="105">
        <v>17</v>
      </c>
      <c r="B23" s="105" t="s">
        <v>335</v>
      </c>
      <c r="C23" s="105" t="s">
        <v>341</v>
      </c>
      <c r="D23" s="132"/>
    </row>
    <row r="24" spans="1:4" ht="12" customHeight="1">
      <c r="A24" s="105">
        <v>18</v>
      </c>
      <c r="B24" s="105" t="s">
        <v>335</v>
      </c>
      <c r="C24" s="105" t="s">
        <v>342</v>
      </c>
      <c r="D24" s="132"/>
    </row>
    <row r="25" spans="1:4" ht="12" customHeight="1">
      <c r="A25" s="105">
        <v>19</v>
      </c>
      <c r="B25" s="105" t="s">
        <v>335</v>
      </c>
      <c r="C25" s="105" t="s">
        <v>343</v>
      </c>
      <c r="D25" s="132"/>
    </row>
    <row r="26" spans="1:4">
      <c r="A26" s="133" t="s">
        <v>120</v>
      </c>
      <c r="B26" s="105"/>
      <c r="C26" s="131" t="s">
        <v>344</v>
      </c>
      <c r="D26" s="132"/>
    </row>
    <row r="27" spans="1:4">
      <c r="A27" s="105">
        <v>20</v>
      </c>
      <c r="B27" s="105" t="s">
        <v>345</v>
      </c>
      <c r="C27" s="105" t="s">
        <v>346</v>
      </c>
      <c r="D27" s="132"/>
    </row>
    <row r="28" spans="1:4">
      <c r="A28" s="105">
        <v>21</v>
      </c>
      <c r="B28" s="105" t="s">
        <v>345</v>
      </c>
      <c r="C28" s="105" t="s">
        <v>347</v>
      </c>
      <c r="D28" s="132"/>
    </row>
    <row r="29" spans="1:4">
      <c r="A29" s="105">
        <v>22</v>
      </c>
      <c r="B29" s="105" t="s">
        <v>345</v>
      </c>
      <c r="C29" s="105" t="s">
        <v>348</v>
      </c>
      <c r="D29" s="132"/>
    </row>
    <row r="30" spans="1:4">
      <c r="A30" s="105">
        <v>23</v>
      </c>
      <c r="B30" s="105" t="s">
        <v>345</v>
      </c>
      <c r="C30" s="105" t="s">
        <v>349</v>
      </c>
      <c r="D30" s="132"/>
    </row>
    <row r="31" spans="1:4">
      <c r="A31" s="133" t="s">
        <v>350</v>
      </c>
      <c r="B31" s="105"/>
      <c r="C31" s="131" t="s">
        <v>351</v>
      </c>
      <c r="D31" s="132"/>
    </row>
    <row r="32" spans="1:4">
      <c r="A32" s="105">
        <v>24</v>
      </c>
      <c r="B32" s="105" t="s">
        <v>352</v>
      </c>
      <c r="C32" s="105" t="s">
        <v>353</v>
      </c>
      <c r="D32" s="132"/>
    </row>
    <row r="33" spans="1:4">
      <c r="A33" s="105">
        <v>25</v>
      </c>
      <c r="B33" s="105" t="s">
        <v>352</v>
      </c>
      <c r="C33" s="105" t="s">
        <v>354</v>
      </c>
      <c r="D33" s="132"/>
    </row>
    <row r="34" spans="1:4">
      <c r="A34" s="105">
        <v>26</v>
      </c>
      <c r="B34" s="105" t="s">
        <v>352</v>
      </c>
      <c r="C34" s="105" t="s">
        <v>355</v>
      </c>
      <c r="D34" s="132"/>
    </row>
    <row r="35" spans="1:4">
      <c r="A35" s="105">
        <v>27</v>
      </c>
      <c r="B35" s="105" t="s">
        <v>352</v>
      </c>
      <c r="C35" s="105" t="s">
        <v>356</v>
      </c>
      <c r="D35" s="132"/>
    </row>
    <row r="36" spans="1:4">
      <c r="A36" s="105">
        <v>28</v>
      </c>
      <c r="B36" s="105" t="s">
        <v>352</v>
      </c>
      <c r="C36" s="105" t="s">
        <v>357</v>
      </c>
      <c r="D36" s="132"/>
    </row>
    <row r="37" spans="1:4">
      <c r="A37" s="105">
        <v>29</v>
      </c>
      <c r="B37" s="105" t="s">
        <v>352</v>
      </c>
      <c r="C37" s="105" t="s">
        <v>358</v>
      </c>
      <c r="D37" s="132"/>
    </row>
    <row r="38" spans="1:4">
      <c r="A38" s="105">
        <v>30</v>
      </c>
      <c r="B38" s="105" t="s">
        <v>352</v>
      </c>
      <c r="C38" s="105" t="s">
        <v>359</v>
      </c>
      <c r="D38" s="132"/>
    </row>
    <row r="39" spans="1:4">
      <c r="A39" s="105">
        <v>31</v>
      </c>
      <c r="B39" s="105" t="s">
        <v>352</v>
      </c>
      <c r="C39" s="105" t="s">
        <v>360</v>
      </c>
      <c r="D39" s="132"/>
    </row>
    <row r="40" spans="1:4">
      <c r="A40" s="105">
        <v>32</v>
      </c>
      <c r="B40" s="105" t="s">
        <v>352</v>
      </c>
      <c r="C40" s="105" t="s">
        <v>361</v>
      </c>
      <c r="D40" s="132"/>
    </row>
    <row r="41" spans="1:4">
      <c r="A41" s="105">
        <v>33</v>
      </c>
      <c r="B41" s="105" t="s">
        <v>352</v>
      </c>
      <c r="C41" s="105" t="s">
        <v>362</v>
      </c>
      <c r="D41" s="132"/>
    </row>
    <row r="42" spans="1:4">
      <c r="A42" s="105">
        <v>34</v>
      </c>
      <c r="B42" s="105" t="s">
        <v>352</v>
      </c>
      <c r="C42" s="105" t="s">
        <v>287</v>
      </c>
      <c r="D42" s="132"/>
    </row>
    <row r="43" spans="1:4">
      <c r="A43" s="133" t="s">
        <v>363</v>
      </c>
      <c r="B43" s="105"/>
      <c r="C43" s="131" t="s">
        <v>364</v>
      </c>
      <c r="D43" s="132"/>
    </row>
    <row r="44" spans="1:4">
      <c r="A44" s="105"/>
      <c r="B44" s="105"/>
      <c r="C44" s="131" t="s">
        <v>365</v>
      </c>
      <c r="D44" s="132">
        <f>D13+D17+D26+D31+D43</f>
        <v>77406</v>
      </c>
    </row>
    <row r="45" spans="1:4" ht="10.5" customHeight="1">
      <c r="A45" s="105"/>
      <c r="B45" s="105"/>
      <c r="C45" s="105"/>
      <c r="D45" s="105"/>
    </row>
    <row r="46" spans="1:4">
      <c r="A46" s="105"/>
      <c r="B46" s="105"/>
      <c r="C46" s="105" t="s">
        <v>391</v>
      </c>
      <c r="D46" s="105" t="s">
        <v>366</v>
      </c>
    </row>
    <row r="47" spans="1:4">
      <c r="A47" s="105"/>
      <c r="B47" s="105"/>
      <c r="C47" s="105" t="s">
        <v>367</v>
      </c>
      <c r="D47" s="135">
        <v>0</v>
      </c>
    </row>
    <row r="48" spans="1:4">
      <c r="A48" s="105"/>
      <c r="B48" s="105"/>
      <c r="C48" s="105" t="s">
        <v>368</v>
      </c>
      <c r="D48" s="135">
        <v>3</v>
      </c>
    </row>
    <row r="49" spans="1:5">
      <c r="A49" s="105"/>
      <c r="B49" s="105"/>
      <c r="C49" s="105" t="s">
        <v>369</v>
      </c>
      <c r="D49" s="135">
        <v>2</v>
      </c>
    </row>
    <row r="50" spans="1:5">
      <c r="A50" s="105"/>
      <c r="B50" s="105"/>
      <c r="C50" s="105" t="s">
        <v>370</v>
      </c>
      <c r="D50" s="135">
        <v>0</v>
      </c>
    </row>
    <row r="51" spans="1:5">
      <c r="A51" s="105"/>
      <c r="B51" s="105"/>
      <c r="C51" s="105" t="s">
        <v>371</v>
      </c>
      <c r="D51" s="135">
        <v>1</v>
      </c>
    </row>
    <row r="52" spans="1:5">
      <c r="A52" s="105"/>
      <c r="B52" s="105"/>
      <c r="C52" s="105" t="s">
        <v>72</v>
      </c>
      <c r="D52" s="135">
        <f>SUM(D47:D51)</f>
        <v>6</v>
      </c>
    </row>
    <row r="53" spans="1:5">
      <c r="B53" s="122"/>
      <c r="C53" s="1"/>
      <c r="D53" s="64"/>
    </row>
    <row r="54" spans="1:5">
      <c r="B54" s="122"/>
      <c r="D54" s="64"/>
      <c r="E54" s="122"/>
    </row>
  </sheetData>
  <pageMargins left="0.92" right="0.7" top="0.31" bottom="0.28999999999999998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9"/>
  <sheetViews>
    <sheetView topLeftCell="A19" workbookViewId="0"/>
  </sheetViews>
  <sheetFormatPr defaultRowHeight="15"/>
  <cols>
    <col min="2" max="2" width="72.28515625" customWidth="1"/>
    <col min="3" max="3" width="15.140625" customWidth="1"/>
    <col min="4" max="4" width="17.140625" customWidth="1"/>
  </cols>
  <sheetData>
    <row r="1" spans="1:4">
      <c r="A1" s="174" t="s">
        <v>462</v>
      </c>
    </row>
    <row r="2" spans="1:4">
      <c r="B2" t="s">
        <v>463</v>
      </c>
    </row>
    <row r="3" spans="1:4">
      <c r="B3" t="s">
        <v>464</v>
      </c>
      <c r="D3" t="s">
        <v>465</v>
      </c>
    </row>
    <row r="4" spans="1:4">
      <c r="D4" t="s">
        <v>466</v>
      </c>
    </row>
    <row r="5" spans="1:4">
      <c r="B5" s="105"/>
      <c r="C5" s="105">
        <v>2012</v>
      </c>
      <c r="D5" s="105">
        <v>2011</v>
      </c>
    </row>
    <row r="6" spans="1:4">
      <c r="B6" s="105" t="s">
        <v>467</v>
      </c>
      <c r="C6" s="105"/>
      <c r="D6" s="105"/>
    </row>
    <row r="7" spans="1:4">
      <c r="B7" s="105" t="s">
        <v>468</v>
      </c>
      <c r="C7" s="173">
        <v>-170305</v>
      </c>
      <c r="D7" s="173">
        <v>4643980</v>
      </c>
    </row>
    <row r="8" spans="1:4">
      <c r="B8" s="105" t="s">
        <v>469</v>
      </c>
      <c r="C8" s="173"/>
      <c r="D8" s="173"/>
    </row>
    <row r="9" spans="1:4">
      <c r="B9" s="105" t="s">
        <v>470</v>
      </c>
      <c r="C9" s="173" t="s">
        <v>471</v>
      </c>
      <c r="D9" s="173">
        <v>-32612</v>
      </c>
    </row>
    <row r="10" spans="1:4">
      <c r="B10" s="105" t="s">
        <v>472</v>
      </c>
      <c r="C10" s="173"/>
      <c r="D10" s="173"/>
    </row>
    <row r="11" spans="1:4">
      <c r="B11" s="105" t="s">
        <v>473</v>
      </c>
      <c r="C11" s="173"/>
      <c r="D11" s="173"/>
    </row>
    <row r="12" spans="1:4">
      <c r="B12" s="105" t="s">
        <v>474</v>
      </c>
      <c r="C12" s="173"/>
      <c r="D12" s="173"/>
    </row>
    <row r="13" spans="1:4">
      <c r="B13" s="105" t="s">
        <v>475</v>
      </c>
      <c r="C13" s="173"/>
      <c r="D13" s="173"/>
    </row>
    <row r="14" spans="1:4">
      <c r="B14" s="105" t="s">
        <v>476</v>
      </c>
      <c r="C14" s="173">
        <v>-33774576</v>
      </c>
      <c r="D14" s="173"/>
    </row>
    <row r="15" spans="1:4">
      <c r="B15" s="105" t="s">
        <v>477</v>
      </c>
      <c r="C15" s="173">
        <v>-2024684</v>
      </c>
      <c r="D15" s="173"/>
    </row>
    <row r="16" spans="1:4">
      <c r="B16" s="105" t="s">
        <v>478</v>
      </c>
      <c r="C16" s="173">
        <v>72393296</v>
      </c>
      <c r="D16" s="173"/>
    </row>
    <row r="17" spans="2:4">
      <c r="B17" s="105" t="s">
        <v>479</v>
      </c>
      <c r="C17" s="173"/>
      <c r="D17" s="173"/>
    </row>
    <row r="18" spans="2:4">
      <c r="B18" s="105" t="s">
        <v>480</v>
      </c>
      <c r="C18" s="173"/>
      <c r="D18" s="173"/>
    </row>
    <row r="19" spans="2:4">
      <c r="B19" s="105" t="s">
        <v>481</v>
      </c>
      <c r="C19" s="173">
        <v>17031</v>
      </c>
      <c r="D19" s="173">
        <v>-469062</v>
      </c>
    </row>
    <row r="20" spans="2:4">
      <c r="B20" s="105" t="s">
        <v>482</v>
      </c>
      <c r="C20" s="173">
        <v>36440762</v>
      </c>
      <c r="D20" s="173">
        <v>4142306</v>
      </c>
    </row>
    <row r="21" spans="2:4">
      <c r="B21" s="105"/>
      <c r="C21" s="173"/>
      <c r="D21" s="173"/>
    </row>
    <row r="22" spans="2:4">
      <c r="B22" s="105" t="s">
        <v>483</v>
      </c>
      <c r="C22" s="173"/>
      <c r="D22" s="173"/>
    </row>
    <row r="23" spans="2:4">
      <c r="B23" s="105" t="s">
        <v>484</v>
      </c>
      <c r="C23" s="173"/>
      <c r="D23" s="173"/>
    </row>
    <row r="24" spans="2:4">
      <c r="B24" s="105" t="s">
        <v>136</v>
      </c>
      <c r="C24" s="173">
        <v>-47074757</v>
      </c>
      <c r="D24" s="173"/>
    </row>
    <row r="25" spans="2:4">
      <c r="B25" s="105" t="s">
        <v>485</v>
      </c>
      <c r="C25" s="173"/>
      <c r="D25" s="173"/>
    </row>
    <row r="26" spans="2:4">
      <c r="B26" s="105" t="s">
        <v>486</v>
      </c>
      <c r="C26" s="173"/>
      <c r="D26" s="173"/>
    </row>
    <row r="27" spans="2:4">
      <c r="B27" s="105" t="s">
        <v>487</v>
      </c>
      <c r="C27" s="173"/>
      <c r="D27" s="173"/>
    </row>
    <row r="28" spans="2:4">
      <c r="B28" s="105" t="s">
        <v>488</v>
      </c>
      <c r="C28" s="173"/>
      <c r="D28" s="173"/>
    </row>
    <row r="29" spans="2:4">
      <c r="B29" s="105"/>
      <c r="C29" s="173">
        <v>-47074757</v>
      </c>
      <c r="D29" s="173" t="s">
        <v>471</v>
      </c>
    </row>
    <row r="30" spans="2:4">
      <c r="B30" s="105" t="s">
        <v>489</v>
      </c>
      <c r="C30" s="173"/>
      <c r="D30" s="173" t="s">
        <v>471</v>
      </c>
    </row>
    <row r="31" spans="2:4">
      <c r="B31" s="105" t="s">
        <v>490</v>
      </c>
      <c r="C31" s="173"/>
      <c r="D31" s="173"/>
    </row>
    <row r="32" spans="2:4">
      <c r="B32" s="105" t="s">
        <v>137</v>
      </c>
      <c r="C32" s="173" t="s">
        <v>471</v>
      </c>
      <c r="D32" s="173"/>
    </row>
    <row r="33" spans="2:4">
      <c r="B33" s="105" t="s">
        <v>491</v>
      </c>
      <c r="C33" s="173"/>
      <c r="D33" s="173"/>
    </row>
    <row r="34" spans="2:4">
      <c r="B34" s="105" t="s">
        <v>492</v>
      </c>
      <c r="C34" s="173"/>
      <c r="D34" s="173"/>
    </row>
    <row r="35" spans="2:4">
      <c r="B35" s="105" t="s">
        <v>493</v>
      </c>
      <c r="C35" s="173" t="s">
        <v>471</v>
      </c>
      <c r="D35" s="173" t="s">
        <v>471</v>
      </c>
    </row>
    <row r="36" spans="2:4">
      <c r="B36" s="105" t="s">
        <v>494</v>
      </c>
      <c r="C36" s="173">
        <v>-10633996</v>
      </c>
      <c r="D36" s="173">
        <v>4142306</v>
      </c>
    </row>
    <row r="37" spans="2:4">
      <c r="B37" s="105" t="s">
        <v>138</v>
      </c>
      <c r="C37" s="173">
        <v>-548639</v>
      </c>
      <c r="D37" s="173">
        <v>563191</v>
      </c>
    </row>
    <row r="38" spans="2:4">
      <c r="B38" s="105" t="s">
        <v>139</v>
      </c>
      <c r="C38" s="173">
        <v>563191</v>
      </c>
      <c r="D38" s="173"/>
    </row>
    <row r="39" spans="2:4">
      <c r="B39" s="105" t="s">
        <v>140</v>
      </c>
      <c r="C39" s="171">
        <v>14552</v>
      </c>
      <c r="D39" s="171">
        <v>563191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topLeftCell="A19" workbookViewId="0">
      <selection sqref="A1:F35"/>
    </sheetView>
  </sheetViews>
  <sheetFormatPr defaultRowHeight="12.75"/>
  <cols>
    <col min="1" max="1" width="5.85546875" style="28" customWidth="1"/>
    <col min="2" max="2" width="45.7109375" style="1" customWidth="1"/>
    <col min="3" max="3" width="12.140625" style="1" customWidth="1"/>
    <col min="4" max="4" width="15.140625" style="1" customWidth="1"/>
    <col min="5" max="5" width="15.42578125" style="1" customWidth="1"/>
    <col min="6" max="6" width="9.140625" style="1"/>
    <col min="7" max="7" width="11.28515625" style="1" bestFit="1" customWidth="1"/>
    <col min="8" max="8" width="9.140625" style="1"/>
    <col min="9" max="9" width="13.28515625" style="1" customWidth="1"/>
    <col min="10" max="256" width="9.140625" style="1"/>
    <col min="257" max="257" width="5.85546875" style="1" customWidth="1"/>
    <col min="258" max="258" width="45.7109375" style="1" customWidth="1"/>
    <col min="259" max="259" width="12.140625" style="1" customWidth="1"/>
    <col min="260" max="260" width="14.5703125" style="1" customWidth="1"/>
    <col min="261" max="261" width="16" style="1" customWidth="1"/>
    <col min="262" max="512" width="9.140625" style="1"/>
    <col min="513" max="513" width="5.85546875" style="1" customWidth="1"/>
    <col min="514" max="514" width="45.7109375" style="1" customWidth="1"/>
    <col min="515" max="515" width="12.140625" style="1" customWidth="1"/>
    <col min="516" max="516" width="14.5703125" style="1" customWidth="1"/>
    <col min="517" max="517" width="16" style="1" customWidth="1"/>
    <col min="518" max="768" width="9.140625" style="1"/>
    <col min="769" max="769" width="5.85546875" style="1" customWidth="1"/>
    <col min="770" max="770" width="45.7109375" style="1" customWidth="1"/>
    <col min="771" max="771" width="12.140625" style="1" customWidth="1"/>
    <col min="772" max="772" width="14.5703125" style="1" customWidth="1"/>
    <col min="773" max="773" width="16" style="1" customWidth="1"/>
    <col min="774" max="1024" width="9.140625" style="1"/>
    <col min="1025" max="1025" width="5.85546875" style="1" customWidth="1"/>
    <col min="1026" max="1026" width="45.7109375" style="1" customWidth="1"/>
    <col min="1027" max="1027" width="12.140625" style="1" customWidth="1"/>
    <col min="1028" max="1028" width="14.5703125" style="1" customWidth="1"/>
    <col min="1029" max="1029" width="16" style="1" customWidth="1"/>
    <col min="1030" max="1280" width="9.140625" style="1"/>
    <col min="1281" max="1281" width="5.85546875" style="1" customWidth="1"/>
    <col min="1282" max="1282" width="45.7109375" style="1" customWidth="1"/>
    <col min="1283" max="1283" width="12.140625" style="1" customWidth="1"/>
    <col min="1284" max="1284" width="14.5703125" style="1" customWidth="1"/>
    <col min="1285" max="1285" width="16" style="1" customWidth="1"/>
    <col min="1286" max="1536" width="9.140625" style="1"/>
    <col min="1537" max="1537" width="5.85546875" style="1" customWidth="1"/>
    <col min="1538" max="1538" width="45.7109375" style="1" customWidth="1"/>
    <col min="1539" max="1539" width="12.140625" style="1" customWidth="1"/>
    <col min="1540" max="1540" width="14.5703125" style="1" customWidth="1"/>
    <col min="1541" max="1541" width="16" style="1" customWidth="1"/>
    <col min="1542" max="1792" width="9.140625" style="1"/>
    <col min="1793" max="1793" width="5.85546875" style="1" customWidth="1"/>
    <col min="1794" max="1794" width="45.7109375" style="1" customWidth="1"/>
    <col min="1795" max="1795" width="12.140625" style="1" customWidth="1"/>
    <col min="1796" max="1796" width="14.5703125" style="1" customWidth="1"/>
    <col min="1797" max="1797" width="16" style="1" customWidth="1"/>
    <col min="1798" max="2048" width="9.140625" style="1"/>
    <col min="2049" max="2049" width="5.85546875" style="1" customWidth="1"/>
    <col min="2050" max="2050" width="45.7109375" style="1" customWidth="1"/>
    <col min="2051" max="2051" width="12.140625" style="1" customWidth="1"/>
    <col min="2052" max="2052" width="14.5703125" style="1" customWidth="1"/>
    <col min="2053" max="2053" width="16" style="1" customWidth="1"/>
    <col min="2054" max="2304" width="9.140625" style="1"/>
    <col min="2305" max="2305" width="5.85546875" style="1" customWidth="1"/>
    <col min="2306" max="2306" width="45.7109375" style="1" customWidth="1"/>
    <col min="2307" max="2307" width="12.140625" style="1" customWidth="1"/>
    <col min="2308" max="2308" width="14.5703125" style="1" customWidth="1"/>
    <col min="2309" max="2309" width="16" style="1" customWidth="1"/>
    <col min="2310" max="2560" width="9.140625" style="1"/>
    <col min="2561" max="2561" width="5.85546875" style="1" customWidth="1"/>
    <col min="2562" max="2562" width="45.7109375" style="1" customWidth="1"/>
    <col min="2563" max="2563" width="12.140625" style="1" customWidth="1"/>
    <col min="2564" max="2564" width="14.5703125" style="1" customWidth="1"/>
    <col min="2565" max="2565" width="16" style="1" customWidth="1"/>
    <col min="2566" max="2816" width="9.140625" style="1"/>
    <col min="2817" max="2817" width="5.85546875" style="1" customWidth="1"/>
    <col min="2818" max="2818" width="45.7109375" style="1" customWidth="1"/>
    <col min="2819" max="2819" width="12.140625" style="1" customWidth="1"/>
    <col min="2820" max="2820" width="14.5703125" style="1" customWidth="1"/>
    <col min="2821" max="2821" width="16" style="1" customWidth="1"/>
    <col min="2822" max="3072" width="9.140625" style="1"/>
    <col min="3073" max="3073" width="5.85546875" style="1" customWidth="1"/>
    <col min="3074" max="3074" width="45.7109375" style="1" customWidth="1"/>
    <col min="3075" max="3075" width="12.140625" style="1" customWidth="1"/>
    <col min="3076" max="3076" width="14.5703125" style="1" customWidth="1"/>
    <col min="3077" max="3077" width="16" style="1" customWidth="1"/>
    <col min="3078" max="3328" width="9.140625" style="1"/>
    <col min="3329" max="3329" width="5.85546875" style="1" customWidth="1"/>
    <col min="3330" max="3330" width="45.7109375" style="1" customWidth="1"/>
    <col min="3331" max="3331" width="12.140625" style="1" customWidth="1"/>
    <col min="3332" max="3332" width="14.5703125" style="1" customWidth="1"/>
    <col min="3333" max="3333" width="16" style="1" customWidth="1"/>
    <col min="3334" max="3584" width="9.140625" style="1"/>
    <col min="3585" max="3585" width="5.85546875" style="1" customWidth="1"/>
    <col min="3586" max="3586" width="45.7109375" style="1" customWidth="1"/>
    <col min="3587" max="3587" width="12.140625" style="1" customWidth="1"/>
    <col min="3588" max="3588" width="14.5703125" style="1" customWidth="1"/>
    <col min="3589" max="3589" width="16" style="1" customWidth="1"/>
    <col min="3590" max="3840" width="9.140625" style="1"/>
    <col min="3841" max="3841" width="5.85546875" style="1" customWidth="1"/>
    <col min="3842" max="3842" width="45.7109375" style="1" customWidth="1"/>
    <col min="3843" max="3843" width="12.140625" style="1" customWidth="1"/>
    <col min="3844" max="3844" width="14.5703125" style="1" customWidth="1"/>
    <col min="3845" max="3845" width="16" style="1" customWidth="1"/>
    <col min="3846" max="4096" width="9.140625" style="1"/>
    <col min="4097" max="4097" width="5.85546875" style="1" customWidth="1"/>
    <col min="4098" max="4098" width="45.7109375" style="1" customWidth="1"/>
    <col min="4099" max="4099" width="12.140625" style="1" customWidth="1"/>
    <col min="4100" max="4100" width="14.5703125" style="1" customWidth="1"/>
    <col min="4101" max="4101" width="16" style="1" customWidth="1"/>
    <col min="4102" max="4352" width="9.140625" style="1"/>
    <col min="4353" max="4353" width="5.85546875" style="1" customWidth="1"/>
    <col min="4354" max="4354" width="45.7109375" style="1" customWidth="1"/>
    <col min="4355" max="4355" width="12.140625" style="1" customWidth="1"/>
    <col min="4356" max="4356" width="14.5703125" style="1" customWidth="1"/>
    <col min="4357" max="4357" width="16" style="1" customWidth="1"/>
    <col min="4358" max="4608" width="9.140625" style="1"/>
    <col min="4609" max="4609" width="5.85546875" style="1" customWidth="1"/>
    <col min="4610" max="4610" width="45.7109375" style="1" customWidth="1"/>
    <col min="4611" max="4611" width="12.140625" style="1" customWidth="1"/>
    <col min="4612" max="4612" width="14.5703125" style="1" customWidth="1"/>
    <col min="4613" max="4613" width="16" style="1" customWidth="1"/>
    <col min="4614" max="4864" width="9.140625" style="1"/>
    <col min="4865" max="4865" width="5.85546875" style="1" customWidth="1"/>
    <col min="4866" max="4866" width="45.7109375" style="1" customWidth="1"/>
    <col min="4867" max="4867" width="12.140625" style="1" customWidth="1"/>
    <col min="4868" max="4868" width="14.5703125" style="1" customWidth="1"/>
    <col min="4869" max="4869" width="16" style="1" customWidth="1"/>
    <col min="4870" max="5120" width="9.140625" style="1"/>
    <col min="5121" max="5121" width="5.85546875" style="1" customWidth="1"/>
    <col min="5122" max="5122" width="45.7109375" style="1" customWidth="1"/>
    <col min="5123" max="5123" width="12.140625" style="1" customWidth="1"/>
    <col min="5124" max="5124" width="14.5703125" style="1" customWidth="1"/>
    <col min="5125" max="5125" width="16" style="1" customWidth="1"/>
    <col min="5126" max="5376" width="9.140625" style="1"/>
    <col min="5377" max="5377" width="5.85546875" style="1" customWidth="1"/>
    <col min="5378" max="5378" width="45.7109375" style="1" customWidth="1"/>
    <col min="5379" max="5379" width="12.140625" style="1" customWidth="1"/>
    <col min="5380" max="5380" width="14.5703125" style="1" customWidth="1"/>
    <col min="5381" max="5381" width="16" style="1" customWidth="1"/>
    <col min="5382" max="5632" width="9.140625" style="1"/>
    <col min="5633" max="5633" width="5.85546875" style="1" customWidth="1"/>
    <col min="5634" max="5634" width="45.7109375" style="1" customWidth="1"/>
    <col min="5635" max="5635" width="12.140625" style="1" customWidth="1"/>
    <col min="5636" max="5636" width="14.5703125" style="1" customWidth="1"/>
    <col min="5637" max="5637" width="16" style="1" customWidth="1"/>
    <col min="5638" max="5888" width="9.140625" style="1"/>
    <col min="5889" max="5889" width="5.85546875" style="1" customWidth="1"/>
    <col min="5890" max="5890" width="45.7109375" style="1" customWidth="1"/>
    <col min="5891" max="5891" width="12.140625" style="1" customWidth="1"/>
    <col min="5892" max="5892" width="14.5703125" style="1" customWidth="1"/>
    <col min="5893" max="5893" width="16" style="1" customWidth="1"/>
    <col min="5894" max="6144" width="9.140625" style="1"/>
    <col min="6145" max="6145" width="5.85546875" style="1" customWidth="1"/>
    <col min="6146" max="6146" width="45.7109375" style="1" customWidth="1"/>
    <col min="6147" max="6147" width="12.140625" style="1" customWidth="1"/>
    <col min="6148" max="6148" width="14.5703125" style="1" customWidth="1"/>
    <col min="6149" max="6149" width="16" style="1" customWidth="1"/>
    <col min="6150" max="6400" width="9.140625" style="1"/>
    <col min="6401" max="6401" width="5.85546875" style="1" customWidth="1"/>
    <col min="6402" max="6402" width="45.7109375" style="1" customWidth="1"/>
    <col min="6403" max="6403" width="12.140625" style="1" customWidth="1"/>
    <col min="6404" max="6404" width="14.5703125" style="1" customWidth="1"/>
    <col min="6405" max="6405" width="16" style="1" customWidth="1"/>
    <col min="6406" max="6656" width="9.140625" style="1"/>
    <col min="6657" max="6657" width="5.85546875" style="1" customWidth="1"/>
    <col min="6658" max="6658" width="45.7109375" style="1" customWidth="1"/>
    <col min="6659" max="6659" width="12.140625" style="1" customWidth="1"/>
    <col min="6660" max="6660" width="14.5703125" style="1" customWidth="1"/>
    <col min="6661" max="6661" width="16" style="1" customWidth="1"/>
    <col min="6662" max="6912" width="9.140625" style="1"/>
    <col min="6913" max="6913" width="5.85546875" style="1" customWidth="1"/>
    <col min="6914" max="6914" width="45.7109375" style="1" customWidth="1"/>
    <col min="6915" max="6915" width="12.140625" style="1" customWidth="1"/>
    <col min="6916" max="6916" width="14.5703125" style="1" customWidth="1"/>
    <col min="6917" max="6917" width="16" style="1" customWidth="1"/>
    <col min="6918" max="7168" width="9.140625" style="1"/>
    <col min="7169" max="7169" width="5.85546875" style="1" customWidth="1"/>
    <col min="7170" max="7170" width="45.7109375" style="1" customWidth="1"/>
    <col min="7171" max="7171" width="12.140625" style="1" customWidth="1"/>
    <col min="7172" max="7172" width="14.5703125" style="1" customWidth="1"/>
    <col min="7173" max="7173" width="16" style="1" customWidth="1"/>
    <col min="7174" max="7424" width="9.140625" style="1"/>
    <col min="7425" max="7425" width="5.85546875" style="1" customWidth="1"/>
    <col min="7426" max="7426" width="45.7109375" style="1" customWidth="1"/>
    <col min="7427" max="7427" width="12.140625" style="1" customWidth="1"/>
    <col min="7428" max="7428" width="14.5703125" style="1" customWidth="1"/>
    <col min="7429" max="7429" width="16" style="1" customWidth="1"/>
    <col min="7430" max="7680" width="9.140625" style="1"/>
    <col min="7681" max="7681" width="5.85546875" style="1" customWidth="1"/>
    <col min="7682" max="7682" width="45.7109375" style="1" customWidth="1"/>
    <col min="7683" max="7683" width="12.140625" style="1" customWidth="1"/>
    <col min="7684" max="7684" width="14.5703125" style="1" customWidth="1"/>
    <col min="7685" max="7685" width="16" style="1" customWidth="1"/>
    <col min="7686" max="7936" width="9.140625" style="1"/>
    <col min="7937" max="7937" width="5.85546875" style="1" customWidth="1"/>
    <col min="7938" max="7938" width="45.7109375" style="1" customWidth="1"/>
    <col min="7939" max="7939" width="12.140625" style="1" customWidth="1"/>
    <col min="7940" max="7940" width="14.5703125" style="1" customWidth="1"/>
    <col min="7941" max="7941" width="16" style="1" customWidth="1"/>
    <col min="7942" max="8192" width="9.140625" style="1"/>
    <col min="8193" max="8193" width="5.85546875" style="1" customWidth="1"/>
    <col min="8194" max="8194" width="45.7109375" style="1" customWidth="1"/>
    <col min="8195" max="8195" width="12.140625" style="1" customWidth="1"/>
    <col min="8196" max="8196" width="14.5703125" style="1" customWidth="1"/>
    <col min="8197" max="8197" width="16" style="1" customWidth="1"/>
    <col min="8198" max="8448" width="9.140625" style="1"/>
    <col min="8449" max="8449" width="5.85546875" style="1" customWidth="1"/>
    <col min="8450" max="8450" width="45.7109375" style="1" customWidth="1"/>
    <col min="8451" max="8451" width="12.140625" style="1" customWidth="1"/>
    <col min="8452" max="8452" width="14.5703125" style="1" customWidth="1"/>
    <col min="8453" max="8453" width="16" style="1" customWidth="1"/>
    <col min="8454" max="8704" width="9.140625" style="1"/>
    <col min="8705" max="8705" width="5.85546875" style="1" customWidth="1"/>
    <col min="8706" max="8706" width="45.7109375" style="1" customWidth="1"/>
    <col min="8707" max="8707" width="12.140625" style="1" customWidth="1"/>
    <col min="8708" max="8708" width="14.5703125" style="1" customWidth="1"/>
    <col min="8709" max="8709" width="16" style="1" customWidth="1"/>
    <col min="8710" max="8960" width="9.140625" style="1"/>
    <col min="8961" max="8961" width="5.85546875" style="1" customWidth="1"/>
    <col min="8962" max="8962" width="45.7109375" style="1" customWidth="1"/>
    <col min="8963" max="8963" width="12.140625" style="1" customWidth="1"/>
    <col min="8964" max="8964" width="14.5703125" style="1" customWidth="1"/>
    <col min="8965" max="8965" width="16" style="1" customWidth="1"/>
    <col min="8966" max="9216" width="9.140625" style="1"/>
    <col min="9217" max="9217" width="5.85546875" style="1" customWidth="1"/>
    <col min="9218" max="9218" width="45.7109375" style="1" customWidth="1"/>
    <col min="9219" max="9219" width="12.140625" style="1" customWidth="1"/>
    <col min="9220" max="9220" width="14.5703125" style="1" customWidth="1"/>
    <col min="9221" max="9221" width="16" style="1" customWidth="1"/>
    <col min="9222" max="9472" width="9.140625" style="1"/>
    <col min="9473" max="9473" width="5.85546875" style="1" customWidth="1"/>
    <col min="9474" max="9474" width="45.7109375" style="1" customWidth="1"/>
    <col min="9475" max="9475" width="12.140625" style="1" customWidth="1"/>
    <col min="9476" max="9476" width="14.5703125" style="1" customWidth="1"/>
    <col min="9477" max="9477" width="16" style="1" customWidth="1"/>
    <col min="9478" max="9728" width="9.140625" style="1"/>
    <col min="9729" max="9729" width="5.85546875" style="1" customWidth="1"/>
    <col min="9730" max="9730" width="45.7109375" style="1" customWidth="1"/>
    <col min="9731" max="9731" width="12.140625" style="1" customWidth="1"/>
    <col min="9732" max="9732" width="14.5703125" style="1" customWidth="1"/>
    <col min="9733" max="9733" width="16" style="1" customWidth="1"/>
    <col min="9734" max="9984" width="9.140625" style="1"/>
    <col min="9985" max="9985" width="5.85546875" style="1" customWidth="1"/>
    <col min="9986" max="9986" width="45.7109375" style="1" customWidth="1"/>
    <col min="9987" max="9987" width="12.140625" style="1" customWidth="1"/>
    <col min="9988" max="9988" width="14.5703125" style="1" customWidth="1"/>
    <col min="9989" max="9989" width="16" style="1" customWidth="1"/>
    <col min="9990" max="10240" width="9.140625" style="1"/>
    <col min="10241" max="10241" width="5.85546875" style="1" customWidth="1"/>
    <col min="10242" max="10242" width="45.7109375" style="1" customWidth="1"/>
    <col min="10243" max="10243" width="12.140625" style="1" customWidth="1"/>
    <col min="10244" max="10244" width="14.5703125" style="1" customWidth="1"/>
    <col min="10245" max="10245" width="16" style="1" customWidth="1"/>
    <col min="10246" max="10496" width="9.140625" style="1"/>
    <col min="10497" max="10497" width="5.85546875" style="1" customWidth="1"/>
    <col min="10498" max="10498" width="45.7109375" style="1" customWidth="1"/>
    <col min="10499" max="10499" width="12.140625" style="1" customWidth="1"/>
    <col min="10500" max="10500" width="14.5703125" style="1" customWidth="1"/>
    <col min="10501" max="10501" width="16" style="1" customWidth="1"/>
    <col min="10502" max="10752" width="9.140625" style="1"/>
    <col min="10753" max="10753" width="5.85546875" style="1" customWidth="1"/>
    <col min="10754" max="10754" width="45.7109375" style="1" customWidth="1"/>
    <col min="10755" max="10755" width="12.140625" style="1" customWidth="1"/>
    <col min="10756" max="10756" width="14.5703125" style="1" customWidth="1"/>
    <col min="10757" max="10757" width="16" style="1" customWidth="1"/>
    <col min="10758" max="11008" width="9.140625" style="1"/>
    <col min="11009" max="11009" width="5.85546875" style="1" customWidth="1"/>
    <col min="11010" max="11010" width="45.7109375" style="1" customWidth="1"/>
    <col min="11011" max="11011" width="12.140625" style="1" customWidth="1"/>
    <col min="11012" max="11012" width="14.5703125" style="1" customWidth="1"/>
    <col min="11013" max="11013" width="16" style="1" customWidth="1"/>
    <col min="11014" max="11264" width="9.140625" style="1"/>
    <col min="11265" max="11265" width="5.85546875" style="1" customWidth="1"/>
    <col min="11266" max="11266" width="45.7109375" style="1" customWidth="1"/>
    <col min="11267" max="11267" width="12.140625" style="1" customWidth="1"/>
    <col min="11268" max="11268" width="14.5703125" style="1" customWidth="1"/>
    <col min="11269" max="11269" width="16" style="1" customWidth="1"/>
    <col min="11270" max="11520" width="9.140625" style="1"/>
    <col min="11521" max="11521" width="5.85546875" style="1" customWidth="1"/>
    <col min="11522" max="11522" width="45.7109375" style="1" customWidth="1"/>
    <col min="11523" max="11523" width="12.140625" style="1" customWidth="1"/>
    <col min="11524" max="11524" width="14.5703125" style="1" customWidth="1"/>
    <col min="11525" max="11525" width="16" style="1" customWidth="1"/>
    <col min="11526" max="11776" width="9.140625" style="1"/>
    <col min="11777" max="11777" width="5.85546875" style="1" customWidth="1"/>
    <col min="11778" max="11778" width="45.7109375" style="1" customWidth="1"/>
    <col min="11779" max="11779" width="12.140625" style="1" customWidth="1"/>
    <col min="11780" max="11780" width="14.5703125" style="1" customWidth="1"/>
    <col min="11781" max="11781" width="16" style="1" customWidth="1"/>
    <col min="11782" max="12032" width="9.140625" style="1"/>
    <col min="12033" max="12033" width="5.85546875" style="1" customWidth="1"/>
    <col min="12034" max="12034" width="45.7109375" style="1" customWidth="1"/>
    <col min="12035" max="12035" width="12.140625" style="1" customWidth="1"/>
    <col min="12036" max="12036" width="14.5703125" style="1" customWidth="1"/>
    <col min="12037" max="12037" width="16" style="1" customWidth="1"/>
    <col min="12038" max="12288" width="9.140625" style="1"/>
    <col min="12289" max="12289" width="5.85546875" style="1" customWidth="1"/>
    <col min="12290" max="12290" width="45.7109375" style="1" customWidth="1"/>
    <col min="12291" max="12291" width="12.140625" style="1" customWidth="1"/>
    <col min="12292" max="12292" width="14.5703125" style="1" customWidth="1"/>
    <col min="12293" max="12293" width="16" style="1" customWidth="1"/>
    <col min="12294" max="12544" width="9.140625" style="1"/>
    <col min="12545" max="12545" width="5.85546875" style="1" customWidth="1"/>
    <col min="12546" max="12546" width="45.7109375" style="1" customWidth="1"/>
    <col min="12547" max="12547" width="12.140625" style="1" customWidth="1"/>
    <col min="12548" max="12548" width="14.5703125" style="1" customWidth="1"/>
    <col min="12549" max="12549" width="16" style="1" customWidth="1"/>
    <col min="12550" max="12800" width="9.140625" style="1"/>
    <col min="12801" max="12801" width="5.85546875" style="1" customWidth="1"/>
    <col min="12802" max="12802" width="45.7109375" style="1" customWidth="1"/>
    <col min="12803" max="12803" width="12.140625" style="1" customWidth="1"/>
    <col min="12804" max="12804" width="14.5703125" style="1" customWidth="1"/>
    <col min="12805" max="12805" width="16" style="1" customWidth="1"/>
    <col min="12806" max="13056" width="9.140625" style="1"/>
    <col min="13057" max="13057" width="5.85546875" style="1" customWidth="1"/>
    <col min="13058" max="13058" width="45.7109375" style="1" customWidth="1"/>
    <col min="13059" max="13059" width="12.140625" style="1" customWidth="1"/>
    <col min="13060" max="13060" width="14.5703125" style="1" customWidth="1"/>
    <col min="13061" max="13061" width="16" style="1" customWidth="1"/>
    <col min="13062" max="13312" width="9.140625" style="1"/>
    <col min="13313" max="13313" width="5.85546875" style="1" customWidth="1"/>
    <col min="13314" max="13314" width="45.7109375" style="1" customWidth="1"/>
    <col min="13315" max="13315" width="12.140625" style="1" customWidth="1"/>
    <col min="13316" max="13316" width="14.5703125" style="1" customWidth="1"/>
    <col min="13317" max="13317" width="16" style="1" customWidth="1"/>
    <col min="13318" max="13568" width="9.140625" style="1"/>
    <col min="13569" max="13569" width="5.85546875" style="1" customWidth="1"/>
    <col min="13570" max="13570" width="45.7109375" style="1" customWidth="1"/>
    <col min="13571" max="13571" width="12.140625" style="1" customWidth="1"/>
    <col min="13572" max="13572" width="14.5703125" style="1" customWidth="1"/>
    <col min="13573" max="13573" width="16" style="1" customWidth="1"/>
    <col min="13574" max="13824" width="9.140625" style="1"/>
    <col min="13825" max="13825" width="5.85546875" style="1" customWidth="1"/>
    <col min="13826" max="13826" width="45.7109375" style="1" customWidth="1"/>
    <col min="13827" max="13827" width="12.140625" style="1" customWidth="1"/>
    <col min="13828" max="13828" width="14.5703125" style="1" customWidth="1"/>
    <col min="13829" max="13829" width="16" style="1" customWidth="1"/>
    <col min="13830" max="14080" width="9.140625" style="1"/>
    <col min="14081" max="14081" width="5.85546875" style="1" customWidth="1"/>
    <col min="14082" max="14082" width="45.7109375" style="1" customWidth="1"/>
    <col min="14083" max="14083" width="12.140625" style="1" customWidth="1"/>
    <col min="14084" max="14084" width="14.5703125" style="1" customWidth="1"/>
    <col min="14085" max="14085" width="16" style="1" customWidth="1"/>
    <col min="14086" max="14336" width="9.140625" style="1"/>
    <col min="14337" max="14337" width="5.85546875" style="1" customWidth="1"/>
    <col min="14338" max="14338" width="45.7109375" style="1" customWidth="1"/>
    <col min="14339" max="14339" width="12.140625" style="1" customWidth="1"/>
    <col min="14340" max="14340" width="14.5703125" style="1" customWidth="1"/>
    <col min="14341" max="14341" width="16" style="1" customWidth="1"/>
    <col min="14342" max="14592" width="9.140625" style="1"/>
    <col min="14593" max="14593" width="5.85546875" style="1" customWidth="1"/>
    <col min="14594" max="14594" width="45.7109375" style="1" customWidth="1"/>
    <col min="14595" max="14595" width="12.140625" style="1" customWidth="1"/>
    <col min="14596" max="14596" width="14.5703125" style="1" customWidth="1"/>
    <col min="14597" max="14597" width="16" style="1" customWidth="1"/>
    <col min="14598" max="14848" width="9.140625" style="1"/>
    <col min="14849" max="14849" width="5.85546875" style="1" customWidth="1"/>
    <col min="14850" max="14850" width="45.7109375" style="1" customWidth="1"/>
    <col min="14851" max="14851" width="12.140625" style="1" customWidth="1"/>
    <col min="14852" max="14852" width="14.5703125" style="1" customWidth="1"/>
    <col min="14853" max="14853" width="16" style="1" customWidth="1"/>
    <col min="14854" max="15104" width="9.140625" style="1"/>
    <col min="15105" max="15105" width="5.85546875" style="1" customWidth="1"/>
    <col min="15106" max="15106" width="45.7109375" style="1" customWidth="1"/>
    <col min="15107" max="15107" width="12.140625" style="1" customWidth="1"/>
    <col min="15108" max="15108" width="14.5703125" style="1" customWidth="1"/>
    <col min="15109" max="15109" width="16" style="1" customWidth="1"/>
    <col min="15110" max="15360" width="9.140625" style="1"/>
    <col min="15361" max="15361" width="5.85546875" style="1" customWidth="1"/>
    <col min="15362" max="15362" width="45.7109375" style="1" customWidth="1"/>
    <col min="15363" max="15363" width="12.140625" style="1" customWidth="1"/>
    <col min="15364" max="15364" width="14.5703125" style="1" customWidth="1"/>
    <col min="15365" max="15365" width="16" style="1" customWidth="1"/>
    <col min="15366" max="15616" width="9.140625" style="1"/>
    <col min="15617" max="15617" width="5.85546875" style="1" customWidth="1"/>
    <col min="15618" max="15618" width="45.7109375" style="1" customWidth="1"/>
    <col min="15619" max="15619" width="12.140625" style="1" customWidth="1"/>
    <col min="15620" max="15620" width="14.5703125" style="1" customWidth="1"/>
    <col min="15621" max="15621" width="16" style="1" customWidth="1"/>
    <col min="15622" max="15872" width="9.140625" style="1"/>
    <col min="15873" max="15873" width="5.85546875" style="1" customWidth="1"/>
    <col min="15874" max="15874" width="45.7109375" style="1" customWidth="1"/>
    <col min="15875" max="15875" width="12.140625" style="1" customWidth="1"/>
    <col min="15876" max="15876" width="14.5703125" style="1" customWidth="1"/>
    <col min="15877" max="15877" width="16" style="1" customWidth="1"/>
    <col min="15878" max="16128" width="9.140625" style="1"/>
    <col min="16129" max="16129" width="5.85546875" style="1" customWidth="1"/>
    <col min="16130" max="16130" width="45.7109375" style="1" customWidth="1"/>
    <col min="16131" max="16131" width="12.140625" style="1" customWidth="1"/>
    <col min="16132" max="16132" width="14.5703125" style="1" customWidth="1"/>
    <col min="16133" max="16133" width="16" style="1" customWidth="1"/>
    <col min="16134" max="16384" width="9.140625" style="1"/>
  </cols>
  <sheetData>
    <row r="1" spans="1:7">
      <c r="B1" s="153" t="s">
        <v>396</v>
      </c>
    </row>
    <row r="2" spans="1:7" ht="15.75">
      <c r="A2" s="179" t="s">
        <v>13</v>
      </c>
      <c r="B2" s="179"/>
      <c r="C2" s="179"/>
      <c r="D2" s="179"/>
      <c r="E2" s="179"/>
      <c r="F2" s="179"/>
    </row>
    <row r="3" spans="1:7" ht="15">
      <c r="A3" s="180" t="s">
        <v>14</v>
      </c>
      <c r="B3" s="180"/>
      <c r="C3" s="180"/>
      <c r="D3" s="180"/>
      <c r="E3" s="180"/>
      <c r="F3" s="180"/>
    </row>
    <row r="4" spans="1:7" s="6" customFormat="1">
      <c r="A4" s="28"/>
    </row>
    <row r="5" spans="1:7" ht="15">
      <c r="A5" s="29" t="s">
        <v>15</v>
      </c>
      <c r="B5" s="30" t="s">
        <v>16</v>
      </c>
      <c r="C5" s="31" t="s">
        <v>17</v>
      </c>
      <c r="D5" s="32" t="s">
        <v>397</v>
      </c>
      <c r="E5" s="32" t="s">
        <v>372</v>
      </c>
    </row>
    <row r="6" spans="1:7" ht="16.5" customHeight="1">
      <c r="A6" s="33">
        <v>1</v>
      </c>
      <c r="B6" s="34" t="s">
        <v>18</v>
      </c>
      <c r="C6" s="35">
        <v>1</v>
      </c>
      <c r="D6" s="147">
        <v>-77406677</v>
      </c>
      <c r="E6" s="36">
        <v>-30875835</v>
      </c>
    </row>
    <row r="7" spans="1:7" ht="18.75" customHeight="1">
      <c r="A7" s="33">
        <f>A6+1</f>
        <v>2</v>
      </c>
      <c r="B7" s="37" t="s">
        <v>19</v>
      </c>
      <c r="C7" s="38">
        <v>2</v>
      </c>
      <c r="D7" s="148"/>
      <c r="E7" s="39"/>
    </row>
    <row r="8" spans="1:7" ht="27.75" customHeight="1">
      <c r="A8" s="33">
        <f>A7+1</f>
        <v>3</v>
      </c>
      <c r="B8" s="40" t="s">
        <v>20</v>
      </c>
      <c r="C8" s="35">
        <v>3</v>
      </c>
      <c r="D8" s="148"/>
      <c r="E8" s="39"/>
    </row>
    <row r="9" spans="1:7" ht="28.5" customHeight="1">
      <c r="A9" s="33">
        <v>4</v>
      </c>
      <c r="B9" s="40" t="s">
        <v>21</v>
      </c>
      <c r="C9" s="35">
        <v>4</v>
      </c>
      <c r="D9" s="148"/>
      <c r="E9" s="39"/>
    </row>
    <row r="10" spans="1:7" ht="18" customHeight="1">
      <c r="A10" s="33">
        <v>5</v>
      </c>
      <c r="B10" s="40" t="s">
        <v>22</v>
      </c>
      <c r="C10" s="35">
        <v>5</v>
      </c>
      <c r="D10" s="148">
        <f>67689536-90000</f>
        <v>67599536</v>
      </c>
      <c r="E10" s="39">
        <v>19322583</v>
      </c>
      <c r="G10" s="79"/>
    </row>
    <row r="11" spans="1:7" ht="18" customHeight="1" thickBot="1">
      <c r="A11" s="41">
        <v>6</v>
      </c>
      <c r="B11" s="42" t="s">
        <v>23</v>
      </c>
      <c r="C11" s="43">
        <v>6</v>
      </c>
      <c r="D11" s="149">
        <v>90000</v>
      </c>
      <c r="E11" s="44">
        <v>3886451</v>
      </c>
    </row>
    <row r="12" spans="1:7" ht="17.25" customHeight="1">
      <c r="A12" s="45">
        <v>7</v>
      </c>
      <c r="B12" s="46" t="s">
        <v>24</v>
      </c>
      <c r="C12" s="47">
        <v>7</v>
      </c>
      <c r="D12" s="150">
        <f>D13+D14</f>
        <v>3360706</v>
      </c>
      <c r="E12" s="48">
        <f>E13+E14</f>
        <v>3082906</v>
      </c>
    </row>
    <row r="13" spans="1:7" ht="18" customHeight="1">
      <c r="A13" s="49">
        <v>7.1</v>
      </c>
      <c r="B13" s="40" t="s">
        <v>25</v>
      </c>
      <c r="C13" s="50"/>
      <c r="D13" s="148">
        <v>2578120</v>
      </c>
      <c r="E13" s="39">
        <v>2742354</v>
      </c>
      <c r="G13" s="79"/>
    </row>
    <row r="14" spans="1:7" ht="17.25" customHeight="1">
      <c r="A14" s="49">
        <v>7.2</v>
      </c>
      <c r="B14" s="40" t="s">
        <v>26</v>
      </c>
      <c r="C14" s="50"/>
      <c r="D14" s="148">
        <v>782586</v>
      </c>
      <c r="E14" s="39">
        <v>340552</v>
      </c>
    </row>
    <row r="15" spans="1:7" ht="18.75" customHeight="1" thickBot="1">
      <c r="A15" s="51">
        <v>7.3</v>
      </c>
      <c r="B15" s="52" t="s">
        <v>27</v>
      </c>
      <c r="C15" s="53"/>
      <c r="D15" s="151"/>
      <c r="E15" s="54"/>
      <c r="G15" s="79"/>
    </row>
    <row r="16" spans="1:7" ht="18" customHeight="1">
      <c r="A16" s="55">
        <f>A12+1</f>
        <v>8</v>
      </c>
      <c r="B16" s="56" t="s">
        <v>28</v>
      </c>
      <c r="C16" s="57">
        <v>8</v>
      </c>
      <c r="D16" s="152">
        <v>10958</v>
      </c>
      <c r="E16" s="58">
        <v>32612</v>
      </c>
    </row>
    <row r="17" spans="1:7" ht="18.75" customHeight="1">
      <c r="A17" s="33">
        <v>9</v>
      </c>
      <c r="B17" s="31" t="s">
        <v>29</v>
      </c>
      <c r="C17" s="35">
        <v>9</v>
      </c>
      <c r="D17" s="36">
        <f>SUM(D10+D11+D13+D14+D16)</f>
        <v>71061200</v>
      </c>
      <c r="E17" s="36">
        <f>SUM(E10+E11+E13+E14+E16)</f>
        <v>26324552</v>
      </c>
      <c r="G17" s="79"/>
    </row>
    <row r="18" spans="1:7" ht="25.5">
      <c r="A18" s="33">
        <f>A17+1</f>
        <v>10</v>
      </c>
      <c r="B18" s="31" t="s">
        <v>30</v>
      </c>
      <c r="C18" s="35">
        <v>10</v>
      </c>
      <c r="D18" s="36">
        <f>D6+D17</f>
        <v>-6345477</v>
      </c>
      <c r="E18" s="36">
        <f>E6+E17</f>
        <v>-4551283</v>
      </c>
      <c r="G18" s="79"/>
    </row>
    <row r="19" spans="1:7" ht="25.5">
      <c r="A19" s="33">
        <f>A18+1</f>
        <v>11</v>
      </c>
      <c r="B19" s="37" t="s">
        <v>31</v>
      </c>
      <c r="C19" s="35">
        <v>11</v>
      </c>
      <c r="D19" s="39">
        <v>0</v>
      </c>
      <c r="E19" s="39">
        <v>0</v>
      </c>
    </row>
    <row r="20" spans="1:7" ht="25.5">
      <c r="A20" s="33">
        <f>A19+1</f>
        <v>12</v>
      </c>
      <c r="B20" s="37" t="s">
        <v>32</v>
      </c>
      <c r="C20" s="35">
        <v>12</v>
      </c>
      <c r="D20" s="39"/>
      <c r="E20" s="39"/>
      <c r="G20" s="79"/>
    </row>
    <row r="21" spans="1:7" ht="15.75" customHeight="1">
      <c r="A21" s="33">
        <f>A20+1</f>
        <v>13</v>
      </c>
      <c r="B21" s="37" t="s">
        <v>33</v>
      </c>
      <c r="C21" s="35">
        <v>13</v>
      </c>
      <c r="D21" s="39"/>
      <c r="E21" s="39"/>
    </row>
    <row r="22" spans="1:7" ht="30" customHeight="1">
      <c r="A22" s="59">
        <v>13.1</v>
      </c>
      <c r="B22" s="37" t="s">
        <v>34</v>
      </c>
      <c r="C22" s="60">
        <v>14</v>
      </c>
      <c r="D22" s="39"/>
      <c r="E22" s="39"/>
    </row>
    <row r="23" spans="1:7" ht="16.5" customHeight="1">
      <c r="A23" s="59">
        <v>13.2</v>
      </c>
      <c r="B23" s="37" t="s">
        <v>35</v>
      </c>
      <c r="C23" s="35">
        <v>15</v>
      </c>
      <c r="D23" s="39">
        <v>-23503</v>
      </c>
      <c r="E23" s="39">
        <v>-55</v>
      </c>
    </row>
    <row r="24" spans="1:7" ht="17.25" customHeight="1">
      <c r="A24" s="59">
        <v>13.3</v>
      </c>
      <c r="B24" s="40" t="s">
        <v>212</v>
      </c>
      <c r="C24" s="35">
        <v>16</v>
      </c>
      <c r="D24" s="39"/>
      <c r="E24" s="39">
        <v>-92642</v>
      </c>
    </row>
    <row r="25" spans="1:7" ht="18" customHeight="1">
      <c r="A25" s="59">
        <v>13.4</v>
      </c>
      <c r="B25" s="40" t="s">
        <v>36</v>
      </c>
      <c r="C25" s="35">
        <v>17</v>
      </c>
      <c r="D25" s="39">
        <v>0</v>
      </c>
      <c r="E25" s="39">
        <v>0</v>
      </c>
    </row>
    <row r="26" spans="1:7" ht="27.75" customHeight="1">
      <c r="A26" s="33">
        <f>A25+1</f>
        <v>14.4</v>
      </c>
      <c r="B26" s="31" t="s">
        <v>37</v>
      </c>
      <c r="C26" s="35">
        <v>18</v>
      </c>
      <c r="D26" s="36">
        <f>D19+D20+D21+D22+D23+D24+D25</f>
        <v>-23503</v>
      </c>
      <c r="E26" s="36">
        <f>E19+E20+E21+E22+E23+E24+E25</f>
        <v>-92697</v>
      </c>
    </row>
    <row r="27" spans="1:7" ht="18" customHeight="1">
      <c r="A27" s="33">
        <v>15</v>
      </c>
      <c r="B27" s="61" t="s">
        <v>38</v>
      </c>
      <c r="C27" s="35">
        <v>19</v>
      </c>
      <c r="D27" s="62">
        <f>D18+D26</f>
        <v>-6368980</v>
      </c>
      <c r="E27" s="62">
        <f>E18+E26</f>
        <v>-4643980</v>
      </c>
    </row>
    <row r="28" spans="1:7" ht="15.75" customHeight="1">
      <c r="A28" s="33">
        <v>16</v>
      </c>
      <c r="B28" s="37" t="s">
        <v>39</v>
      </c>
      <c r="C28" s="35">
        <v>20</v>
      </c>
      <c r="D28" s="39">
        <v>636898</v>
      </c>
      <c r="E28" s="39">
        <v>469062</v>
      </c>
    </row>
    <row r="29" spans="1:7" ht="19.5" customHeight="1">
      <c r="A29" s="33">
        <v>17</v>
      </c>
      <c r="B29" s="31" t="s">
        <v>40</v>
      </c>
      <c r="C29" s="35">
        <v>21</v>
      </c>
      <c r="D29" s="36">
        <f>D27+D28</f>
        <v>-5732082</v>
      </c>
      <c r="E29" s="36">
        <f>E27+E28</f>
        <v>-4174918</v>
      </c>
    </row>
    <row r="30" spans="1:7" ht="18" customHeight="1">
      <c r="A30" s="33">
        <v>18</v>
      </c>
      <c r="B30" s="40" t="s">
        <v>41</v>
      </c>
      <c r="C30" s="35">
        <v>22</v>
      </c>
      <c r="D30" s="39"/>
      <c r="E30" s="39"/>
    </row>
    <row r="31" spans="1:7" ht="16.5" customHeight="1">
      <c r="A31" s="29">
        <v>19</v>
      </c>
      <c r="B31" s="63" t="s">
        <v>42</v>
      </c>
      <c r="C31" s="35">
        <v>23</v>
      </c>
      <c r="D31" s="34"/>
      <c r="E31" s="34"/>
    </row>
    <row r="34" spans="2:5" ht="14.25">
      <c r="B34" s="1" t="s">
        <v>393</v>
      </c>
      <c r="D34" s="66"/>
      <c r="E34" s="146" t="s">
        <v>395</v>
      </c>
    </row>
    <row r="35" spans="2:5">
      <c r="B35" s="1" t="s">
        <v>394</v>
      </c>
      <c r="E35" s="18" t="s">
        <v>181</v>
      </c>
    </row>
    <row r="40" spans="2:5">
      <c r="D40" s="79"/>
    </row>
  </sheetData>
  <mergeCells count="2">
    <mergeCell ref="A2:F2"/>
    <mergeCell ref="A3:F3"/>
  </mergeCells>
  <pageMargins left="0.72" right="0.22" top="0.75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3"/>
  <sheetViews>
    <sheetView topLeftCell="A22" workbookViewId="0">
      <selection activeCell="A2" sqref="A2:E53"/>
    </sheetView>
  </sheetViews>
  <sheetFormatPr defaultRowHeight="12.75"/>
  <cols>
    <col min="1" max="1" width="4" style="1" customWidth="1"/>
    <col min="2" max="2" width="46.28515625" style="1" customWidth="1"/>
    <col min="3" max="3" width="9.5703125" style="1" customWidth="1"/>
    <col min="4" max="4" width="16.5703125" style="1" customWidth="1"/>
    <col min="5" max="5" width="17.140625" style="1" customWidth="1"/>
    <col min="6" max="6" width="9.140625" style="1"/>
    <col min="7" max="7" width="10.140625" style="1" bestFit="1" customWidth="1"/>
    <col min="8" max="8" width="10" style="1" bestFit="1" customWidth="1"/>
    <col min="9" max="256" width="9.140625" style="1"/>
    <col min="257" max="257" width="4" style="1" customWidth="1"/>
    <col min="258" max="258" width="46.28515625" style="1" customWidth="1"/>
    <col min="259" max="259" width="9.5703125" style="1" customWidth="1"/>
    <col min="260" max="261" width="15.5703125" style="1" customWidth="1"/>
    <col min="262" max="512" width="9.140625" style="1"/>
    <col min="513" max="513" width="4" style="1" customWidth="1"/>
    <col min="514" max="514" width="46.28515625" style="1" customWidth="1"/>
    <col min="515" max="515" width="9.5703125" style="1" customWidth="1"/>
    <col min="516" max="517" width="15.5703125" style="1" customWidth="1"/>
    <col min="518" max="768" width="9.140625" style="1"/>
    <col min="769" max="769" width="4" style="1" customWidth="1"/>
    <col min="770" max="770" width="46.28515625" style="1" customWidth="1"/>
    <col min="771" max="771" width="9.5703125" style="1" customWidth="1"/>
    <col min="772" max="773" width="15.5703125" style="1" customWidth="1"/>
    <col min="774" max="1024" width="9.140625" style="1"/>
    <col min="1025" max="1025" width="4" style="1" customWidth="1"/>
    <col min="1026" max="1026" width="46.28515625" style="1" customWidth="1"/>
    <col min="1027" max="1027" width="9.5703125" style="1" customWidth="1"/>
    <col min="1028" max="1029" width="15.5703125" style="1" customWidth="1"/>
    <col min="1030" max="1280" width="9.140625" style="1"/>
    <col min="1281" max="1281" width="4" style="1" customWidth="1"/>
    <col min="1282" max="1282" width="46.28515625" style="1" customWidth="1"/>
    <col min="1283" max="1283" width="9.5703125" style="1" customWidth="1"/>
    <col min="1284" max="1285" width="15.5703125" style="1" customWidth="1"/>
    <col min="1286" max="1536" width="9.140625" style="1"/>
    <col min="1537" max="1537" width="4" style="1" customWidth="1"/>
    <col min="1538" max="1538" width="46.28515625" style="1" customWidth="1"/>
    <col min="1539" max="1539" width="9.5703125" style="1" customWidth="1"/>
    <col min="1540" max="1541" width="15.5703125" style="1" customWidth="1"/>
    <col min="1542" max="1792" width="9.140625" style="1"/>
    <col min="1793" max="1793" width="4" style="1" customWidth="1"/>
    <col min="1794" max="1794" width="46.28515625" style="1" customWidth="1"/>
    <col min="1795" max="1795" width="9.5703125" style="1" customWidth="1"/>
    <col min="1796" max="1797" width="15.5703125" style="1" customWidth="1"/>
    <col min="1798" max="2048" width="9.140625" style="1"/>
    <col min="2049" max="2049" width="4" style="1" customWidth="1"/>
    <col min="2050" max="2050" width="46.28515625" style="1" customWidth="1"/>
    <col min="2051" max="2051" width="9.5703125" style="1" customWidth="1"/>
    <col min="2052" max="2053" width="15.5703125" style="1" customWidth="1"/>
    <col min="2054" max="2304" width="9.140625" style="1"/>
    <col min="2305" max="2305" width="4" style="1" customWidth="1"/>
    <col min="2306" max="2306" width="46.28515625" style="1" customWidth="1"/>
    <col min="2307" max="2307" width="9.5703125" style="1" customWidth="1"/>
    <col min="2308" max="2309" width="15.5703125" style="1" customWidth="1"/>
    <col min="2310" max="2560" width="9.140625" style="1"/>
    <col min="2561" max="2561" width="4" style="1" customWidth="1"/>
    <col min="2562" max="2562" width="46.28515625" style="1" customWidth="1"/>
    <col min="2563" max="2563" width="9.5703125" style="1" customWidth="1"/>
    <col min="2564" max="2565" width="15.5703125" style="1" customWidth="1"/>
    <col min="2566" max="2816" width="9.140625" style="1"/>
    <col min="2817" max="2817" width="4" style="1" customWidth="1"/>
    <col min="2818" max="2818" width="46.28515625" style="1" customWidth="1"/>
    <col min="2819" max="2819" width="9.5703125" style="1" customWidth="1"/>
    <col min="2820" max="2821" width="15.5703125" style="1" customWidth="1"/>
    <col min="2822" max="3072" width="9.140625" style="1"/>
    <col min="3073" max="3073" width="4" style="1" customWidth="1"/>
    <col min="3074" max="3074" width="46.28515625" style="1" customWidth="1"/>
    <col min="3075" max="3075" width="9.5703125" style="1" customWidth="1"/>
    <col min="3076" max="3077" width="15.5703125" style="1" customWidth="1"/>
    <col min="3078" max="3328" width="9.140625" style="1"/>
    <col min="3329" max="3329" width="4" style="1" customWidth="1"/>
    <col min="3330" max="3330" width="46.28515625" style="1" customWidth="1"/>
    <col min="3331" max="3331" width="9.5703125" style="1" customWidth="1"/>
    <col min="3332" max="3333" width="15.5703125" style="1" customWidth="1"/>
    <col min="3334" max="3584" width="9.140625" style="1"/>
    <col min="3585" max="3585" width="4" style="1" customWidth="1"/>
    <col min="3586" max="3586" width="46.28515625" style="1" customWidth="1"/>
    <col min="3587" max="3587" width="9.5703125" style="1" customWidth="1"/>
    <col min="3588" max="3589" width="15.5703125" style="1" customWidth="1"/>
    <col min="3590" max="3840" width="9.140625" style="1"/>
    <col min="3841" max="3841" width="4" style="1" customWidth="1"/>
    <col min="3842" max="3842" width="46.28515625" style="1" customWidth="1"/>
    <col min="3843" max="3843" width="9.5703125" style="1" customWidth="1"/>
    <col min="3844" max="3845" width="15.5703125" style="1" customWidth="1"/>
    <col min="3846" max="4096" width="9.140625" style="1"/>
    <col min="4097" max="4097" width="4" style="1" customWidth="1"/>
    <col min="4098" max="4098" width="46.28515625" style="1" customWidth="1"/>
    <col min="4099" max="4099" width="9.5703125" style="1" customWidth="1"/>
    <col min="4100" max="4101" width="15.5703125" style="1" customWidth="1"/>
    <col min="4102" max="4352" width="9.140625" style="1"/>
    <col min="4353" max="4353" width="4" style="1" customWidth="1"/>
    <col min="4354" max="4354" width="46.28515625" style="1" customWidth="1"/>
    <col min="4355" max="4355" width="9.5703125" style="1" customWidth="1"/>
    <col min="4356" max="4357" width="15.5703125" style="1" customWidth="1"/>
    <col min="4358" max="4608" width="9.140625" style="1"/>
    <col min="4609" max="4609" width="4" style="1" customWidth="1"/>
    <col min="4610" max="4610" width="46.28515625" style="1" customWidth="1"/>
    <col min="4611" max="4611" width="9.5703125" style="1" customWidth="1"/>
    <col min="4612" max="4613" width="15.5703125" style="1" customWidth="1"/>
    <col min="4614" max="4864" width="9.140625" style="1"/>
    <col min="4865" max="4865" width="4" style="1" customWidth="1"/>
    <col min="4866" max="4866" width="46.28515625" style="1" customWidth="1"/>
    <col min="4867" max="4867" width="9.5703125" style="1" customWidth="1"/>
    <col min="4868" max="4869" width="15.5703125" style="1" customWidth="1"/>
    <col min="4870" max="5120" width="9.140625" style="1"/>
    <col min="5121" max="5121" width="4" style="1" customWidth="1"/>
    <col min="5122" max="5122" width="46.28515625" style="1" customWidth="1"/>
    <col min="5123" max="5123" width="9.5703125" style="1" customWidth="1"/>
    <col min="5124" max="5125" width="15.5703125" style="1" customWidth="1"/>
    <col min="5126" max="5376" width="9.140625" style="1"/>
    <col min="5377" max="5377" width="4" style="1" customWidth="1"/>
    <col min="5378" max="5378" width="46.28515625" style="1" customWidth="1"/>
    <col min="5379" max="5379" width="9.5703125" style="1" customWidth="1"/>
    <col min="5380" max="5381" width="15.5703125" style="1" customWidth="1"/>
    <col min="5382" max="5632" width="9.140625" style="1"/>
    <col min="5633" max="5633" width="4" style="1" customWidth="1"/>
    <col min="5634" max="5634" width="46.28515625" style="1" customWidth="1"/>
    <col min="5635" max="5635" width="9.5703125" style="1" customWidth="1"/>
    <col min="5636" max="5637" width="15.5703125" style="1" customWidth="1"/>
    <col min="5638" max="5888" width="9.140625" style="1"/>
    <col min="5889" max="5889" width="4" style="1" customWidth="1"/>
    <col min="5890" max="5890" width="46.28515625" style="1" customWidth="1"/>
    <col min="5891" max="5891" width="9.5703125" style="1" customWidth="1"/>
    <col min="5892" max="5893" width="15.5703125" style="1" customWidth="1"/>
    <col min="5894" max="6144" width="9.140625" style="1"/>
    <col min="6145" max="6145" width="4" style="1" customWidth="1"/>
    <col min="6146" max="6146" width="46.28515625" style="1" customWidth="1"/>
    <col min="6147" max="6147" width="9.5703125" style="1" customWidth="1"/>
    <col min="6148" max="6149" width="15.5703125" style="1" customWidth="1"/>
    <col min="6150" max="6400" width="9.140625" style="1"/>
    <col min="6401" max="6401" width="4" style="1" customWidth="1"/>
    <col min="6402" max="6402" width="46.28515625" style="1" customWidth="1"/>
    <col min="6403" max="6403" width="9.5703125" style="1" customWidth="1"/>
    <col min="6404" max="6405" width="15.5703125" style="1" customWidth="1"/>
    <col min="6406" max="6656" width="9.140625" style="1"/>
    <col min="6657" max="6657" width="4" style="1" customWidth="1"/>
    <col min="6658" max="6658" width="46.28515625" style="1" customWidth="1"/>
    <col min="6659" max="6659" width="9.5703125" style="1" customWidth="1"/>
    <col min="6660" max="6661" width="15.5703125" style="1" customWidth="1"/>
    <col min="6662" max="6912" width="9.140625" style="1"/>
    <col min="6913" max="6913" width="4" style="1" customWidth="1"/>
    <col min="6914" max="6914" width="46.28515625" style="1" customWidth="1"/>
    <col min="6915" max="6915" width="9.5703125" style="1" customWidth="1"/>
    <col min="6916" max="6917" width="15.5703125" style="1" customWidth="1"/>
    <col min="6918" max="7168" width="9.140625" style="1"/>
    <col min="7169" max="7169" width="4" style="1" customWidth="1"/>
    <col min="7170" max="7170" width="46.28515625" style="1" customWidth="1"/>
    <col min="7171" max="7171" width="9.5703125" style="1" customWidth="1"/>
    <col min="7172" max="7173" width="15.5703125" style="1" customWidth="1"/>
    <col min="7174" max="7424" width="9.140625" style="1"/>
    <col min="7425" max="7425" width="4" style="1" customWidth="1"/>
    <col min="7426" max="7426" width="46.28515625" style="1" customWidth="1"/>
    <col min="7427" max="7427" width="9.5703125" style="1" customWidth="1"/>
    <col min="7428" max="7429" width="15.5703125" style="1" customWidth="1"/>
    <col min="7430" max="7680" width="9.140625" style="1"/>
    <col min="7681" max="7681" width="4" style="1" customWidth="1"/>
    <col min="7682" max="7682" width="46.28515625" style="1" customWidth="1"/>
    <col min="7683" max="7683" width="9.5703125" style="1" customWidth="1"/>
    <col min="7684" max="7685" width="15.5703125" style="1" customWidth="1"/>
    <col min="7686" max="7936" width="9.140625" style="1"/>
    <col min="7937" max="7937" width="4" style="1" customWidth="1"/>
    <col min="7938" max="7938" width="46.28515625" style="1" customWidth="1"/>
    <col min="7939" max="7939" width="9.5703125" style="1" customWidth="1"/>
    <col min="7940" max="7941" width="15.5703125" style="1" customWidth="1"/>
    <col min="7942" max="8192" width="9.140625" style="1"/>
    <col min="8193" max="8193" width="4" style="1" customWidth="1"/>
    <col min="8194" max="8194" width="46.28515625" style="1" customWidth="1"/>
    <col min="8195" max="8195" width="9.5703125" style="1" customWidth="1"/>
    <col min="8196" max="8197" width="15.5703125" style="1" customWidth="1"/>
    <col min="8198" max="8448" width="9.140625" style="1"/>
    <col min="8449" max="8449" width="4" style="1" customWidth="1"/>
    <col min="8450" max="8450" width="46.28515625" style="1" customWidth="1"/>
    <col min="8451" max="8451" width="9.5703125" style="1" customWidth="1"/>
    <col min="8452" max="8453" width="15.5703125" style="1" customWidth="1"/>
    <col min="8454" max="8704" width="9.140625" style="1"/>
    <col min="8705" max="8705" width="4" style="1" customWidth="1"/>
    <col min="8706" max="8706" width="46.28515625" style="1" customWidth="1"/>
    <col min="8707" max="8707" width="9.5703125" style="1" customWidth="1"/>
    <col min="8708" max="8709" width="15.5703125" style="1" customWidth="1"/>
    <col min="8710" max="8960" width="9.140625" style="1"/>
    <col min="8961" max="8961" width="4" style="1" customWidth="1"/>
    <col min="8962" max="8962" width="46.28515625" style="1" customWidth="1"/>
    <col min="8963" max="8963" width="9.5703125" style="1" customWidth="1"/>
    <col min="8964" max="8965" width="15.5703125" style="1" customWidth="1"/>
    <col min="8966" max="9216" width="9.140625" style="1"/>
    <col min="9217" max="9217" width="4" style="1" customWidth="1"/>
    <col min="9218" max="9218" width="46.28515625" style="1" customWidth="1"/>
    <col min="9219" max="9219" width="9.5703125" style="1" customWidth="1"/>
    <col min="9220" max="9221" width="15.5703125" style="1" customWidth="1"/>
    <col min="9222" max="9472" width="9.140625" style="1"/>
    <col min="9473" max="9473" width="4" style="1" customWidth="1"/>
    <col min="9474" max="9474" width="46.28515625" style="1" customWidth="1"/>
    <col min="9475" max="9475" width="9.5703125" style="1" customWidth="1"/>
    <col min="9476" max="9477" width="15.5703125" style="1" customWidth="1"/>
    <col min="9478" max="9728" width="9.140625" style="1"/>
    <col min="9729" max="9729" width="4" style="1" customWidth="1"/>
    <col min="9730" max="9730" width="46.28515625" style="1" customWidth="1"/>
    <col min="9731" max="9731" width="9.5703125" style="1" customWidth="1"/>
    <col min="9732" max="9733" width="15.5703125" style="1" customWidth="1"/>
    <col min="9734" max="9984" width="9.140625" style="1"/>
    <col min="9985" max="9985" width="4" style="1" customWidth="1"/>
    <col min="9986" max="9986" width="46.28515625" style="1" customWidth="1"/>
    <col min="9987" max="9987" width="9.5703125" style="1" customWidth="1"/>
    <col min="9988" max="9989" width="15.5703125" style="1" customWidth="1"/>
    <col min="9990" max="10240" width="9.140625" style="1"/>
    <col min="10241" max="10241" width="4" style="1" customWidth="1"/>
    <col min="10242" max="10242" width="46.28515625" style="1" customWidth="1"/>
    <col min="10243" max="10243" width="9.5703125" style="1" customWidth="1"/>
    <col min="10244" max="10245" width="15.5703125" style="1" customWidth="1"/>
    <col min="10246" max="10496" width="9.140625" style="1"/>
    <col min="10497" max="10497" width="4" style="1" customWidth="1"/>
    <col min="10498" max="10498" width="46.28515625" style="1" customWidth="1"/>
    <col min="10499" max="10499" width="9.5703125" style="1" customWidth="1"/>
    <col min="10500" max="10501" width="15.5703125" style="1" customWidth="1"/>
    <col min="10502" max="10752" width="9.140625" style="1"/>
    <col min="10753" max="10753" width="4" style="1" customWidth="1"/>
    <col min="10754" max="10754" width="46.28515625" style="1" customWidth="1"/>
    <col min="10755" max="10755" width="9.5703125" style="1" customWidth="1"/>
    <col min="10756" max="10757" width="15.5703125" style="1" customWidth="1"/>
    <col min="10758" max="11008" width="9.140625" style="1"/>
    <col min="11009" max="11009" width="4" style="1" customWidth="1"/>
    <col min="11010" max="11010" width="46.28515625" style="1" customWidth="1"/>
    <col min="11011" max="11011" width="9.5703125" style="1" customWidth="1"/>
    <col min="11012" max="11013" width="15.5703125" style="1" customWidth="1"/>
    <col min="11014" max="11264" width="9.140625" style="1"/>
    <col min="11265" max="11265" width="4" style="1" customWidth="1"/>
    <col min="11266" max="11266" width="46.28515625" style="1" customWidth="1"/>
    <col min="11267" max="11267" width="9.5703125" style="1" customWidth="1"/>
    <col min="11268" max="11269" width="15.5703125" style="1" customWidth="1"/>
    <col min="11270" max="11520" width="9.140625" style="1"/>
    <col min="11521" max="11521" width="4" style="1" customWidth="1"/>
    <col min="11522" max="11522" width="46.28515625" style="1" customWidth="1"/>
    <col min="11523" max="11523" width="9.5703125" style="1" customWidth="1"/>
    <col min="11524" max="11525" width="15.5703125" style="1" customWidth="1"/>
    <col min="11526" max="11776" width="9.140625" style="1"/>
    <col min="11777" max="11777" width="4" style="1" customWidth="1"/>
    <col min="11778" max="11778" width="46.28515625" style="1" customWidth="1"/>
    <col min="11779" max="11779" width="9.5703125" style="1" customWidth="1"/>
    <col min="11780" max="11781" width="15.5703125" style="1" customWidth="1"/>
    <col min="11782" max="12032" width="9.140625" style="1"/>
    <col min="12033" max="12033" width="4" style="1" customWidth="1"/>
    <col min="12034" max="12034" width="46.28515625" style="1" customWidth="1"/>
    <col min="12035" max="12035" width="9.5703125" style="1" customWidth="1"/>
    <col min="12036" max="12037" width="15.5703125" style="1" customWidth="1"/>
    <col min="12038" max="12288" width="9.140625" style="1"/>
    <col min="12289" max="12289" width="4" style="1" customWidth="1"/>
    <col min="12290" max="12290" width="46.28515625" style="1" customWidth="1"/>
    <col min="12291" max="12291" width="9.5703125" style="1" customWidth="1"/>
    <col min="12292" max="12293" width="15.5703125" style="1" customWidth="1"/>
    <col min="12294" max="12544" width="9.140625" style="1"/>
    <col min="12545" max="12545" width="4" style="1" customWidth="1"/>
    <col min="12546" max="12546" width="46.28515625" style="1" customWidth="1"/>
    <col min="12547" max="12547" width="9.5703125" style="1" customWidth="1"/>
    <col min="12548" max="12549" width="15.5703125" style="1" customWidth="1"/>
    <col min="12550" max="12800" width="9.140625" style="1"/>
    <col min="12801" max="12801" width="4" style="1" customWidth="1"/>
    <col min="12802" max="12802" width="46.28515625" style="1" customWidth="1"/>
    <col min="12803" max="12803" width="9.5703125" style="1" customWidth="1"/>
    <col min="12804" max="12805" width="15.5703125" style="1" customWidth="1"/>
    <col min="12806" max="13056" width="9.140625" style="1"/>
    <col min="13057" max="13057" width="4" style="1" customWidth="1"/>
    <col min="13058" max="13058" width="46.28515625" style="1" customWidth="1"/>
    <col min="13059" max="13059" width="9.5703125" style="1" customWidth="1"/>
    <col min="13060" max="13061" width="15.5703125" style="1" customWidth="1"/>
    <col min="13062" max="13312" width="9.140625" style="1"/>
    <col min="13313" max="13313" width="4" style="1" customWidth="1"/>
    <col min="13314" max="13314" width="46.28515625" style="1" customWidth="1"/>
    <col min="13315" max="13315" width="9.5703125" style="1" customWidth="1"/>
    <col min="13316" max="13317" width="15.5703125" style="1" customWidth="1"/>
    <col min="13318" max="13568" width="9.140625" style="1"/>
    <col min="13569" max="13569" width="4" style="1" customWidth="1"/>
    <col min="13570" max="13570" width="46.28515625" style="1" customWidth="1"/>
    <col min="13571" max="13571" width="9.5703125" style="1" customWidth="1"/>
    <col min="13572" max="13573" width="15.5703125" style="1" customWidth="1"/>
    <col min="13574" max="13824" width="9.140625" style="1"/>
    <col min="13825" max="13825" width="4" style="1" customWidth="1"/>
    <col min="13826" max="13826" width="46.28515625" style="1" customWidth="1"/>
    <col min="13827" max="13827" width="9.5703125" style="1" customWidth="1"/>
    <col min="13828" max="13829" width="15.5703125" style="1" customWidth="1"/>
    <col min="13830" max="14080" width="9.140625" style="1"/>
    <col min="14081" max="14081" width="4" style="1" customWidth="1"/>
    <col min="14082" max="14082" width="46.28515625" style="1" customWidth="1"/>
    <col min="14083" max="14083" width="9.5703125" style="1" customWidth="1"/>
    <col min="14084" max="14085" width="15.5703125" style="1" customWidth="1"/>
    <col min="14086" max="14336" width="9.140625" style="1"/>
    <col min="14337" max="14337" width="4" style="1" customWidth="1"/>
    <col min="14338" max="14338" width="46.28515625" style="1" customWidth="1"/>
    <col min="14339" max="14339" width="9.5703125" style="1" customWidth="1"/>
    <col min="14340" max="14341" width="15.5703125" style="1" customWidth="1"/>
    <col min="14342" max="14592" width="9.140625" style="1"/>
    <col min="14593" max="14593" width="4" style="1" customWidth="1"/>
    <col min="14594" max="14594" width="46.28515625" style="1" customWidth="1"/>
    <col min="14595" max="14595" width="9.5703125" style="1" customWidth="1"/>
    <col min="14596" max="14597" width="15.5703125" style="1" customWidth="1"/>
    <col min="14598" max="14848" width="9.140625" style="1"/>
    <col min="14849" max="14849" width="4" style="1" customWidth="1"/>
    <col min="14850" max="14850" width="46.28515625" style="1" customWidth="1"/>
    <col min="14851" max="14851" width="9.5703125" style="1" customWidth="1"/>
    <col min="14852" max="14853" width="15.5703125" style="1" customWidth="1"/>
    <col min="14854" max="15104" width="9.140625" style="1"/>
    <col min="15105" max="15105" width="4" style="1" customWidth="1"/>
    <col min="15106" max="15106" width="46.28515625" style="1" customWidth="1"/>
    <col min="15107" max="15107" width="9.5703125" style="1" customWidth="1"/>
    <col min="15108" max="15109" width="15.5703125" style="1" customWidth="1"/>
    <col min="15110" max="15360" width="9.140625" style="1"/>
    <col min="15361" max="15361" width="4" style="1" customWidth="1"/>
    <col min="15362" max="15362" width="46.28515625" style="1" customWidth="1"/>
    <col min="15363" max="15363" width="9.5703125" style="1" customWidth="1"/>
    <col min="15364" max="15365" width="15.5703125" style="1" customWidth="1"/>
    <col min="15366" max="15616" width="9.140625" style="1"/>
    <col min="15617" max="15617" width="4" style="1" customWidth="1"/>
    <col min="15618" max="15618" width="46.28515625" style="1" customWidth="1"/>
    <col min="15619" max="15619" width="9.5703125" style="1" customWidth="1"/>
    <col min="15620" max="15621" width="15.5703125" style="1" customWidth="1"/>
    <col min="15622" max="15872" width="9.140625" style="1"/>
    <col min="15873" max="15873" width="4" style="1" customWidth="1"/>
    <col min="15874" max="15874" width="46.28515625" style="1" customWidth="1"/>
    <col min="15875" max="15875" width="9.5703125" style="1" customWidth="1"/>
    <col min="15876" max="15877" width="15.5703125" style="1" customWidth="1"/>
    <col min="15878" max="16128" width="9.140625" style="1"/>
    <col min="16129" max="16129" width="4" style="1" customWidth="1"/>
    <col min="16130" max="16130" width="46.28515625" style="1" customWidth="1"/>
    <col min="16131" max="16131" width="9.5703125" style="1" customWidth="1"/>
    <col min="16132" max="16133" width="15.5703125" style="1" customWidth="1"/>
    <col min="16134" max="16384" width="9.140625" style="1"/>
  </cols>
  <sheetData>
    <row r="1" spans="1:7" ht="14.25">
      <c r="A1" s="65"/>
      <c r="B1" s="66"/>
      <c r="C1" s="66"/>
      <c r="D1" s="66"/>
      <c r="E1" s="66"/>
      <c r="F1" s="66"/>
      <c r="G1" s="66"/>
    </row>
    <row r="2" spans="1:7" ht="15">
      <c r="A2" s="67"/>
      <c r="B2" s="30" t="s">
        <v>43</v>
      </c>
      <c r="C2" s="68" t="s">
        <v>44</v>
      </c>
      <c r="D2" s="154" t="s">
        <v>397</v>
      </c>
      <c r="E2" s="154" t="s">
        <v>372</v>
      </c>
      <c r="F2" s="66"/>
      <c r="G2" s="66"/>
    </row>
    <row r="3" spans="1:7" ht="15">
      <c r="A3" s="67" t="s">
        <v>45</v>
      </c>
      <c r="B3" s="68" t="s">
        <v>46</v>
      </c>
      <c r="C3" s="69"/>
      <c r="D3" s="70">
        <f>D26</f>
        <v>66312829</v>
      </c>
      <c r="E3" s="70">
        <f>E26</f>
        <v>35262208</v>
      </c>
      <c r="F3" s="66"/>
      <c r="G3" s="66"/>
    </row>
    <row r="4" spans="1:7" ht="15">
      <c r="A4" s="67">
        <v>1</v>
      </c>
      <c r="B4" s="68" t="s">
        <v>47</v>
      </c>
      <c r="C4" s="69">
        <v>1</v>
      </c>
      <c r="D4" s="156">
        <v>14552</v>
      </c>
      <c r="E4" s="70">
        <v>563191</v>
      </c>
      <c r="F4" s="66"/>
      <c r="G4" s="66"/>
    </row>
    <row r="5" spans="1:7" ht="15">
      <c r="A5" s="67">
        <v>2</v>
      </c>
      <c r="B5" s="68" t="s">
        <v>48</v>
      </c>
      <c r="C5" s="69">
        <v>2</v>
      </c>
      <c r="D5" s="156"/>
      <c r="E5" s="70"/>
      <c r="F5" s="66"/>
      <c r="G5" s="66"/>
    </row>
    <row r="6" spans="1:7" ht="14.25">
      <c r="A6" s="67" t="s">
        <v>49</v>
      </c>
      <c r="B6" s="71" t="s">
        <v>50</v>
      </c>
      <c r="C6" s="69"/>
      <c r="D6" s="156"/>
      <c r="E6" s="70"/>
      <c r="F6" s="66"/>
      <c r="G6" s="66"/>
    </row>
    <row r="7" spans="1:7" ht="14.25">
      <c r="A7" s="67" t="s">
        <v>51</v>
      </c>
      <c r="B7" s="72" t="s">
        <v>52</v>
      </c>
      <c r="C7" s="69"/>
      <c r="D7" s="156"/>
      <c r="E7" s="70"/>
      <c r="F7" s="66"/>
      <c r="G7" s="66"/>
    </row>
    <row r="8" spans="1:7" ht="15">
      <c r="A8" s="67">
        <v>2</v>
      </c>
      <c r="B8" s="73" t="s">
        <v>53</v>
      </c>
      <c r="C8" s="69"/>
      <c r="D8" s="156">
        <f>D6+D7</f>
        <v>0</v>
      </c>
      <c r="E8" s="70">
        <f>E6+E7</f>
        <v>0</v>
      </c>
      <c r="F8" s="66"/>
      <c r="G8" s="66"/>
    </row>
    <row r="9" spans="1:7" ht="15">
      <c r="A9" s="67">
        <v>3</v>
      </c>
      <c r="B9" s="68" t="s">
        <v>54</v>
      </c>
      <c r="C9" s="69"/>
      <c r="D9" s="156"/>
      <c r="E9" s="70"/>
      <c r="F9" s="66"/>
      <c r="G9" s="66"/>
    </row>
    <row r="10" spans="1:7" ht="14.25">
      <c r="A10" s="67" t="s">
        <v>49</v>
      </c>
      <c r="B10" s="72" t="s">
        <v>55</v>
      </c>
      <c r="C10" s="74">
        <v>3</v>
      </c>
      <c r="D10" s="156">
        <f>43794384+2949200+3849862</f>
        <v>50593446</v>
      </c>
      <c r="E10" s="70">
        <v>16804499</v>
      </c>
      <c r="F10" s="66"/>
      <c r="G10" s="66"/>
    </row>
    <row r="11" spans="1:7" ht="14.25">
      <c r="A11" s="67" t="s">
        <v>51</v>
      </c>
      <c r="B11" s="72" t="s">
        <v>56</v>
      </c>
      <c r="C11" s="69">
        <v>4</v>
      </c>
      <c r="D11" s="156"/>
      <c r="E11" s="70">
        <v>14371</v>
      </c>
      <c r="F11" s="66"/>
      <c r="G11" s="66"/>
    </row>
    <row r="12" spans="1:7" ht="14.25">
      <c r="A12" s="67" t="s">
        <v>57</v>
      </c>
      <c r="B12" s="72" t="s">
        <v>58</v>
      </c>
      <c r="C12" s="69">
        <v>5</v>
      </c>
      <c r="D12" s="156">
        <v>0</v>
      </c>
      <c r="E12" s="70">
        <v>0</v>
      </c>
      <c r="F12" s="66"/>
      <c r="G12" s="66"/>
    </row>
    <row r="13" spans="1:7" ht="14.25">
      <c r="A13" s="67" t="s">
        <v>59</v>
      </c>
      <c r="B13" s="72" t="s">
        <v>60</v>
      </c>
      <c r="C13" s="69">
        <v>6</v>
      </c>
      <c r="D13" s="156"/>
      <c r="E13" s="70"/>
      <c r="F13" s="66"/>
      <c r="G13" s="66"/>
    </row>
    <row r="14" spans="1:7" ht="15">
      <c r="A14" s="67"/>
      <c r="B14" s="30" t="s">
        <v>61</v>
      </c>
      <c r="C14" s="69"/>
      <c r="D14" s="156">
        <f>D10+D11+D12+D13</f>
        <v>50593446</v>
      </c>
      <c r="E14" s="70">
        <f>E10+E11+E12+E13</f>
        <v>16818870</v>
      </c>
      <c r="F14" s="66"/>
      <c r="G14" s="66"/>
    </row>
    <row r="15" spans="1:7" ht="15">
      <c r="A15" s="67">
        <v>4</v>
      </c>
      <c r="B15" s="68" t="s">
        <v>62</v>
      </c>
      <c r="C15" s="69"/>
      <c r="D15" s="156"/>
      <c r="E15" s="70"/>
      <c r="F15" s="66"/>
      <c r="G15" s="66"/>
    </row>
    <row r="16" spans="1:7" ht="14.25">
      <c r="A16" s="67" t="s">
        <v>49</v>
      </c>
      <c r="B16" s="72" t="s">
        <v>63</v>
      </c>
      <c r="C16" s="69">
        <v>7</v>
      </c>
      <c r="D16" s="156">
        <v>2616404</v>
      </c>
      <c r="E16" s="70">
        <v>591720</v>
      </c>
      <c r="F16" s="66"/>
      <c r="G16" s="66"/>
    </row>
    <row r="17" spans="1:7" ht="14.25">
      <c r="A17" s="67" t="s">
        <v>51</v>
      </c>
      <c r="B17" s="72" t="s">
        <v>64</v>
      </c>
      <c r="C17" s="69"/>
      <c r="D17" s="156"/>
      <c r="E17" s="70"/>
      <c r="F17" s="66"/>
      <c r="G17" s="66"/>
    </row>
    <row r="18" spans="1:7" ht="14.25">
      <c r="A18" s="67" t="s">
        <v>57</v>
      </c>
      <c r="B18" s="72" t="s">
        <v>188</v>
      </c>
      <c r="C18" s="69">
        <v>8</v>
      </c>
      <c r="D18" s="156"/>
      <c r="E18" s="70"/>
      <c r="F18" s="66"/>
      <c r="G18" s="66"/>
    </row>
    <row r="19" spans="1:7" ht="14.25">
      <c r="A19" s="67" t="s">
        <v>59</v>
      </c>
      <c r="B19" s="72" t="s">
        <v>65</v>
      </c>
      <c r="C19" s="69">
        <v>9</v>
      </c>
      <c r="D19" s="156"/>
      <c r="E19" s="70"/>
      <c r="F19" s="66"/>
      <c r="G19" s="66"/>
    </row>
    <row r="20" spans="1:7" ht="14.25">
      <c r="A20" s="67" t="s">
        <v>66</v>
      </c>
      <c r="B20" s="72" t="s">
        <v>67</v>
      </c>
      <c r="C20" s="69">
        <v>10</v>
      </c>
      <c r="D20" s="156"/>
      <c r="E20" s="70"/>
      <c r="F20" s="66"/>
      <c r="G20" s="66"/>
    </row>
    <row r="21" spans="1:7" ht="15">
      <c r="A21" s="67"/>
      <c r="B21" s="30" t="s">
        <v>68</v>
      </c>
      <c r="C21" s="69"/>
      <c r="D21" s="156">
        <f>D16+D17+D18+D19+D20</f>
        <v>2616404</v>
      </c>
      <c r="E21" s="70">
        <f>E16+E17+E18+E19+E20</f>
        <v>591720</v>
      </c>
      <c r="F21" s="66"/>
      <c r="G21" s="66"/>
    </row>
    <row r="22" spans="1:7" ht="15">
      <c r="A22" s="67">
        <v>5</v>
      </c>
      <c r="B22" s="68" t="s">
        <v>69</v>
      </c>
      <c r="C22" s="69"/>
      <c r="D22" s="156"/>
      <c r="E22" s="70"/>
      <c r="F22" s="66"/>
      <c r="G22" s="66"/>
    </row>
    <row r="23" spans="1:7" ht="15">
      <c r="A23" s="67">
        <v>6</v>
      </c>
      <c r="B23" s="68" t="s">
        <v>70</v>
      </c>
      <c r="C23" s="69"/>
      <c r="D23" s="156"/>
      <c r="E23" s="70"/>
      <c r="F23" s="66"/>
      <c r="G23" s="66"/>
    </row>
    <row r="24" spans="1:7" ht="15">
      <c r="A24" s="67">
        <v>7</v>
      </c>
      <c r="B24" s="68" t="s">
        <v>71</v>
      </c>
      <c r="C24" s="69">
        <v>11</v>
      </c>
      <c r="D24" s="156">
        <v>13088427</v>
      </c>
      <c r="E24" s="70">
        <v>17288427</v>
      </c>
      <c r="F24" s="66"/>
      <c r="G24" s="66"/>
    </row>
    <row r="25" spans="1:7" ht="15">
      <c r="A25" s="67"/>
      <c r="B25" s="30" t="s">
        <v>72</v>
      </c>
      <c r="C25" s="69"/>
      <c r="D25" s="156"/>
      <c r="E25" s="70"/>
      <c r="F25" s="66"/>
      <c r="G25" s="66"/>
    </row>
    <row r="26" spans="1:7" ht="15">
      <c r="A26" s="67"/>
      <c r="B26" s="68" t="s">
        <v>73</v>
      </c>
      <c r="C26" s="69"/>
      <c r="D26" s="156">
        <f>D4+D8+D14+D21+D24</f>
        <v>66312829</v>
      </c>
      <c r="E26" s="70">
        <f>E4+E8+E14+E21+E24</f>
        <v>35262208</v>
      </c>
      <c r="F26" s="66"/>
      <c r="G26" s="66"/>
    </row>
    <row r="27" spans="1:7" ht="15">
      <c r="A27" s="67" t="s">
        <v>74</v>
      </c>
      <c r="B27" s="68" t="s">
        <v>75</v>
      </c>
      <c r="C27" s="69"/>
      <c r="D27" s="156"/>
      <c r="E27" s="70"/>
      <c r="F27" s="66"/>
      <c r="G27" s="66"/>
    </row>
    <row r="28" spans="1:7" ht="15">
      <c r="A28" s="67">
        <v>1</v>
      </c>
      <c r="B28" s="68" t="s">
        <v>76</v>
      </c>
      <c r="C28" s="69"/>
      <c r="D28" s="156"/>
      <c r="E28" s="70"/>
      <c r="F28" s="66"/>
      <c r="G28" s="66"/>
    </row>
    <row r="29" spans="1:7" ht="14.25">
      <c r="A29" s="67" t="s">
        <v>49</v>
      </c>
      <c r="B29" s="75" t="s">
        <v>77</v>
      </c>
      <c r="C29" s="69"/>
      <c r="D29" s="156"/>
      <c r="E29" s="70"/>
      <c r="F29" s="66"/>
      <c r="G29" s="66"/>
    </row>
    <row r="30" spans="1:7" ht="14.25">
      <c r="A30" s="67" t="s">
        <v>51</v>
      </c>
      <c r="B30" s="72" t="s">
        <v>78</v>
      </c>
      <c r="C30" s="69"/>
      <c r="D30" s="156"/>
      <c r="E30" s="70"/>
      <c r="F30" s="66"/>
      <c r="G30" s="66"/>
    </row>
    <row r="31" spans="1:7" ht="14.25">
      <c r="A31" s="67" t="s">
        <v>57</v>
      </c>
      <c r="B31" s="72" t="s">
        <v>79</v>
      </c>
      <c r="C31" s="69"/>
      <c r="D31" s="156"/>
      <c r="E31" s="70"/>
      <c r="F31" s="66"/>
      <c r="G31" s="66"/>
    </row>
    <row r="32" spans="1:7" ht="14.25">
      <c r="A32" s="67" t="s">
        <v>59</v>
      </c>
      <c r="B32" s="72" t="s">
        <v>80</v>
      </c>
      <c r="C32" s="69"/>
      <c r="D32" s="156"/>
      <c r="E32" s="70"/>
      <c r="F32" s="66"/>
      <c r="G32" s="66"/>
    </row>
    <row r="33" spans="1:7" ht="15">
      <c r="A33" s="67"/>
      <c r="B33" s="30" t="s">
        <v>81</v>
      </c>
      <c r="C33" s="69"/>
      <c r="D33" s="156">
        <f>D29+D30+D31+D32</f>
        <v>0</v>
      </c>
      <c r="E33" s="70">
        <f>E29+E30+E31+E32</f>
        <v>0</v>
      </c>
      <c r="F33" s="66"/>
      <c r="G33" s="66"/>
    </row>
    <row r="34" spans="1:7" ht="15">
      <c r="A34" s="67">
        <v>2</v>
      </c>
      <c r="B34" s="68" t="s">
        <v>82</v>
      </c>
      <c r="C34" s="69"/>
      <c r="D34" s="156"/>
      <c r="E34" s="70"/>
      <c r="F34" s="66"/>
      <c r="G34" s="66"/>
    </row>
    <row r="35" spans="1:7" ht="14.25">
      <c r="A35" s="67" t="s">
        <v>49</v>
      </c>
      <c r="B35" s="72" t="s">
        <v>83</v>
      </c>
      <c r="C35" s="69">
        <v>12</v>
      </c>
      <c r="D35" s="156"/>
      <c r="E35" s="70"/>
      <c r="F35" s="66"/>
      <c r="G35" s="66"/>
    </row>
    <row r="36" spans="1:7" ht="14.25">
      <c r="A36" s="67" t="s">
        <v>51</v>
      </c>
      <c r="B36" s="72" t="s">
        <v>84</v>
      </c>
      <c r="C36" s="69">
        <v>13</v>
      </c>
      <c r="D36" s="156">
        <f>87183408+47085715</f>
        <v>134269123</v>
      </c>
      <c r="E36" s="70">
        <v>87183408</v>
      </c>
      <c r="F36" s="66"/>
      <c r="G36" s="66"/>
    </row>
    <row r="37" spans="1:7" ht="14.25">
      <c r="A37" s="67" t="s">
        <v>57</v>
      </c>
      <c r="B37" s="72" t="s">
        <v>85</v>
      </c>
      <c r="C37" s="69">
        <v>14</v>
      </c>
      <c r="D37" s="156">
        <v>58981</v>
      </c>
      <c r="E37" s="70">
        <v>64389</v>
      </c>
      <c r="F37" s="66"/>
      <c r="G37" s="66"/>
    </row>
    <row r="38" spans="1:7" ht="14.25">
      <c r="A38" s="67" t="s">
        <v>59</v>
      </c>
      <c r="B38" s="72" t="s">
        <v>86</v>
      </c>
      <c r="C38" s="69">
        <v>15</v>
      </c>
      <c r="D38" s="156">
        <v>60510</v>
      </c>
      <c r="E38" s="70">
        <v>66060</v>
      </c>
      <c r="F38" s="66"/>
      <c r="G38" s="66"/>
    </row>
    <row r="39" spans="1:7" ht="15">
      <c r="A39" s="67"/>
      <c r="B39" s="30" t="s">
        <v>53</v>
      </c>
      <c r="C39" s="69"/>
      <c r="D39" s="156">
        <f>D35+D36+D37+D38</f>
        <v>134388614</v>
      </c>
      <c r="E39" s="70">
        <f>E35+E36+E37+E38</f>
        <v>87313857</v>
      </c>
      <c r="F39" s="66"/>
      <c r="G39" s="66"/>
    </row>
    <row r="40" spans="1:7" ht="15">
      <c r="A40" s="67">
        <v>3</v>
      </c>
      <c r="B40" s="68" t="s">
        <v>87</v>
      </c>
      <c r="C40" s="69"/>
      <c r="D40" s="156"/>
      <c r="E40" s="70"/>
      <c r="F40" s="66"/>
      <c r="G40" s="66"/>
    </row>
    <row r="41" spans="1:7" ht="15">
      <c r="A41" s="67">
        <v>4</v>
      </c>
      <c r="B41" s="68" t="s">
        <v>88</v>
      </c>
      <c r="C41" s="69"/>
      <c r="D41" s="156"/>
      <c r="E41" s="70"/>
      <c r="F41" s="66"/>
      <c r="G41" s="66"/>
    </row>
    <row r="42" spans="1:7" ht="14.25">
      <c r="A42" s="67" t="s">
        <v>49</v>
      </c>
      <c r="B42" s="72" t="s">
        <v>89</v>
      </c>
      <c r="C42" s="69"/>
      <c r="D42" s="156"/>
      <c r="E42" s="70"/>
      <c r="F42" s="66"/>
      <c r="G42" s="66"/>
    </row>
    <row r="43" spans="1:7" ht="14.25">
      <c r="A43" s="67" t="s">
        <v>51</v>
      </c>
      <c r="B43" s="72" t="s">
        <v>90</v>
      </c>
      <c r="C43" s="69"/>
      <c r="D43" s="156"/>
      <c r="E43" s="70"/>
      <c r="F43" s="66"/>
      <c r="G43" s="66"/>
    </row>
    <row r="44" spans="1:7" ht="14.25">
      <c r="A44" s="67" t="s">
        <v>57</v>
      </c>
      <c r="B44" s="72" t="s">
        <v>91</v>
      </c>
      <c r="C44" s="69"/>
      <c r="D44" s="156"/>
      <c r="E44" s="70"/>
      <c r="F44" s="66"/>
      <c r="G44" s="66"/>
    </row>
    <row r="45" spans="1:7" ht="15">
      <c r="A45" s="67"/>
      <c r="B45" s="30" t="s">
        <v>68</v>
      </c>
      <c r="C45" s="69"/>
      <c r="D45" s="156">
        <f>D42+D43+D44</f>
        <v>0</v>
      </c>
      <c r="E45" s="70">
        <f>E42+E43+E44</f>
        <v>0</v>
      </c>
      <c r="F45" s="66"/>
      <c r="G45" s="66"/>
    </row>
    <row r="46" spans="1:7" ht="15">
      <c r="A46" s="67">
        <v>5</v>
      </c>
      <c r="B46" s="68" t="s">
        <v>92</v>
      </c>
      <c r="C46" s="69"/>
      <c r="D46" s="156">
        <v>0</v>
      </c>
      <c r="E46" s="70">
        <v>0</v>
      </c>
      <c r="F46" s="66"/>
      <c r="G46" s="66"/>
    </row>
    <row r="47" spans="1:7" ht="15">
      <c r="A47" s="67">
        <v>6</v>
      </c>
      <c r="B47" s="68" t="s">
        <v>93</v>
      </c>
      <c r="C47" s="69"/>
      <c r="D47" s="156"/>
      <c r="E47" s="70"/>
      <c r="F47" s="66"/>
      <c r="G47" s="66"/>
    </row>
    <row r="48" spans="1:7" ht="15">
      <c r="A48" s="67"/>
      <c r="B48" s="30" t="s">
        <v>94</v>
      </c>
      <c r="C48" s="69"/>
      <c r="D48" s="156">
        <f>D46+D47</f>
        <v>0</v>
      </c>
      <c r="E48" s="70">
        <f>E46+E47</f>
        <v>0</v>
      </c>
      <c r="F48" s="66"/>
      <c r="G48" s="66"/>
    </row>
    <row r="49" spans="1:7" ht="15">
      <c r="A49" s="67"/>
      <c r="B49" s="68" t="s">
        <v>95</v>
      </c>
      <c r="C49" s="69"/>
      <c r="D49" s="156">
        <f>D33+D39+D45+D48</f>
        <v>134388614</v>
      </c>
      <c r="E49" s="70">
        <f>E33+E39+E45+E48</f>
        <v>87313857</v>
      </c>
      <c r="F49" s="66"/>
      <c r="G49" s="66"/>
    </row>
    <row r="50" spans="1:7" ht="15">
      <c r="A50" s="67"/>
      <c r="B50" s="68" t="s">
        <v>96</v>
      </c>
      <c r="C50" s="69"/>
      <c r="D50" s="156">
        <f>D26+D49</f>
        <v>200701443</v>
      </c>
      <c r="E50" s="70">
        <f>E26+E49</f>
        <v>122576065</v>
      </c>
      <c r="F50" s="66"/>
      <c r="G50" s="66"/>
    </row>
    <row r="51" spans="1:7" ht="15">
      <c r="A51" s="76"/>
      <c r="B51" s="68"/>
      <c r="C51" s="71"/>
      <c r="D51" s="156"/>
      <c r="E51" s="70"/>
      <c r="F51" s="66"/>
      <c r="G51" s="66"/>
    </row>
    <row r="52" spans="1:7" ht="14.25">
      <c r="B52" s="1" t="s">
        <v>393</v>
      </c>
      <c r="D52" s="66"/>
      <c r="E52" s="146" t="s">
        <v>395</v>
      </c>
      <c r="F52" s="66"/>
      <c r="G52" s="66"/>
    </row>
    <row r="53" spans="1:7" ht="14.25">
      <c r="B53" s="1" t="s">
        <v>394</v>
      </c>
      <c r="E53" s="18" t="s">
        <v>181</v>
      </c>
      <c r="F53" s="66"/>
      <c r="G53" s="66"/>
    </row>
    <row r="54" spans="1:7" ht="14.25">
      <c r="B54" s="66"/>
      <c r="C54" s="66"/>
      <c r="D54" s="66"/>
      <c r="E54" s="66"/>
      <c r="F54" s="66"/>
      <c r="G54" s="66"/>
    </row>
    <row r="55" spans="1:7" ht="14.25">
      <c r="B55" s="66"/>
      <c r="C55" s="66"/>
      <c r="D55" s="66"/>
      <c r="E55" s="66"/>
      <c r="F55" s="66"/>
      <c r="G55" s="66"/>
    </row>
    <row r="56" spans="1:7" ht="14.25">
      <c r="B56" s="66"/>
      <c r="C56" s="66"/>
      <c r="D56" s="66"/>
      <c r="E56" s="66"/>
      <c r="F56" s="66"/>
      <c r="G56" s="66"/>
    </row>
    <row r="57" spans="1:7" ht="14.25">
      <c r="B57" s="66"/>
      <c r="C57" s="66"/>
      <c r="D57" s="66"/>
      <c r="E57" s="66"/>
      <c r="F57" s="66"/>
      <c r="G57" s="66"/>
    </row>
    <row r="58" spans="1:7" ht="14.25">
      <c r="B58" s="66"/>
      <c r="C58" s="66"/>
      <c r="D58" s="66"/>
      <c r="E58" s="66"/>
      <c r="F58" s="66"/>
      <c r="G58" s="66"/>
    </row>
    <row r="59" spans="1:7" ht="14.25">
      <c r="B59" s="66"/>
      <c r="C59" s="66"/>
      <c r="D59" s="66"/>
      <c r="E59" s="66"/>
      <c r="F59" s="66"/>
      <c r="G59" s="66"/>
    </row>
    <row r="60" spans="1:7" ht="14.25">
      <c r="B60" s="66"/>
      <c r="C60" s="66"/>
      <c r="D60" s="66"/>
      <c r="E60" s="66"/>
      <c r="F60" s="66"/>
      <c r="G60" s="66"/>
    </row>
    <row r="61" spans="1:7" ht="14.25">
      <c r="B61" s="66"/>
      <c r="C61" s="66"/>
      <c r="D61" s="66"/>
      <c r="E61" s="66"/>
      <c r="F61" s="66"/>
      <c r="G61" s="66"/>
    </row>
    <row r="62" spans="1:7" ht="14.25">
      <c r="B62" s="66"/>
      <c r="C62" s="66"/>
      <c r="D62" s="66"/>
      <c r="E62" s="66"/>
      <c r="F62" s="66"/>
      <c r="G62" s="66"/>
    </row>
    <row r="63" spans="1:7" ht="14.25">
      <c r="B63" s="66"/>
      <c r="C63" s="66"/>
      <c r="D63" s="66"/>
      <c r="E63" s="66"/>
      <c r="F63" s="66"/>
      <c r="G63" s="66"/>
    </row>
    <row r="64" spans="1:7" ht="14.25">
      <c r="B64" s="66"/>
      <c r="C64" s="66"/>
      <c r="D64" s="66"/>
      <c r="E64" s="66"/>
      <c r="F64" s="66"/>
      <c r="G64" s="66"/>
    </row>
    <row r="65" spans="2:7" ht="14.25">
      <c r="B65" s="66"/>
      <c r="C65" s="66"/>
      <c r="D65" s="66"/>
      <c r="E65" s="66"/>
      <c r="F65" s="66"/>
      <c r="G65" s="66"/>
    </row>
    <row r="66" spans="2:7" ht="14.25">
      <c r="B66" s="66"/>
      <c r="C66" s="66"/>
      <c r="D66" s="66"/>
      <c r="E66" s="66"/>
      <c r="F66" s="66"/>
      <c r="G66" s="66"/>
    </row>
    <row r="67" spans="2:7" ht="14.25">
      <c r="B67" s="66"/>
      <c r="C67" s="66"/>
      <c r="D67" s="66"/>
      <c r="E67" s="66"/>
      <c r="F67" s="66"/>
      <c r="G67" s="66"/>
    </row>
    <row r="68" spans="2:7" ht="14.25">
      <c r="B68" s="66"/>
      <c r="C68" s="66"/>
      <c r="D68" s="66"/>
      <c r="E68" s="66"/>
      <c r="F68" s="66"/>
      <c r="G68" s="66"/>
    </row>
    <row r="69" spans="2:7" ht="14.25">
      <c r="B69" s="66"/>
      <c r="C69" s="66"/>
      <c r="D69" s="66"/>
      <c r="E69" s="66"/>
      <c r="F69" s="66"/>
      <c r="G69" s="66"/>
    </row>
    <row r="70" spans="2:7" ht="14.25">
      <c r="B70" s="66"/>
      <c r="C70" s="66"/>
      <c r="D70" s="66"/>
      <c r="E70" s="66"/>
      <c r="F70" s="66"/>
      <c r="G70" s="66"/>
    </row>
    <row r="71" spans="2:7" ht="14.25">
      <c r="B71" s="66"/>
      <c r="C71" s="66"/>
      <c r="D71" s="66"/>
      <c r="E71" s="66"/>
      <c r="F71" s="66"/>
      <c r="G71" s="66"/>
    </row>
    <row r="72" spans="2:7" ht="14.25">
      <c r="B72" s="66"/>
      <c r="C72" s="66"/>
      <c r="D72" s="66"/>
      <c r="E72" s="66"/>
      <c r="F72" s="66"/>
      <c r="G72" s="66"/>
    </row>
    <row r="73" spans="2:7" ht="14.25">
      <c r="B73" s="66"/>
      <c r="C73" s="66"/>
      <c r="D73" s="66"/>
      <c r="E73" s="66"/>
      <c r="F73" s="66"/>
      <c r="G73" s="66"/>
    </row>
    <row r="74" spans="2:7" ht="14.25">
      <c r="B74" s="66"/>
      <c r="C74" s="66"/>
      <c r="D74" s="66"/>
      <c r="E74" s="66"/>
      <c r="F74" s="66"/>
      <c r="G74" s="66"/>
    </row>
    <row r="75" spans="2:7" ht="14.25">
      <c r="B75" s="66"/>
      <c r="C75" s="66"/>
      <c r="D75" s="66"/>
      <c r="E75" s="66"/>
      <c r="F75" s="66"/>
      <c r="G75" s="66"/>
    </row>
    <row r="76" spans="2:7" ht="14.25">
      <c r="B76" s="66"/>
      <c r="C76" s="66"/>
      <c r="D76" s="66"/>
      <c r="E76" s="66"/>
      <c r="F76" s="66"/>
      <c r="G76" s="66"/>
    </row>
    <row r="77" spans="2:7" ht="14.25">
      <c r="B77" s="66"/>
      <c r="C77" s="66"/>
      <c r="D77" s="66"/>
      <c r="E77" s="66"/>
      <c r="F77" s="66"/>
      <c r="G77" s="66"/>
    </row>
    <row r="78" spans="2:7" ht="14.25">
      <c r="B78" s="66"/>
      <c r="C78" s="66"/>
      <c r="D78" s="66"/>
      <c r="E78" s="66"/>
      <c r="F78" s="66"/>
      <c r="G78" s="66"/>
    </row>
    <row r="79" spans="2:7" ht="14.25">
      <c r="B79" s="66"/>
      <c r="C79" s="66"/>
      <c r="D79" s="66"/>
      <c r="E79" s="66"/>
      <c r="F79" s="66"/>
      <c r="G79" s="66"/>
    </row>
    <row r="80" spans="2:7" ht="14.25">
      <c r="B80" s="66"/>
      <c r="C80" s="66"/>
      <c r="D80" s="66"/>
      <c r="E80" s="66"/>
      <c r="F80" s="66"/>
      <c r="G80" s="66"/>
    </row>
    <row r="81" spans="2:7" ht="14.25">
      <c r="B81" s="66"/>
      <c r="C81" s="66"/>
      <c r="D81" s="66"/>
      <c r="E81" s="66"/>
      <c r="F81" s="66"/>
      <c r="G81" s="66"/>
    </row>
    <row r="82" spans="2:7" ht="14.25">
      <c r="B82" s="66"/>
      <c r="C82" s="66"/>
      <c r="D82" s="66"/>
      <c r="E82" s="66"/>
      <c r="F82" s="66"/>
      <c r="G82" s="66"/>
    </row>
    <row r="83" spans="2:7" ht="14.25">
      <c r="B83" s="66"/>
      <c r="C83" s="66"/>
      <c r="D83" s="66"/>
      <c r="E83" s="66"/>
      <c r="F83" s="66"/>
      <c r="G83" s="66"/>
    </row>
  </sheetData>
  <pageMargins left="0.73" right="0.28999999999999998" top="0.3" bottom="0.37" header="0.33" footer="0.3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0"/>
  <sheetViews>
    <sheetView topLeftCell="A35" workbookViewId="0">
      <selection activeCell="D41" sqref="D41:D46"/>
    </sheetView>
  </sheetViews>
  <sheetFormatPr defaultRowHeight="12.75"/>
  <cols>
    <col min="1" max="1" width="3.7109375" style="1" customWidth="1"/>
    <col min="2" max="2" width="45.85546875" style="1" customWidth="1"/>
    <col min="3" max="3" width="10.5703125" style="1" customWidth="1"/>
    <col min="4" max="5" width="17" style="1" customWidth="1"/>
    <col min="6" max="6" width="9.7109375" style="1" bestFit="1" customWidth="1"/>
    <col min="7" max="7" width="12.28515625" style="1" bestFit="1" customWidth="1"/>
    <col min="8" max="9" width="9.140625" style="1"/>
    <col min="10" max="10" width="11.140625" style="1" customWidth="1"/>
    <col min="11" max="256" width="9.140625" style="1"/>
    <col min="257" max="257" width="3.7109375" style="1" customWidth="1"/>
    <col min="258" max="258" width="45.85546875" style="1" customWidth="1"/>
    <col min="259" max="259" width="10.5703125" style="1" customWidth="1"/>
    <col min="260" max="260" width="15" style="1" customWidth="1"/>
    <col min="261" max="261" width="17.5703125" style="1" customWidth="1"/>
    <col min="262" max="512" width="9.140625" style="1"/>
    <col min="513" max="513" width="3.7109375" style="1" customWidth="1"/>
    <col min="514" max="514" width="45.85546875" style="1" customWidth="1"/>
    <col min="515" max="515" width="10.5703125" style="1" customWidth="1"/>
    <col min="516" max="516" width="15" style="1" customWidth="1"/>
    <col min="517" max="517" width="17.5703125" style="1" customWidth="1"/>
    <col min="518" max="768" width="9.140625" style="1"/>
    <col min="769" max="769" width="3.7109375" style="1" customWidth="1"/>
    <col min="770" max="770" width="45.85546875" style="1" customWidth="1"/>
    <col min="771" max="771" width="10.5703125" style="1" customWidth="1"/>
    <col min="772" max="772" width="15" style="1" customWidth="1"/>
    <col min="773" max="773" width="17.5703125" style="1" customWidth="1"/>
    <col min="774" max="1024" width="9.140625" style="1"/>
    <col min="1025" max="1025" width="3.7109375" style="1" customWidth="1"/>
    <col min="1026" max="1026" width="45.85546875" style="1" customWidth="1"/>
    <col min="1027" max="1027" width="10.5703125" style="1" customWidth="1"/>
    <col min="1028" max="1028" width="15" style="1" customWidth="1"/>
    <col min="1029" max="1029" width="17.5703125" style="1" customWidth="1"/>
    <col min="1030" max="1280" width="9.140625" style="1"/>
    <col min="1281" max="1281" width="3.7109375" style="1" customWidth="1"/>
    <col min="1282" max="1282" width="45.85546875" style="1" customWidth="1"/>
    <col min="1283" max="1283" width="10.5703125" style="1" customWidth="1"/>
    <col min="1284" max="1284" width="15" style="1" customWidth="1"/>
    <col min="1285" max="1285" width="17.5703125" style="1" customWidth="1"/>
    <col min="1286" max="1536" width="9.140625" style="1"/>
    <col min="1537" max="1537" width="3.7109375" style="1" customWidth="1"/>
    <col min="1538" max="1538" width="45.85546875" style="1" customWidth="1"/>
    <col min="1539" max="1539" width="10.5703125" style="1" customWidth="1"/>
    <col min="1540" max="1540" width="15" style="1" customWidth="1"/>
    <col min="1541" max="1541" width="17.5703125" style="1" customWidth="1"/>
    <col min="1542" max="1792" width="9.140625" style="1"/>
    <col min="1793" max="1793" width="3.7109375" style="1" customWidth="1"/>
    <col min="1794" max="1794" width="45.85546875" style="1" customWidth="1"/>
    <col min="1795" max="1795" width="10.5703125" style="1" customWidth="1"/>
    <col min="1796" max="1796" width="15" style="1" customWidth="1"/>
    <col min="1797" max="1797" width="17.5703125" style="1" customWidth="1"/>
    <col min="1798" max="2048" width="9.140625" style="1"/>
    <col min="2049" max="2049" width="3.7109375" style="1" customWidth="1"/>
    <col min="2050" max="2050" width="45.85546875" style="1" customWidth="1"/>
    <col min="2051" max="2051" width="10.5703125" style="1" customWidth="1"/>
    <col min="2052" max="2052" width="15" style="1" customWidth="1"/>
    <col min="2053" max="2053" width="17.5703125" style="1" customWidth="1"/>
    <col min="2054" max="2304" width="9.140625" style="1"/>
    <col min="2305" max="2305" width="3.7109375" style="1" customWidth="1"/>
    <col min="2306" max="2306" width="45.85546875" style="1" customWidth="1"/>
    <col min="2307" max="2307" width="10.5703125" style="1" customWidth="1"/>
    <col min="2308" max="2308" width="15" style="1" customWidth="1"/>
    <col min="2309" max="2309" width="17.5703125" style="1" customWidth="1"/>
    <col min="2310" max="2560" width="9.140625" style="1"/>
    <col min="2561" max="2561" width="3.7109375" style="1" customWidth="1"/>
    <col min="2562" max="2562" width="45.85546875" style="1" customWidth="1"/>
    <col min="2563" max="2563" width="10.5703125" style="1" customWidth="1"/>
    <col min="2564" max="2564" width="15" style="1" customWidth="1"/>
    <col min="2565" max="2565" width="17.5703125" style="1" customWidth="1"/>
    <col min="2566" max="2816" width="9.140625" style="1"/>
    <col min="2817" max="2817" width="3.7109375" style="1" customWidth="1"/>
    <col min="2818" max="2818" width="45.85546875" style="1" customWidth="1"/>
    <col min="2819" max="2819" width="10.5703125" style="1" customWidth="1"/>
    <col min="2820" max="2820" width="15" style="1" customWidth="1"/>
    <col min="2821" max="2821" width="17.5703125" style="1" customWidth="1"/>
    <col min="2822" max="3072" width="9.140625" style="1"/>
    <col min="3073" max="3073" width="3.7109375" style="1" customWidth="1"/>
    <col min="3074" max="3074" width="45.85546875" style="1" customWidth="1"/>
    <col min="3075" max="3075" width="10.5703125" style="1" customWidth="1"/>
    <col min="3076" max="3076" width="15" style="1" customWidth="1"/>
    <col min="3077" max="3077" width="17.5703125" style="1" customWidth="1"/>
    <col min="3078" max="3328" width="9.140625" style="1"/>
    <col min="3329" max="3329" width="3.7109375" style="1" customWidth="1"/>
    <col min="3330" max="3330" width="45.85546875" style="1" customWidth="1"/>
    <col min="3331" max="3331" width="10.5703125" style="1" customWidth="1"/>
    <col min="3332" max="3332" width="15" style="1" customWidth="1"/>
    <col min="3333" max="3333" width="17.5703125" style="1" customWidth="1"/>
    <col min="3334" max="3584" width="9.140625" style="1"/>
    <col min="3585" max="3585" width="3.7109375" style="1" customWidth="1"/>
    <col min="3586" max="3586" width="45.85546875" style="1" customWidth="1"/>
    <col min="3587" max="3587" width="10.5703125" style="1" customWidth="1"/>
    <col min="3588" max="3588" width="15" style="1" customWidth="1"/>
    <col min="3589" max="3589" width="17.5703125" style="1" customWidth="1"/>
    <col min="3590" max="3840" width="9.140625" style="1"/>
    <col min="3841" max="3841" width="3.7109375" style="1" customWidth="1"/>
    <col min="3842" max="3842" width="45.85546875" style="1" customWidth="1"/>
    <col min="3843" max="3843" width="10.5703125" style="1" customWidth="1"/>
    <col min="3844" max="3844" width="15" style="1" customWidth="1"/>
    <col min="3845" max="3845" width="17.5703125" style="1" customWidth="1"/>
    <col min="3846" max="4096" width="9.140625" style="1"/>
    <col min="4097" max="4097" width="3.7109375" style="1" customWidth="1"/>
    <col min="4098" max="4098" width="45.85546875" style="1" customWidth="1"/>
    <col min="4099" max="4099" width="10.5703125" style="1" customWidth="1"/>
    <col min="4100" max="4100" width="15" style="1" customWidth="1"/>
    <col min="4101" max="4101" width="17.5703125" style="1" customWidth="1"/>
    <col min="4102" max="4352" width="9.140625" style="1"/>
    <col min="4353" max="4353" width="3.7109375" style="1" customWidth="1"/>
    <col min="4354" max="4354" width="45.85546875" style="1" customWidth="1"/>
    <col min="4355" max="4355" width="10.5703125" style="1" customWidth="1"/>
    <col min="4356" max="4356" width="15" style="1" customWidth="1"/>
    <col min="4357" max="4357" width="17.5703125" style="1" customWidth="1"/>
    <col min="4358" max="4608" width="9.140625" style="1"/>
    <col min="4609" max="4609" width="3.7109375" style="1" customWidth="1"/>
    <col min="4610" max="4610" width="45.85546875" style="1" customWidth="1"/>
    <col min="4611" max="4611" width="10.5703125" style="1" customWidth="1"/>
    <col min="4612" max="4612" width="15" style="1" customWidth="1"/>
    <col min="4613" max="4613" width="17.5703125" style="1" customWidth="1"/>
    <col min="4614" max="4864" width="9.140625" style="1"/>
    <col min="4865" max="4865" width="3.7109375" style="1" customWidth="1"/>
    <col min="4866" max="4866" width="45.85546875" style="1" customWidth="1"/>
    <col min="4867" max="4867" width="10.5703125" style="1" customWidth="1"/>
    <col min="4868" max="4868" width="15" style="1" customWidth="1"/>
    <col min="4869" max="4869" width="17.5703125" style="1" customWidth="1"/>
    <col min="4870" max="5120" width="9.140625" style="1"/>
    <col min="5121" max="5121" width="3.7109375" style="1" customWidth="1"/>
    <col min="5122" max="5122" width="45.85546875" style="1" customWidth="1"/>
    <col min="5123" max="5123" width="10.5703125" style="1" customWidth="1"/>
    <col min="5124" max="5124" width="15" style="1" customWidth="1"/>
    <col min="5125" max="5125" width="17.5703125" style="1" customWidth="1"/>
    <col min="5126" max="5376" width="9.140625" style="1"/>
    <col min="5377" max="5377" width="3.7109375" style="1" customWidth="1"/>
    <col min="5378" max="5378" width="45.85546875" style="1" customWidth="1"/>
    <col min="5379" max="5379" width="10.5703125" style="1" customWidth="1"/>
    <col min="5380" max="5380" width="15" style="1" customWidth="1"/>
    <col min="5381" max="5381" width="17.5703125" style="1" customWidth="1"/>
    <col min="5382" max="5632" width="9.140625" style="1"/>
    <col min="5633" max="5633" width="3.7109375" style="1" customWidth="1"/>
    <col min="5634" max="5634" width="45.85546875" style="1" customWidth="1"/>
    <col min="5635" max="5635" width="10.5703125" style="1" customWidth="1"/>
    <col min="5636" max="5636" width="15" style="1" customWidth="1"/>
    <col min="5637" max="5637" width="17.5703125" style="1" customWidth="1"/>
    <col min="5638" max="5888" width="9.140625" style="1"/>
    <col min="5889" max="5889" width="3.7109375" style="1" customWidth="1"/>
    <col min="5890" max="5890" width="45.85546875" style="1" customWidth="1"/>
    <col min="5891" max="5891" width="10.5703125" style="1" customWidth="1"/>
    <col min="5892" max="5892" width="15" style="1" customWidth="1"/>
    <col min="5893" max="5893" width="17.5703125" style="1" customWidth="1"/>
    <col min="5894" max="6144" width="9.140625" style="1"/>
    <col min="6145" max="6145" width="3.7109375" style="1" customWidth="1"/>
    <col min="6146" max="6146" width="45.85546875" style="1" customWidth="1"/>
    <col min="6147" max="6147" width="10.5703125" style="1" customWidth="1"/>
    <col min="6148" max="6148" width="15" style="1" customWidth="1"/>
    <col min="6149" max="6149" width="17.5703125" style="1" customWidth="1"/>
    <col min="6150" max="6400" width="9.140625" style="1"/>
    <col min="6401" max="6401" width="3.7109375" style="1" customWidth="1"/>
    <col min="6402" max="6402" width="45.85546875" style="1" customWidth="1"/>
    <col min="6403" max="6403" width="10.5703125" style="1" customWidth="1"/>
    <col min="6404" max="6404" width="15" style="1" customWidth="1"/>
    <col min="6405" max="6405" width="17.5703125" style="1" customWidth="1"/>
    <col min="6406" max="6656" width="9.140625" style="1"/>
    <col min="6657" max="6657" width="3.7109375" style="1" customWidth="1"/>
    <col min="6658" max="6658" width="45.85546875" style="1" customWidth="1"/>
    <col min="6659" max="6659" width="10.5703125" style="1" customWidth="1"/>
    <col min="6660" max="6660" width="15" style="1" customWidth="1"/>
    <col min="6661" max="6661" width="17.5703125" style="1" customWidth="1"/>
    <col min="6662" max="6912" width="9.140625" style="1"/>
    <col min="6913" max="6913" width="3.7109375" style="1" customWidth="1"/>
    <col min="6914" max="6914" width="45.85546875" style="1" customWidth="1"/>
    <col min="6915" max="6915" width="10.5703125" style="1" customWidth="1"/>
    <col min="6916" max="6916" width="15" style="1" customWidth="1"/>
    <col min="6917" max="6917" width="17.5703125" style="1" customWidth="1"/>
    <col min="6918" max="7168" width="9.140625" style="1"/>
    <col min="7169" max="7169" width="3.7109375" style="1" customWidth="1"/>
    <col min="7170" max="7170" width="45.85546875" style="1" customWidth="1"/>
    <col min="7171" max="7171" width="10.5703125" style="1" customWidth="1"/>
    <col min="7172" max="7172" width="15" style="1" customWidth="1"/>
    <col min="7173" max="7173" width="17.5703125" style="1" customWidth="1"/>
    <col min="7174" max="7424" width="9.140625" style="1"/>
    <col min="7425" max="7425" width="3.7109375" style="1" customWidth="1"/>
    <col min="7426" max="7426" width="45.85546875" style="1" customWidth="1"/>
    <col min="7427" max="7427" width="10.5703125" style="1" customWidth="1"/>
    <col min="7428" max="7428" width="15" style="1" customWidth="1"/>
    <col min="7429" max="7429" width="17.5703125" style="1" customWidth="1"/>
    <col min="7430" max="7680" width="9.140625" style="1"/>
    <col min="7681" max="7681" width="3.7109375" style="1" customWidth="1"/>
    <col min="7682" max="7682" width="45.85546875" style="1" customWidth="1"/>
    <col min="7683" max="7683" width="10.5703125" style="1" customWidth="1"/>
    <col min="7684" max="7684" width="15" style="1" customWidth="1"/>
    <col min="7685" max="7685" width="17.5703125" style="1" customWidth="1"/>
    <col min="7686" max="7936" width="9.140625" style="1"/>
    <col min="7937" max="7937" width="3.7109375" style="1" customWidth="1"/>
    <col min="7938" max="7938" width="45.85546875" style="1" customWidth="1"/>
    <col min="7939" max="7939" width="10.5703125" style="1" customWidth="1"/>
    <col min="7940" max="7940" width="15" style="1" customWidth="1"/>
    <col min="7941" max="7941" width="17.5703125" style="1" customWidth="1"/>
    <col min="7942" max="8192" width="9.140625" style="1"/>
    <col min="8193" max="8193" width="3.7109375" style="1" customWidth="1"/>
    <col min="8194" max="8194" width="45.85546875" style="1" customWidth="1"/>
    <col min="8195" max="8195" width="10.5703125" style="1" customWidth="1"/>
    <col min="8196" max="8196" width="15" style="1" customWidth="1"/>
    <col min="8197" max="8197" width="17.5703125" style="1" customWidth="1"/>
    <col min="8198" max="8448" width="9.140625" style="1"/>
    <col min="8449" max="8449" width="3.7109375" style="1" customWidth="1"/>
    <col min="8450" max="8450" width="45.85546875" style="1" customWidth="1"/>
    <col min="8451" max="8451" width="10.5703125" style="1" customWidth="1"/>
    <col min="8452" max="8452" width="15" style="1" customWidth="1"/>
    <col min="8453" max="8453" width="17.5703125" style="1" customWidth="1"/>
    <col min="8454" max="8704" width="9.140625" style="1"/>
    <col min="8705" max="8705" width="3.7109375" style="1" customWidth="1"/>
    <col min="8706" max="8706" width="45.85546875" style="1" customWidth="1"/>
    <col min="8707" max="8707" width="10.5703125" style="1" customWidth="1"/>
    <col min="8708" max="8708" width="15" style="1" customWidth="1"/>
    <col min="8709" max="8709" width="17.5703125" style="1" customWidth="1"/>
    <col min="8710" max="8960" width="9.140625" style="1"/>
    <col min="8961" max="8961" width="3.7109375" style="1" customWidth="1"/>
    <col min="8962" max="8962" width="45.85546875" style="1" customWidth="1"/>
    <col min="8963" max="8963" width="10.5703125" style="1" customWidth="1"/>
    <col min="8964" max="8964" width="15" style="1" customWidth="1"/>
    <col min="8965" max="8965" width="17.5703125" style="1" customWidth="1"/>
    <col min="8966" max="9216" width="9.140625" style="1"/>
    <col min="9217" max="9217" width="3.7109375" style="1" customWidth="1"/>
    <col min="9218" max="9218" width="45.85546875" style="1" customWidth="1"/>
    <col min="9219" max="9219" width="10.5703125" style="1" customWidth="1"/>
    <col min="9220" max="9220" width="15" style="1" customWidth="1"/>
    <col min="9221" max="9221" width="17.5703125" style="1" customWidth="1"/>
    <col min="9222" max="9472" width="9.140625" style="1"/>
    <col min="9473" max="9473" width="3.7109375" style="1" customWidth="1"/>
    <col min="9474" max="9474" width="45.85546875" style="1" customWidth="1"/>
    <col min="9475" max="9475" width="10.5703125" style="1" customWidth="1"/>
    <col min="9476" max="9476" width="15" style="1" customWidth="1"/>
    <col min="9477" max="9477" width="17.5703125" style="1" customWidth="1"/>
    <col min="9478" max="9728" width="9.140625" style="1"/>
    <col min="9729" max="9729" width="3.7109375" style="1" customWidth="1"/>
    <col min="9730" max="9730" width="45.85546875" style="1" customWidth="1"/>
    <col min="9731" max="9731" width="10.5703125" style="1" customWidth="1"/>
    <col min="9732" max="9732" width="15" style="1" customWidth="1"/>
    <col min="9733" max="9733" width="17.5703125" style="1" customWidth="1"/>
    <col min="9734" max="9984" width="9.140625" style="1"/>
    <col min="9985" max="9985" width="3.7109375" style="1" customWidth="1"/>
    <col min="9986" max="9986" width="45.85546875" style="1" customWidth="1"/>
    <col min="9987" max="9987" width="10.5703125" style="1" customWidth="1"/>
    <col min="9988" max="9988" width="15" style="1" customWidth="1"/>
    <col min="9989" max="9989" width="17.5703125" style="1" customWidth="1"/>
    <col min="9990" max="10240" width="9.140625" style="1"/>
    <col min="10241" max="10241" width="3.7109375" style="1" customWidth="1"/>
    <col min="10242" max="10242" width="45.85546875" style="1" customWidth="1"/>
    <col min="10243" max="10243" width="10.5703125" style="1" customWidth="1"/>
    <col min="10244" max="10244" width="15" style="1" customWidth="1"/>
    <col min="10245" max="10245" width="17.5703125" style="1" customWidth="1"/>
    <col min="10246" max="10496" width="9.140625" style="1"/>
    <col min="10497" max="10497" width="3.7109375" style="1" customWidth="1"/>
    <col min="10498" max="10498" width="45.85546875" style="1" customWidth="1"/>
    <col min="10499" max="10499" width="10.5703125" style="1" customWidth="1"/>
    <col min="10500" max="10500" width="15" style="1" customWidth="1"/>
    <col min="10501" max="10501" width="17.5703125" style="1" customWidth="1"/>
    <col min="10502" max="10752" width="9.140625" style="1"/>
    <col min="10753" max="10753" width="3.7109375" style="1" customWidth="1"/>
    <col min="10754" max="10754" width="45.85546875" style="1" customWidth="1"/>
    <col min="10755" max="10755" width="10.5703125" style="1" customWidth="1"/>
    <col min="10756" max="10756" width="15" style="1" customWidth="1"/>
    <col min="10757" max="10757" width="17.5703125" style="1" customWidth="1"/>
    <col min="10758" max="11008" width="9.140625" style="1"/>
    <col min="11009" max="11009" width="3.7109375" style="1" customWidth="1"/>
    <col min="11010" max="11010" width="45.85546875" style="1" customWidth="1"/>
    <col min="11011" max="11011" width="10.5703125" style="1" customWidth="1"/>
    <col min="11012" max="11012" width="15" style="1" customWidth="1"/>
    <col min="11013" max="11013" width="17.5703125" style="1" customWidth="1"/>
    <col min="11014" max="11264" width="9.140625" style="1"/>
    <col min="11265" max="11265" width="3.7109375" style="1" customWidth="1"/>
    <col min="11266" max="11266" width="45.85546875" style="1" customWidth="1"/>
    <col min="11267" max="11267" width="10.5703125" style="1" customWidth="1"/>
    <col min="11268" max="11268" width="15" style="1" customWidth="1"/>
    <col min="11269" max="11269" width="17.5703125" style="1" customWidth="1"/>
    <col min="11270" max="11520" width="9.140625" style="1"/>
    <col min="11521" max="11521" width="3.7109375" style="1" customWidth="1"/>
    <col min="11522" max="11522" width="45.85546875" style="1" customWidth="1"/>
    <col min="11523" max="11523" width="10.5703125" style="1" customWidth="1"/>
    <col min="11524" max="11524" width="15" style="1" customWidth="1"/>
    <col min="11525" max="11525" width="17.5703125" style="1" customWidth="1"/>
    <col min="11526" max="11776" width="9.140625" style="1"/>
    <col min="11777" max="11777" width="3.7109375" style="1" customWidth="1"/>
    <col min="11778" max="11778" width="45.85546875" style="1" customWidth="1"/>
    <col min="11779" max="11779" width="10.5703125" style="1" customWidth="1"/>
    <col min="11780" max="11780" width="15" style="1" customWidth="1"/>
    <col min="11781" max="11781" width="17.5703125" style="1" customWidth="1"/>
    <col min="11782" max="12032" width="9.140625" style="1"/>
    <col min="12033" max="12033" width="3.7109375" style="1" customWidth="1"/>
    <col min="12034" max="12034" width="45.85546875" style="1" customWidth="1"/>
    <col min="12035" max="12035" width="10.5703125" style="1" customWidth="1"/>
    <col min="12036" max="12036" width="15" style="1" customWidth="1"/>
    <col min="12037" max="12037" width="17.5703125" style="1" customWidth="1"/>
    <col min="12038" max="12288" width="9.140625" style="1"/>
    <col min="12289" max="12289" width="3.7109375" style="1" customWidth="1"/>
    <col min="12290" max="12290" width="45.85546875" style="1" customWidth="1"/>
    <col min="12291" max="12291" width="10.5703125" style="1" customWidth="1"/>
    <col min="12292" max="12292" width="15" style="1" customWidth="1"/>
    <col min="12293" max="12293" width="17.5703125" style="1" customWidth="1"/>
    <col min="12294" max="12544" width="9.140625" style="1"/>
    <col min="12545" max="12545" width="3.7109375" style="1" customWidth="1"/>
    <col min="12546" max="12546" width="45.85546875" style="1" customWidth="1"/>
    <col min="12547" max="12547" width="10.5703125" style="1" customWidth="1"/>
    <col min="12548" max="12548" width="15" style="1" customWidth="1"/>
    <col min="12549" max="12549" width="17.5703125" style="1" customWidth="1"/>
    <col min="12550" max="12800" width="9.140625" style="1"/>
    <col min="12801" max="12801" width="3.7109375" style="1" customWidth="1"/>
    <col min="12802" max="12802" width="45.85546875" style="1" customWidth="1"/>
    <col min="12803" max="12803" width="10.5703125" style="1" customWidth="1"/>
    <col min="12804" max="12804" width="15" style="1" customWidth="1"/>
    <col min="12805" max="12805" width="17.5703125" style="1" customWidth="1"/>
    <col min="12806" max="13056" width="9.140625" style="1"/>
    <col min="13057" max="13057" width="3.7109375" style="1" customWidth="1"/>
    <col min="13058" max="13058" width="45.85546875" style="1" customWidth="1"/>
    <col min="13059" max="13059" width="10.5703125" style="1" customWidth="1"/>
    <col min="13060" max="13060" width="15" style="1" customWidth="1"/>
    <col min="13061" max="13061" width="17.5703125" style="1" customWidth="1"/>
    <col min="13062" max="13312" width="9.140625" style="1"/>
    <col min="13313" max="13313" width="3.7109375" style="1" customWidth="1"/>
    <col min="13314" max="13314" width="45.85546875" style="1" customWidth="1"/>
    <col min="13315" max="13315" width="10.5703125" style="1" customWidth="1"/>
    <col min="13316" max="13316" width="15" style="1" customWidth="1"/>
    <col min="13317" max="13317" width="17.5703125" style="1" customWidth="1"/>
    <col min="13318" max="13568" width="9.140625" style="1"/>
    <col min="13569" max="13569" width="3.7109375" style="1" customWidth="1"/>
    <col min="13570" max="13570" width="45.85546875" style="1" customWidth="1"/>
    <col min="13571" max="13571" width="10.5703125" style="1" customWidth="1"/>
    <col min="13572" max="13572" width="15" style="1" customWidth="1"/>
    <col min="13573" max="13573" width="17.5703125" style="1" customWidth="1"/>
    <col min="13574" max="13824" width="9.140625" style="1"/>
    <col min="13825" max="13825" width="3.7109375" style="1" customWidth="1"/>
    <col min="13826" max="13826" width="45.85546875" style="1" customWidth="1"/>
    <col min="13827" max="13827" width="10.5703125" style="1" customWidth="1"/>
    <col min="13828" max="13828" width="15" style="1" customWidth="1"/>
    <col min="13829" max="13829" width="17.5703125" style="1" customWidth="1"/>
    <col min="13830" max="14080" width="9.140625" style="1"/>
    <col min="14081" max="14081" width="3.7109375" style="1" customWidth="1"/>
    <col min="14082" max="14082" width="45.85546875" style="1" customWidth="1"/>
    <col min="14083" max="14083" width="10.5703125" style="1" customWidth="1"/>
    <col min="14084" max="14084" width="15" style="1" customWidth="1"/>
    <col min="14085" max="14085" width="17.5703125" style="1" customWidth="1"/>
    <col min="14086" max="14336" width="9.140625" style="1"/>
    <col min="14337" max="14337" width="3.7109375" style="1" customWidth="1"/>
    <col min="14338" max="14338" width="45.85546875" style="1" customWidth="1"/>
    <col min="14339" max="14339" width="10.5703125" style="1" customWidth="1"/>
    <col min="14340" max="14340" width="15" style="1" customWidth="1"/>
    <col min="14341" max="14341" width="17.5703125" style="1" customWidth="1"/>
    <col min="14342" max="14592" width="9.140625" style="1"/>
    <col min="14593" max="14593" width="3.7109375" style="1" customWidth="1"/>
    <col min="14594" max="14594" width="45.85546875" style="1" customWidth="1"/>
    <col min="14595" max="14595" width="10.5703125" style="1" customWidth="1"/>
    <col min="14596" max="14596" width="15" style="1" customWidth="1"/>
    <col min="14597" max="14597" width="17.5703125" style="1" customWidth="1"/>
    <col min="14598" max="14848" width="9.140625" style="1"/>
    <col min="14849" max="14849" width="3.7109375" style="1" customWidth="1"/>
    <col min="14850" max="14850" width="45.85546875" style="1" customWidth="1"/>
    <col min="14851" max="14851" width="10.5703125" style="1" customWidth="1"/>
    <col min="14852" max="14852" width="15" style="1" customWidth="1"/>
    <col min="14853" max="14853" width="17.5703125" style="1" customWidth="1"/>
    <col min="14854" max="15104" width="9.140625" style="1"/>
    <col min="15105" max="15105" width="3.7109375" style="1" customWidth="1"/>
    <col min="15106" max="15106" width="45.85546875" style="1" customWidth="1"/>
    <col min="15107" max="15107" width="10.5703125" style="1" customWidth="1"/>
    <col min="15108" max="15108" width="15" style="1" customWidth="1"/>
    <col min="15109" max="15109" width="17.5703125" style="1" customWidth="1"/>
    <col min="15110" max="15360" width="9.140625" style="1"/>
    <col min="15361" max="15361" width="3.7109375" style="1" customWidth="1"/>
    <col min="15362" max="15362" width="45.85546875" style="1" customWidth="1"/>
    <col min="15363" max="15363" width="10.5703125" style="1" customWidth="1"/>
    <col min="15364" max="15364" width="15" style="1" customWidth="1"/>
    <col min="15365" max="15365" width="17.5703125" style="1" customWidth="1"/>
    <col min="15366" max="15616" width="9.140625" style="1"/>
    <col min="15617" max="15617" width="3.7109375" style="1" customWidth="1"/>
    <col min="15618" max="15618" width="45.85546875" style="1" customWidth="1"/>
    <col min="15619" max="15619" width="10.5703125" style="1" customWidth="1"/>
    <col min="15620" max="15620" width="15" style="1" customWidth="1"/>
    <col min="15621" max="15621" width="17.5703125" style="1" customWidth="1"/>
    <col min="15622" max="15872" width="9.140625" style="1"/>
    <col min="15873" max="15873" width="3.7109375" style="1" customWidth="1"/>
    <col min="15874" max="15874" width="45.85546875" style="1" customWidth="1"/>
    <col min="15875" max="15875" width="10.5703125" style="1" customWidth="1"/>
    <col min="15876" max="15876" width="15" style="1" customWidth="1"/>
    <col min="15877" max="15877" width="17.5703125" style="1" customWidth="1"/>
    <col min="15878" max="16128" width="9.140625" style="1"/>
    <col min="16129" max="16129" width="3.7109375" style="1" customWidth="1"/>
    <col min="16130" max="16130" width="45.85546875" style="1" customWidth="1"/>
    <col min="16131" max="16131" width="10.5703125" style="1" customWidth="1"/>
    <col min="16132" max="16132" width="15" style="1" customWidth="1"/>
    <col min="16133" max="16133" width="17.5703125" style="1" customWidth="1"/>
    <col min="16134" max="16384" width="9.140625" style="1"/>
  </cols>
  <sheetData>
    <row r="2" spans="1:7" ht="15">
      <c r="A2" s="67"/>
      <c r="B2" s="68" t="s">
        <v>97</v>
      </c>
      <c r="C2" s="68" t="s">
        <v>44</v>
      </c>
      <c r="D2" s="154" t="s">
        <v>461</v>
      </c>
      <c r="E2" s="154" t="s">
        <v>373</v>
      </c>
    </row>
    <row r="3" spans="1:7" ht="15">
      <c r="A3" s="67"/>
      <c r="B3" s="68"/>
      <c r="C3" s="69"/>
      <c r="D3" s="70"/>
      <c r="E3" s="70"/>
    </row>
    <row r="4" spans="1:7" ht="15">
      <c r="A4" s="67" t="s">
        <v>45</v>
      </c>
      <c r="B4" s="68" t="s">
        <v>98</v>
      </c>
      <c r="C4" s="69"/>
      <c r="D4" s="70">
        <f>D21</f>
        <v>176664372</v>
      </c>
      <c r="E4" s="70">
        <f>E21</f>
        <v>104271076</v>
      </c>
    </row>
    <row r="5" spans="1:7" ht="15">
      <c r="A5" s="67">
        <v>1</v>
      </c>
      <c r="B5" s="68" t="s">
        <v>50</v>
      </c>
      <c r="C5" s="69"/>
      <c r="D5" s="70"/>
      <c r="E5" s="70"/>
    </row>
    <row r="6" spans="1:7" ht="15">
      <c r="A6" s="67">
        <v>2</v>
      </c>
      <c r="B6" s="68" t="s">
        <v>99</v>
      </c>
      <c r="C6" s="69">
        <v>1</v>
      </c>
      <c r="D6" s="70"/>
      <c r="E6" s="70"/>
    </row>
    <row r="7" spans="1:7" ht="14.25">
      <c r="A7" s="67" t="s">
        <v>49</v>
      </c>
      <c r="B7" s="77" t="s">
        <v>100</v>
      </c>
      <c r="C7" s="69">
        <v>2</v>
      </c>
      <c r="D7" s="70" t="s">
        <v>101</v>
      </c>
      <c r="E7" s="70" t="s">
        <v>101</v>
      </c>
    </row>
    <row r="8" spans="1:7" ht="14.25">
      <c r="A8" s="67" t="s">
        <v>51</v>
      </c>
      <c r="B8" s="77" t="s">
        <v>102</v>
      </c>
      <c r="C8" s="69">
        <v>3</v>
      </c>
      <c r="D8" s="70"/>
      <c r="E8" s="70"/>
    </row>
    <row r="9" spans="1:7" ht="14.25">
      <c r="A9" s="67" t="s">
        <v>57</v>
      </c>
      <c r="B9" s="77" t="s">
        <v>103</v>
      </c>
      <c r="C9" s="69">
        <v>4</v>
      </c>
      <c r="D9" s="70"/>
      <c r="E9" s="70"/>
    </row>
    <row r="10" spans="1:7" ht="15">
      <c r="A10" s="67"/>
      <c r="B10" s="30" t="s">
        <v>53</v>
      </c>
      <c r="C10" s="69"/>
      <c r="D10" s="70">
        <v>0</v>
      </c>
      <c r="E10" s="70">
        <v>0</v>
      </c>
    </row>
    <row r="11" spans="1:7" ht="15">
      <c r="A11" s="67">
        <v>3</v>
      </c>
      <c r="B11" s="68" t="s">
        <v>104</v>
      </c>
      <c r="C11" s="69"/>
      <c r="D11" s="70"/>
      <c r="E11" s="70"/>
    </row>
    <row r="12" spans="1:7" ht="14.25">
      <c r="A12" s="67" t="s">
        <v>49</v>
      </c>
      <c r="B12" s="77" t="s">
        <v>105</v>
      </c>
      <c r="C12" s="69">
        <v>5</v>
      </c>
      <c r="D12" s="156">
        <f>75825150+24110716</f>
        <v>99935866</v>
      </c>
      <c r="E12" s="70">
        <v>84306367</v>
      </c>
    </row>
    <row r="13" spans="1:7" ht="14.25">
      <c r="A13" s="67" t="s">
        <v>51</v>
      </c>
      <c r="B13" s="77" t="s">
        <v>106</v>
      </c>
      <c r="C13" s="69">
        <v>6</v>
      </c>
      <c r="D13" s="156">
        <v>128736</v>
      </c>
      <c r="E13" s="70">
        <v>311072</v>
      </c>
      <c r="G13" s="155"/>
    </row>
    <row r="14" spans="1:7" ht="14.25">
      <c r="A14" s="67" t="s">
        <v>57</v>
      </c>
      <c r="B14" s="77" t="s">
        <v>107</v>
      </c>
      <c r="C14" s="69">
        <v>7</v>
      </c>
      <c r="D14" s="156">
        <v>103342</v>
      </c>
      <c r="E14" s="70">
        <v>200158</v>
      </c>
    </row>
    <row r="15" spans="1:7" ht="14.25">
      <c r="A15" s="67" t="s">
        <v>59</v>
      </c>
      <c r="B15" s="77" t="s">
        <v>392</v>
      </c>
      <c r="C15" s="69">
        <v>8</v>
      </c>
      <c r="D15" s="156">
        <v>62431883</v>
      </c>
      <c r="E15" s="70">
        <v>19453479</v>
      </c>
    </row>
    <row r="16" spans="1:7" ht="14.25">
      <c r="A16" s="67" t="s">
        <v>66</v>
      </c>
      <c r="B16" s="77" t="s">
        <v>108</v>
      </c>
      <c r="C16" s="69">
        <v>9</v>
      </c>
      <c r="D16" s="156">
        <v>14064545</v>
      </c>
      <c r="E16" s="70"/>
    </row>
    <row r="17" spans="1:5" ht="15">
      <c r="A17" s="67"/>
      <c r="B17" s="30" t="s">
        <v>61</v>
      </c>
      <c r="C17" s="69"/>
      <c r="D17" s="156">
        <f>D12+D13+D14+D15+D16</f>
        <v>176664372</v>
      </c>
      <c r="E17" s="70">
        <f>E12+E13+E14+E15+E16</f>
        <v>104271076</v>
      </c>
    </row>
    <row r="18" spans="1:5" ht="15">
      <c r="A18" s="67">
        <v>4</v>
      </c>
      <c r="B18" s="68" t="s">
        <v>109</v>
      </c>
      <c r="C18" s="69"/>
      <c r="D18" s="156"/>
      <c r="E18" s="70"/>
    </row>
    <row r="19" spans="1:5" ht="15">
      <c r="A19" s="67">
        <v>5</v>
      </c>
      <c r="B19" s="68" t="s">
        <v>110</v>
      </c>
      <c r="C19" s="69"/>
      <c r="D19" s="156"/>
      <c r="E19" s="70"/>
    </row>
    <row r="20" spans="1:5" ht="15">
      <c r="A20" s="67"/>
      <c r="B20" s="30" t="s">
        <v>94</v>
      </c>
      <c r="C20" s="69"/>
      <c r="D20" s="156">
        <f>D18+D19</f>
        <v>0</v>
      </c>
      <c r="E20" s="70">
        <f>E18+E19</f>
        <v>0</v>
      </c>
    </row>
    <row r="21" spans="1:5" ht="15">
      <c r="A21" s="67"/>
      <c r="B21" s="68" t="s">
        <v>111</v>
      </c>
      <c r="C21" s="69"/>
      <c r="D21" s="156">
        <f>D10+D17+D20</f>
        <v>176664372</v>
      </c>
      <c r="E21" s="70">
        <f>E10+E17+E20</f>
        <v>104271076</v>
      </c>
    </row>
    <row r="22" spans="1:5" ht="15">
      <c r="A22" s="67"/>
      <c r="B22" s="30"/>
      <c r="C22" s="69"/>
      <c r="D22" s="156"/>
      <c r="E22" s="70"/>
    </row>
    <row r="23" spans="1:5" ht="15">
      <c r="A23" s="67" t="s">
        <v>74</v>
      </c>
      <c r="B23" s="68" t="s">
        <v>112</v>
      </c>
      <c r="C23" s="69"/>
      <c r="D23" s="156"/>
      <c r="E23" s="70"/>
    </row>
    <row r="24" spans="1:5" ht="15">
      <c r="A24" s="67">
        <v>1</v>
      </c>
      <c r="B24" s="68" t="s">
        <v>113</v>
      </c>
      <c r="C24" s="69">
        <v>10</v>
      </c>
      <c r="D24" s="156">
        <v>0</v>
      </c>
      <c r="E24" s="70">
        <v>0</v>
      </c>
    </row>
    <row r="25" spans="1:5" ht="15">
      <c r="A25" s="67" t="s">
        <v>49</v>
      </c>
      <c r="B25" s="68" t="s">
        <v>114</v>
      </c>
      <c r="C25" s="69">
        <v>11</v>
      </c>
      <c r="D25" s="156"/>
      <c r="E25" s="70"/>
    </row>
    <row r="26" spans="1:5" ht="15">
      <c r="A26" s="67" t="s">
        <v>51</v>
      </c>
      <c r="B26" s="68" t="s">
        <v>115</v>
      </c>
      <c r="C26" s="69">
        <v>12</v>
      </c>
      <c r="D26" s="156"/>
      <c r="E26" s="70"/>
    </row>
    <row r="27" spans="1:5" ht="15">
      <c r="A27" s="67"/>
      <c r="B27" s="30" t="s">
        <v>116</v>
      </c>
      <c r="C27" s="69"/>
      <c r="D27" s="156">
        <f>D24+D25+D26</f>
        <v>0</v>
      </c>
      <c r="E27" s="70">
        <f>E24+E25+E26</f>
        <v>0</v>
      </c>
    </row>
    <row r="28" spans="1:5" ht="15">
      <c r="A28" s="67">
        <v>2</v>
      </c>
      <c r="B28" s="68" t="s">
        <v>117</v>
      </c>
      <c r="C28" s="69">
        <v>13</v>
      </c>
      <c r="D28" s="156"/>
      <c r="E28" s="70"/>
    </row>
    <row r="29" spans="1:5" ht="15">
      <c r="A29" s="67">
        <v>3</v>
      </c>
      <c r="B29" s="68" t="s">
        <v>118</v>
      </c>
      <c r="C29" s="69">
        <v>14</v>
      </c>
      <c r="D29" s="156"/>
      <c r="E29" s="70"/>
    </row>
    <row r="30" spans="1:5" ht="15">
      <c r="A30" s="67">
        <v>4</v>
      </c>
      <c r="B30" s="68" t="s">
        <v>109</v>
      </c>
      <c r="C30" s="69">
        <v>15</v>
      </c>
      <c r="D30" s="156"/>
      <c r="E30" s="70"/>
    </row>
    <row r="31" spans="1:5" ht="15">
      <c r="A31" s="67"/>
      <c r="B31" s="30" t="s">
        <v>94</v>
      </c>
      <c r="C31" s="69"/>
      <c r="D31" s="156">
        <f>D28+D29+D30</f>
        <v>0</v>
      </c>
      <c r="E31" s="70">
        <f>E28+E29+E30</f>
        <v>0</v>
      </c>
    </row>
    <row r="32" spans="1:5" ht="15">
      <c r="A32" s="67"/>
      <c r="B32" s="68" t="s">
        <v>119</v>
      </c>
      <c r="C32" s="69"/>
      <c r="D32" s="156">
        <f>D27+D31</f>
        <v>0</v>
      </c>
      <c r="E32" s="70">
        <f>E27+E31</f>
        <v>0</v>
      </c>
    </row>
    <row r="33" spans="1:10" ht="15">
      <c r="A33" s="67"/>
      <c r="B33" s="68"/>
      <c r="C33" s="69"/>
      <c r="D33" s="156"/>
      <c r="E33" s="70"/>
    </row>
    <row r="34" spans="1:10" ht="15">
      <c r="A34" s="67" t="s">
        <v>120</v>
      </c>
      <c r="B34" s="68" t="s">
        <v>121</v>
      </c>
      <c r="C34" s="69"/>
      <c r="D34" s="156"/>
      <c r="E34" s="70"/>
    </row>
    <row r="35" spans="1:10" ht="19.5" customHeight="1">
      <c r="A35" s="67">
        <v>1</v>
      </c>
      <c r="B35" s="78" t="s">
        <v>122</v>
      </c>
      <c r="C35" s="69">
        <v>16</v>
      </c>
      <c r="D35" s="156"/>
      <c r="E35" s="70"/>
    </row>
    <row r="36" spans="1:10" ht="17.25" customHeight="1">
      <c r="A36" s="67">
        <v>2</v>
      </c>
      <c r="B36" s="78" t="s">
        <v>123</v>
      </c>
      <c r="C36" s="69">
        <v>17</v>
      </c>
      <c r="D36" s="156"/>
      <c r="E36" s="70"/>
    </row>
    <row r="37" spans="1:10" ht="15">
      <c r="A37" s="67">
        <v>3</v>
      </c>
      <c r="B37" s="68" t="s">
        <v>124</v>
      </c>
      <c r="C37" s="69">
        <v>18</v>
      </c>
      <c r="D37" s="156">
        <v>100000</v>
      </c>
      <c r="E37" s="70">
        <v>100000</v>
      </c>
      <c r="G37" s="79"/>
    </row>
    <row r="38" spans="1:10" ht="15">
      <c r="A38" s="67">
        <v>4</v>
      </c>
      <c r="B38" s="68" t="s">
        <v>125</v>
      </c>
      <c r="C38" s="69">
        <v>19</v>
      </c>
      <c r="D38" s="156"/>
      <c r="E38" s="70"/>
    </row>
    <row r="39" spans="1:10" ht="15">
      <c r="A39" s="67">
        <v>5</v>
      </c>
      <c r="B39" s="68" t="s">
        <v>126</v>
      </c>
      <c r="C39" s="69">
        <v>20</v>
      </c>
      <c r="D39" s="156"/>
      <c r="E39" s="70"/>
    </row>
    <row r="40" spans="1:10" ht="15">
      <c r="A40" s="67">
        <v>6</v>
      </c>
      <c r="B40" s="68" t="s">
        <v>127</v>
      </c>
      <c r="C40" s="69">
        <v>21</v>
      </c>
      <c r="D40" s="156"/>
      <c r="E40" s="70"/>
      <c r="G40" s="79"/>
    </row>
    <row r="41" spans="1:10" ht="15">
      <c r="A41" s="67">
        <v>7</v>
      </c>
      <c r="B41" s="68" t="s">
        <v>128</v>
      </c>
      <c r="C41" s="69">
        <v>22</v>
      </c>
      <c r="D41" s="156">
        <v>780029</v>
      </c>
      <c r="E41" s="70">
        <v>780029</v>
      </c>
    </row>
    <row r="42" spans="1:10" ht="15">
      <c r="A42" s="67">
        <v>8</v>
      </c>
      <c r="B42" s="68" t="s">
        <v>129</v>
      </c>
      <c r="C42" s="69">
        <v>23</v>
      </c>
      <c r="D42" s="156">
        <f>12017906+1232136</f>
        <v>13250042</v>
      </c>
      <c r="E42" s="70">
        <v>12017906</v>
      </c>
    </row>
    <row r="43" spans="1:10" ht="15">
      <c r="A43" s="67">
        <v>9</v>
      </c>
      <c r="B43" s="68" t="s">
        <v>130</v>
      </c>
      <c r="C43" s="69">
        <v>24</v>
      </c>
      <c r="D43" s="156">
        <v>4174918</v>
      </c>
      <c r="E43" s="70">
        <v>1232136</v>
      </c>
    </row>
    <row r="44" spans="1:10" ht="15">
      <c r="A44" s="67">
        <v>10</v>
      </c>
      <c r="B44" s="68" t="s">
        <v>131</v>
      </c>
      <c r="C44" s="69">
        <v>25</v>
      </c>
      <c r="D44" s="156">
        <f>-'PAS E TE ARDH (formati I )'!D29</f>
        <v>5732082</v>
      </c>
      <c r="E44" s="70">
        <v>4174918</v>
      </c>
      <c r="F44" s="79"/>
    </row>
    <row r="45" spans="1:10" ht="15">
      <c r="A45" s="67"/>
      <c r="B45" s="30" t="s">
        <v>94</v>
      </c>
      <c r="C45" s="69"/>
      <c r="D45" s="70">
        <f>SUM(D35:D44)</f>
        <v>24037071</v>
      </c>
      <c r="E45" s="70">
        <f>SUM(E35:E44)</f>
        <v>18304989</v>
      </c>
      <c r="F45" s="79"/>
      <c r="J45" s="79"/>
    </row>
    <row r="46" spans="1:10" ht="15">
      <c r="A46" s="67"/>
      <c r="B46" s="68" t="s">
        <v>132</v>
      </c>
      <c r="C46" s="69"/>
      <c r="D46" s="70">
        <f>D45</f>
        <v>24037071</v>
      </c>
      <c r="E46" s="70">
        <f>E45</f>
        <v>18304989</v>
      </c>
    </row>
    <row r="47" spans="1:10" ht="15">
      <c r="A47" s="67"/>
      <c r="B47" s="68"/>
      <c r="C47" s="69"/>
      <c r="D47" s="70"/>
      <c r="E47" s="70"/>
    </row>
    <row r="48" spans="1:10" ht="15">
      <c r="A48" s="67"/>
      <c r="B48" s="68" t="s">
        <v>133</v>
      </c>
      <c r="C48" s="69"/>
      <c r="D48" s="70">
        <f>SUM(D21+D32+D46)</f>
        <v>200701443</v>
      </c>
      <c r="E48" s="70">
        <f>SUM(E21+E32+E46)</f>
        <v>122576065</v>
      </c>
    </row>
    <row r="49" spans="2:5" ht="14.25">
      <c r="B49" s="1" t="s">
        <v>393</v>
      </c>
      <c r="D49" s="66"/>
      <c r="E49" s="146" t="s">
        <v>395</v>
      </c>
    </row>
    <row r="50" spans="2:5">
      <c r="B50" s="1" t="s">
        <v>394</v>
      </c>
      <c r="E50" s="18" t="s">
        <v>181</v>
      </c>
    </row>
  </sheetData>
  <pageMargins left="0.74" right="0.22" top="0.4" bottom="0.53" header="0.38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H43"/>
  <sheetViews>
    <sheetView workbookViewId="0">
      <selection activeCell="A2" sqref="A2:H30"/>
    </sheetView>
  </sheetViews>
  <sheetFormatPr defaultRowHeight="12.75"/>
  <cols>
    <col min="1" max="1" width="3.5703125" style="1" customWidth="1"/>
    <col min="2" max="2" width="31.42578125" style="1" customWidth="1"/>
    <col min="3" max="3" width="12.5703125" style="1" customWidth="1"/>
    <col min="4" max="4" width="11" style="1" customWidth="1"/>
    <col min="5" max="5" width="8.7109375" style="1" customWidth="1"/>
    <col min="6" max="6" width="13" style="1" customWidth="1"/>
    <col min="7" max="7" width="12.85546875" style="1" customWidth="1"/>
    <col min="8" max="8" width="16" style="1" customWidth="1"/>
    <col min="9" max="256" width="9.140625" style="1"/>
    <col min="257" max="257" width="3.5703125" style="1" customWidth="1"/>
    <col min="258" max="258" width="34.5703125" style="1" customWidth="1"/>
    <col min="259" max="259" width="12.140625" style="1" customWidth="1"/>
    <col min="260" max="260" width="11" style="1" customWidth="1"/>
    <col min="261" max="261" width="11.42578125" style="1" customWidth="1"/>
    <col min="262" max="262" width="11.5703125" style="1" customWidth="1"/>
    <col min="263" max="263" width="12.85546875" style="1" customWidth="1"/>
    <col min="264" max="264" width="11.7109375" style="1" customWidth="1"/>
    <col min="265" max="512" width="9.140625" style="1"/>
    <col min="513" max="513" width="3.5703125" style="1" customWidth="1"/>
    <col min="514" max="514" width="34.5703125" style="1" customWidth="1"/>
    <col min="515" max="515" width="12.140625" style="1" customWidth="1"/>
    <col min="516" max="516" width="11" style="1" customWidth="1"/>
    <col min="517" max="517" width="11.42578125" style="1" customWidth="1"/>
    <col min="518" max="518" width="11.5703125" style="1" customWidth="1"/>
    <col min="519" max="519" width="12.85546875" style="1" customWidth="1"/>
    <col min="520" max="520" width="11.7109375" style="1" customWidth="1"/>
    <col min="521" max="768" width="9.140625" style="1"/>
    <col min="769" max="769" width="3.5703125" style="1" customWidth="1"/>
    <col min="770" max="770" width="34.5703125" style="1" customWidth="1"/>
    <col min="771" max="771" width="12.140625" style="1" customWidth="1"/>
    <col min="772" max="772" width="11" style="1" customWidth="1"/>
    <col min="773" max="773" width="11.42578125" style="1" customWidth="1"/>
    <col min="774" max="774" width="11.5703125" style="1" customWidth="1"/>
    <col min="775" max="775" width="12.85546875" style="1" customWidth="1"/>
    <col min="776" max="776" width="11.7109375" style="1" customWidth="1"/>
    <col min="777" max="1024" width="9.140625" style="1"/>
    <col min="1025" max="1025" width="3.5703125" style="1" customWidth="1"/>
    <col min="1026" max="1026" width="34.5703125" style="1" customWidth="1"/>
    <col min="1027" max="1027" width="12.140625" style="1" customWidth="1"/>
    <col min="1028" max="1028" width="11" style="1" customWidth="1"/>
    <col min="1029" max="1029" width="11.42578125" style="1" customWidth="1"/>
    <col min="1030" max="1030" width="11.5703125" style="1" customWidth="1"/>
    <col min="1031" max="1031" width="12.85546875" style="1" customWidth="1"/>
    <col min="1032" max="1032" width="11.7109375" style="1" customWidth="1"/>
    <col min="1033" max="1280" width="9.140625" style="1"/>
    <col min="1281" max="1281" width="3.5703125" style="1" customWidth="1"/>
    <col min="1282" max="1282" width="34.5703125" style="1" customWidth="1"/>
    <col min="1283" max="1283" width="12.140625" style="1" customWidth="1"/>
    <col min="1284" max="1284" width="11" style="1" customWidth="1"/>
    <col min="1285" max="1285" width="11.42578125" style="1" customWidth="1"/>
    <col min="1286" max="1286" width="11.5703125" style="1" customWidth="1"/>
    <col min="1287" max="1287" width="12.85546875" style="1" customWidth="1"/>
    <col min="1288" max="1288" width="11.7109375" style="1" customWidth="1"/>
    <col min="1289" max="1536" width="9.140625" style="1"/>
    <col min="1537" max="1537" width="3.5703125" style="1" customWidth="1"/>
    <col min="1538" max="1538" width="34.5703125" style="1" customWidth="1"/>
    <col min="1539" max="1539" width="12.140625" style="1" customWidth="1"/>
    <col min="1540" max="1540" width="11" style="1" customWidth="1"/>
    <col min="1541" max="1541" width="11.42578125" style="1" customWidth="1"/>
    <col min="1542" max="1542" width="11.5703125" style="1" customWidth="1"/>
    <col min="1543" max="1543" width="12.85546875" style="1" customWidth="1"/>
    <col min="1544" max="1544" width="11.7109375" style="1" customWidth="1"/>
    <col min="1545" max="1792" width="9.140625" style="1"/>
    <col min="1793" max="1793" width="3.5703125" style="1" customWidth="1"/>
    <col min="1794" max="1794" width="34.5703125" style="1" customWidth="1"/>
    <col min="1795" max="1795" width="12.140625" style="1" customWidth="1"/>
    <col min="1796" max="1796" width="11" style="1" customWidth="1"/>
    <col min="1797" max="1797" width="11.42578125" style="1" customWidth="1"/>
    <col min="1798" max="1798" width="11.5703125" style="1" customWidth="1"/>
    <col min="1799" max="1799" width="12.85546875" style="1" customWidth="1"/>
    <col min="1800" max="1800" width="11.7109375" style="1" customWidth="1"/>
    <col min="1801" max="2048" width="9.140625" style="1"/>
    <col min="2049" max="2049" width="3.5703125" style="1" customWidth="1"/>
    <col min="2050" max="2050" width="34.5703125" style="1" customWidth="1"/>
    <col min="2051" max="2051" width="12.140625" style="1" customWidth="1"/>
    <col min="2052" max="2052" width="11" style="1" customWidth="1"/>
    <col min="2053" max="2053" width="11.42578125" style="1" customWidth="1"/>
    <col min="2054" max="2054" width="11.5703125" style="1" customWidth="1"/>
    <col min="2055" max="2055" width="12.85546875" style="1" customWidth="1"/>
    <col min="2056" max="2056" width="11.7109375" style="1" customWidth="1"/>
    <col min="2057" max="2304" width="9.140625" style="1"/>
    <col min="2305" max="2305" width="3.5703125" style="1" customWidth="1"/>
    <col min="2306" max="2306" width="34.5703125" style="1" customWidth="1"/>
    <col min="2307" max="2307" width="12.140625" style="1" customWidth="1"/>
    <col min="2308" max="2308" width="11" style="1" customWidth="1"/>
    <col min="2309" max="2309" width="11.42578125" style="1" customWidth="1"/>
    <col min="2310" max="2310" width="11.5703125" style="1" customWidth="1"/>
    <col min="2311" max="2311" width="12.85546875" style="1" customWidth="1"/>
    <col min="2312" max="2312" width="11.7109375" style="1" customWidth="1"/>
    <col min="2313" max="2560" width="9.140625" style="1"/>
    <col min="2561" max="2561" width="3.5703125" style="1" customWidth="1"/>
    <col min="2562" max="2562" width="34.5703125" style="1" customWidth="1"/>
    <col min="2563" max="2563" width="12.140625" style="1" customWidth="1"/>
    <col min="2564" max="2564" width="11" style="1" customWidth="1"/>
    <col min="2565" max="2565" width="11.42578125" style="1" customWidth="1"/>
    <col min="2566" max="2566" width="11.5703125" style="1" customWidth="1"/>
    <col min="2567" max="2567" width="12.85546875" style="1" customWidth="1"/>
    <col min="2568" max="2568" width="11.7109375" style="1" customWidth="1"/>
    <col min="2569" max="2816" width="9.140625" style="1"/>
    <col min="2817" max="2817" width="3.5703125" style="1" customWidth="1"/>
    <col min="2818" max="2818" width="34.5703125" style="1" customWidth="1"/>
    <col min="2819" max="2819" width="12.140625" style="1" customWidth="1"/>
    <col min="2820" max="2820" width="11" style="1" customWidth="1"/>
    <col min="2821" max="2821" width="11.42578125" style="1" customWidth="1"/>
    <col min="2822" max="2822" width="11.5703125" style="1" customWidth="1"/>
    <col min="2823" max="2823" width="12.85546875" style="1" customWidth="1"/>
    <col min="2824" max="2824" width="11.7109375" style="1" customWidth="1"/>
    <col min="2825" max="3072" width="9.140625" style="1"/>
    <col min="3073" max="3073" width="3.5703125" style="1" customWidth="1"/>
    <col min="3074" max="3074" width="34.5703125" style="1" customWidth="1"/>
    <col min="3075" max="3075" width="12.140625" style="1" customWidth="1"/>
    <col min="3076" max="3076" width="11" style="1" customWidth="1"/>
    <col min="3077" max="3077" width="11.42578125" style="1" customWidth="1"/>
    <col min="3078" max="3078" width="11.5703125" style="1" customWidth="1"/>
    <col min="3079" max="3079" width="12.85546875" style="1" customWidth="1"/>
    <col min="3080" max="3080" width="11.7109375" style="1" customWidth="1"/>
    <col min="3081" max="3328" width="9.140625" style="1"/>
    <col min="3329" max="3329" width="3.5703125" style="1" customWidth="1"/>
    <col min="3330" max="3330" width="34.5703125" style="1" customWidth="1"/>
    <col min="3331" max="3331" width="12.140625" style="1" customWidth="1"/>
    <col min="3332" max="3332" width="11" style="1" customWidth="1"/>
    <col min="3333" max="3333" width="11.42578125" style="1" customWidth="1"/>
    <col min="3334" max="3334" width="11.5703125" style="1" customWidth="1"/>
    <col min="3335" max="3335" width="12.85546875" style="1" customWidth="1"/>
    <col min="3336" max="3336" width="11.7109375" style="1" customWidth="1"/>
    <col min="3337" max="3584" width="9.140625" style="1"/>
    <col min="3585" max="3585" width="3.5703125" style="1" customWidth="1"/>
    <col min="3586" max="3586" width="34.5703125" style="1" customWidth="1"/>
    <col min="3587" max="3587" width="12.140625" style="1" customWidth="1"/>
    <col min="3588" max="3588" width="11" style="1" customWidth="1"/>
    <col min="3589" max="3589" width="11.42578125" style="1" customWidth="1"/>
    <col min="3590" max="3590" width="11.5703125" style="1" customWidth="1"/>
    <col min="3591" max="3591" width="12.85546875" style="1" customWidth="1"/>
    <col min="3592" max="3592" width="11.7109375" style="1" customWidth="1"/>
    <col min="3593" max="3840" width="9.140625" style="1"/>
    <col min="3841" max="3841" width="3.5703125" style="1" customWidth="1"/>
    <col min="3842" max="3842" width="34.5703125" style="1" customWidth="1"/>
    <col min="3843" max="3843" width="12.140625" style="1" customWidth="1"/>
    <col min="3844" max="3844" width="11" style="1" customWidth="1"/>
    <col min="3845" max="3845" width="11.42578125" style="1" customWidth="1"/>
    <col min="3846" max="3846" width="11.5703125" style="1" customWidth="1"/>
    <col min="3847" max="3847" width="12.85546875" style="1" customWidth="1"/>
    <col min="3848" max="3848" width="11.7109375" style="1" customWidth="1"/>
    <col min="3849" max="4096" width="9.140625" style="1"/>
    <col min="4097" max="4097" width="3.5703125" style="1" customWidth="1"/>
    <col min="4098" max="4098" width="34.5703125" style="1" customWidth="1"/>
    <col min="4099" max="4099" width="12.140625" style="1" customWidth="1"/>
    <col min="4100" max="4100" width="11" style="1" customWidth="1"/>
    <col min="4101" max="4101" width="11.42578125" style="1" customWidth="1"/>
    <col min="4102" max="4102" width="11.5703125" style="1" customWidth="1"/>
    <col min="4103" max="4103" width="12.85546875" style="1" customWidth="1"/>
    <col min="4104" max="4104" width="11.7109375" style="1" customWidth="1"/>
    <col min="4105" max="4352" width="9.140625" style="1"/>
    <col min="4353" max="4353" width="3.5703125" style="1" customWidth="1"/>
    <col min="4354" max="4354" width="34.5703125" style="1" customWidth="1"/>
    <col min="4355" max="4355" width="12.140625" style="1" customWidth="1"/>
    <col min="4356" max="4356" width="11" style="1" customWidth="1"/>
    <col min="4357" max="4357" width="11.42578125" style="1" customWidth="1"/>
    <col min="4358" max="4358" width="11.5703125" style="1" customWidth="1"/>
    <col min="4359" max="4359" width="12.85546875" style="1" customWidth="1"/>
    <col min="4360" max="4360" width="11.7109375" style="1" customWidth="1"/>
    <col min="4361" max="4608" width="9.140625" style="1"/>
    <col min="4609" max="4609" width="3.5703125" style="1" customWidth="1"/>
    <col min="4610" max="4610" width="34.5703125" style="1" customWidth="1"/>
    <col min="4611" max="4611" width="12.140625" style="1" customWidth="1"/>
    <col min="4612" max="4612" width="11" style="1" customWidth="1"/>
    <col min="4613" max="4613" width="11.42578125" style="1" customWidth="1"/>
    <col min="4614" max="4614" width="11.5703125" style="1" customWidth="1"/>
    <col min="4615" max="4615" width="12.85546875" style="1" customWidth="1"/>
    <col min="4616" max="4616" width="11.7109375" style="1" customWidth="1"/>
    <col min="4617" max="4864" width="9.140625" style="1"/>
    <col min="4865" max="4865" width="3.5703125" style="1" customWidth="1"/>
    <col min="4866" max="4866" width="34.5703125" style="1" customWidth="1"/>
    <col min="4867" max="4867" width="12.140625" style="1" customWidth="1"/>
    <col min="4868" max="4868" width="11" style="1" customWidth="1"/>
    <col min="4869" max="4869" width="11.42578125" style="1" customWidth="1"/>
    <col min="4870" max="4870" width="11.5703125" style="1" customWidth="1"/>
    <col min="4871" max="4871" width="12.85546875" style="1" customWidth="1"/>
    <col min="4872" max="4872" width="11.7109375" style="1" customWidth="1"/>
    <col min="4873" max="5120" width="9.140625" style="1"/>
    <col min="5121" max="5121" width="3.5703125" style="1" customWidth="1"/>
    <col min="5122" max="5122" width="34.5703125" style="1" customWidth="1"/>
    <col min="5123" max="5123" width="12.140625" style="1" customWidth="1"/>
    <col min="5124" max="5124" width="11" style="1" customWidth="1"/>
    <col min="5125" max="5125" width="11.42578125" style="1" customWidth="1"/>
    <col min="5126" max="5126" width="11.5703125" style="1" customWidth="1"/>
    <col min="5127" max="5127" width="12.85546875" style="1" customWidth="1"/>
    <col min="5128" max="5128" width="11.7109375" style="1" customWidth="1"/>
    <col min="5129" max="5376" width="9.140625" style="1"/>
    <col min="5377" max="5377" width="3.5703125" style="1" customWidth="1"/>
    <col min="5378" max="5378" width="34.5703125" style="1" customWidth="1"/>
    <col min="5379" max="5379" width="12.140625" style="1" customWidth="1"/>
    <col min="5380" max="5380" width="11" style="1" customWidth="1"/>
    <col min="5381" max="5381" width="11.42578125" style="1" customWidth="1"/>
    <col min="5382" max="5382" width="11.5703125" style="1" customWidth="1"/>
    <col min="5383" max="5383" width="12.85546875" style="1" customWidth="1"/>
    <col min="5384" max="5384" width="11.7109375" style="1" customWidth="1"/>
    <col min="5385" max="5632" width="9.140625" style="1"/>
    <col min="5633" max="5633" width="3.5703125" style="1" customWidth="1"/>
    <col min="5634" max="5634" width="34.5703125" style="1" customWidth="1"/>
    <col min="5635" max="5635" width="12.140625" style="1" customWidth="1"/>
    <col min="5636" max="5636" width="11" style="1" customWidth="1"/>
    <col min="5637" max="5637" width="11.42578125" style="1" customWidth="1"/>
    <col min="5638" max="5638" width="11.5703125" style="1" customWidth="1"/>
    <col min="5639" max="5639" width="12.85546875" style="1" customWidth="1"/>
    <col min="5640" max="5640" width="11.7109375" style="1" customWidth="1"/>
    <col min="5641" max="5888" width="9.140625" style="1"/>
    <col min="5889" max="5889" width="3.5703125" style="1" customWidth="1"/>
    <col min="5890" max="5890" width="34.5703125" style="1" customWidth="1"/>
    <col min="5891" max="5891" width="12.140625" style="1" customWidth="1"/>
    <col min="5892" max="5892" width="11" style="1" customWidth="1"/>
    <col min="5893" max="5893" width="11.42578125" style="1" customWidth="1"/>
    <col min="5894" max="5894" width="11.5703125" style="1" customWidth="1"/>
    <col min="5895" max="5895" width="12.85546875" style="1" customWidth="1"/>
    <col min="5896" max="5896" width="11.7109375" style="1" customWidth="1"/>
    <col min="5897" max="6144" width="9.140625" style="1"/>
    <col min="6145" max="6145" width="3.5703125" style="1" customWidth="1"/>
    <col min="6146" max="6146" width="34.5703125" style="1" customWidth="1"/>
    <col min="6147" max="6147" width="12.140625" style="1" customWidth="1"/>
    <col min="6148" max="6148" width="11" style="1" customWidth="1"/>
    <col min="6149" max="6149" width="11.42578125" style="1" customWidth="1"/>
    <col min="6150" max="6150" width="11.5703125" style="1" customWidth="1"/>
    <col min="6151" max="6151" width="12.85546875" style="1" customWidth="1"/>
    <col min="6152" max="6152" width="11.7109375" style="1" customWidth="1"/>
    <col min="6153" max="6400" width="9.140625" style="1"/>
    <col min="6401" max="6401" width="3.5703125" style="1" customWidth="1"/>
    <col min="6402" max="6402" width="34.5703125" style="1" customWidth="1"/>
    <col min="6403" max="6403" width="12.140625" style="1" customWidth="1"/>
    <col min="6404" max="6404" width="11" style="1" customWidth="1"/>
    <col min="6405" max="6405" width="11.42578125" style="1" customWidth="1"/>
    <col min="6406" max="6406" width="11.5703125" style="1" customWidth="1"/>
    <col min="6407" max="6407" width="12.85546875" style="1" customWidth="1"/>
    <col min="6408" max="6408" width="11.7109375" style="1" customWidth="1"/>
    <col min="6409" max="6656" width="9.140625" style="1"/>
    <col min="6657" max="6657" width="3.5703125" style="1" customWidth="1"/>
    <col min="6658" max="6658" width="34.5703125" style="1" customWidth="1"/>
    <col min="6659" max="6659" width="12.140625" style="1" customWidth="1"/>
    <col min="6660" max="6660" width="11" style="1" customWidth="1"/>
    <col min="6661" max="6661" width="11.42578125" style="1" customWidth="1"/>
    <col min="6662" max="6662" width="11.5703125" style="1" customWidth="1"/>
    <col min="6663" max="6663" width="12.85546875" style="1" customWidth="1"/>
    <col min="6664" max="6664" width="11.7109375" style="1" customWidth="1"/>
    <col min="6665" max="6912" width="9.140625" style="1"/>
    <col min="6913" max="6913" width="3.5703125" style="1" customWidth="1"/>
    <col min="6914" max="6914" width="34.5703125" style="1" customWidth="1"/>
    <col min="6915" max="6915" width="12.140625" style="1" customWidth="1"/>
    <col min="6916" max="6916" width="11" style="1" customWidth="1"/>
    <col min="6917" max="6917" width="11.42578125" style="1" customWidth="1"/>
    <col min="6918" max="6918" width="11.5703125" style="1" customWidth="1"/>
    <col min="6919" max="6919" width="12.85546875" style="1" customWidth="1"/>
    <col min="6920" max="6920" width="11.7109375" style="1" customWidth="1"/>
    <col min="6921" max="7168" width="9.140625" style="1"/>
    <col min="7169" max="7169" width="3.5703125" style="1" customWidth="1"/>
    <col min="7170" max="7170" width="34.5703125" style="1" customWidth="1"/>
    <col min="7171" max="7171" width="12.140625" style="1" customWidth="1"/>
    <col min="7172" max="7172" width="11" style="1" customWidth="1"/>
    <col min="7173" max="7173" width="11.42578125" style="1" customWidth="1"/>
    <col min="7174" max="7174" width="11.5703125" style="1" customWidth="1"/>
    <col min="7175" max="7175" width="12.85546875" style="1" customWidth="1"/>
    <col min="7176" max="7176" width="11.7109375" style="1" customWidth="1"/>
    <col min="7177" max="7424" width="9.140625" style="1"/>
    <col min="7425" max="7425" width="3.5703125" style="1" customWidth="1"/>
    <col min="7426" max="7426" width="34.5703125" style="1" customWidth="1"/>
    <col min="7427" max="7427" width="12.140625" style="1" customWidth="1"/>
    <col min="7428" max="7428" width="11" style="1" customWidth="1"/>
    <col min="7429" max="7429" width="11.42578125" style="1" customWidth="1"/>
    <col min="7430" max="7430" width="11.5703125" style="1" customWidth="1"/>
    <col min="7431" max="7431" width="12.85546875" style="1" customWidth="1"/>
    <col min="7432" max="7432" width="11.7109375" style="1" customWidth="1"/>
    <col min="7433" max="7680" width="9.140625" style="1"/>
    <col min="7681" max="7681" width="3.5703125" style="1" customWidth="1"/>
    <col min="7682" max="7682" width="34.5703125" style="1" customWidth="1"/>
    <col min="7683" max="7683" width="12.140625" style="1" customWidth="1"/>
    <col min="7684" max="7684" width="11" style="1" customWidth="1"/>
    <col min="7685" max="7685" width="11.42578125" style="1" customWidth="1"/>
    <col min="7686" max="7686" width="11.5703125" style="1" customWidth="1"/>
    <col min="7687" max="7687" width="12.85546875" style="1" customWidth="1"/>
    <col min="7688" max="7688" width="11.7109375" style="1" customWidth="1"/>
    <col min="7689" max="7936" width="9.140625" style="1"/>
    <col min="7937" max="7937" width="3.5703125" style="1" customWidth="1"/>
    <col min="7938" max="7938" width="34.5703125" style="1" customWidth="1"/>
    <col min="7939" max="7939" width="12.140625" style="1" customWidth="1"/>
    <col min="7940" max="7940" width="11" style="1" customWidth="1"/>
    <col min="7941" max="7941" width="11.42578125" style="1" customWidth="1"/>
    <col min="7942" max="7942" width="11.5703125" style="1" customWidth="1"/>
    <col min="7943" max="7943" width="12.85546875" style="1" customWidth="1"/>
    <col min="7944" max="7944" width="11.7109375" style="1" customWidth="1"/>
    <col min="7945" max="8192" width="9.140625" style="1"/>
    <col min="8193" max="8193" width="3.5703125" style="1" customWidth="1"/>
    <col min="8194" max="8194" width="34.5703125" style="1" customWidth="1"/>
    <col min="8195" max="8195" width="12.140625" style="1" customWidth="1"/>
    <col min="8196" max="8196" width="11" style="1" customWidth="1"/>
    <col min="8197" max="8197" width="11.42578125" style="1" customWidth="1"/>
    <col min="8198" max="8198" width="11.5703125" style="1" customWidth="1"/>
    <col min="8199" max="8199" width="12.85546875" style="1" customWidth="1"/>
    <col min="8200" max="8200" width="11.7109375" style="1" customWidth="1"/>
    <col min="8201" max="8448" width="9.140625" style="1"/>
    <col min="8449" max="8449" width="3.5703125" style="1" customWidth="1"/>
    <col min="8450" max="8450" width="34.5703125" style="1" customWidth="1"/>
    <col min="8451" max="8451" width="12.140625" style="1" customWidth="1"/>
    <col min="8452" max="8452" width="11" style="1" customWidth="1"/>
    <col min="8453" max="8453" width="11.42578125" style="1" customWidth="1"/>
    <col min="8454" max="8454" width="11.5703125" style="1" customWidth="1"/>
    <col min="8455" max="8455" width="12.85546875" style="1" customWidth="1"/>
    <col min="8456" max="8456" width="11.7109375" style="1" customWidth="1"/>
    <col min="8457" max="8704" width="9.140625" style="1"/>
    <col min="8705" max="8705" width="3.5703125" style="1" customWidth="1"/>
    <col min="8706" max="8706" width="34.5703125" style="1" customWidth="1"/>
    <col min="8707" max="8707" width="12.140625" style="1" customWidth="1"/>
    <col min="8708" max="8708" width="11" style="1" customWidth="1"/>
    <col min="8709" max="8709" width="11.42578125" style="1" customWidth="1"/>
    <col min="8710" max="8710" width="11.5703125" style="1" customWidth="1"/>
    <col min="8711" max="8711" width="12.85546875" style="1" customWidth="1"/>
    <col min="8712" max="8712" width="11.7109375" style="1" customWidth="1"/>
    <col min="8713" max="8960" width="9.140625" style="1"/>
    <col min="8961" max="8961" width="3.5703125" style="1" customWidth="1"/>
    <col min="8962" max="8962" width="34.5703125" style="1" customWidth="1"/>
    <col min="8963" max="8963" width="12.140625" style="1" customWidth="1"/>
    <col min="8964" max="8964" width="11" style="1" customWidth="1"/>
    <col min="8965" max="8965" width="11.42578125" style="1" customWidth="1"/>
    <col min="8966" max="8966" width="11.5703125" style="1" customWidth="1"/>
    <col min="8967" max="8967" width="12.85546875" style="1" customWidth="1"/>
    <col min="8968" max="8968" width="11.7109375" style="1" customWidth="1"/>
    <col min="8969" max="9216" width="9.140625" style="1"/>
    <col min="9217" max="9217" width="3.5703125" style="1" customWidth="1"/>
    <col min="9218" max="9218" width="34.5703125" style="1" customWidth="1"/>
    <col min="9219" max="9219" width="12.140625" style="1" customWidth="1"/>
    <col min="9220" max="9220" width="11" style="1" customWidth="1"/>
    <col min="9221" max="9221" width="11.42578125" style="1" customWidth="1"/>
    <col min="9222" max="9222" width="11.5703125" style="1" customWidth="1"/>
    <col min="9223" max="9223" width="12.85546875" style="1" customWidth="1"/>
    <col min="9224" max="9224" width="11.7109375" style="1" customWidth="1"/>
    <col min="9225" max="9472" width="9.140625" style="1"/>
    <col min="9473" max="9473" width="3.5703125" style="1" customWidth="1"/>
    <col min="9474" max="9474" width="34.5703125" style="1" customWidth="1"/>
    <col min="9475" max="9475" width="12.140625" style="1" customWidth="1"/>
    <col min="9476" max="9476" width="11" style="1" customWidth="1"/>
    <col min="9477" max="9477" width="11.42578125" style="1" customWidth="1"/>
    <col min="9478" max="9478" width="11.5703125" style="1" customWidth="1"/>
    <col min="9479" max="9479" width="12.85546875" style="1" customWidth="1"/>
    <col min="9480" max="9480" width="11.7109375" style="1" customWidth="1"/>
    <col min="9481" max="9728" width="9.140625" style="1"/>
    <col min="9729" max="9729" width="3.5703125" style="1" customWidth="1"/>
    <col min="9730" max="9730" width="34.5703125" style="1" customWidth="1"/>
    <col min="9731" max="9731" width="12.140625" style="1" customWidth="1"/>
    <col min="9732" max="9732" width="11" style="1" customWidth="1"/>
    <col min="9733" max="9733" width="11.42578125" style="1" customWidth="1"/>
    <col min="9734" max="9734" width="11.5703125" style="1" customWidth="1"/>
    <col min="9735" max="9735" width="12.85546875" style="1" customWidth="1"/>
    <col min="9736" max="9736" width="11.7109375" style="1" customWidth="1"/>
    <col min="9737" max="9984" width="9.140625" style="1"/>
    <col min="9985" max="9985" width="3.5703125" style="1" customWidth="1"/>
    <col min="9986" max="9986" width="34.5703125" style="1" customWidth="1"/>
    <col min="9987" max="9987" width="12.140625" style="1" customWidth="1"/>
    <col min="9988" max="9988" width="11" style="1" customWidth="1"/>
    <col min="9989" max="9989" width="11.42578125" style="1" customWidth="1"/>
    <col min="9990" max="9990" width="11.5703125" style="1" customWidth="1"/>
    <col min="9991" max="9991" width="12.85546875" style="1" customWidth="1"/>
    <col min="9992" max="9992" width="11.7109375" style="1" customWidth="1"/>
    <col min="9993" max="10240" width="9.140625" style="1"/>
    <col min="10241" max="10241" width="3.5703125" style="1" customWidth="1"/>
    <col min="10242" max="10242" width="34.5703125" style="1" customWidth="1"/>
    <col min="10243" max="10243" width="12.140625" style="1" customWidth="1"/>
    <col min="10244" max="10244" width="11" style="1" customWidth="1"/>
    <col min="10245" max="10245" width="11.42578125" style="1" customWidth="1"/>
    <col min="10246" max="10246" width="11.5703125" style="1" customWidth="1"/>
    <col min="10247" max="10247" width="12.85546875" style="1" customWidth="1"/>
    <col min="10248" max="10248" width="11.7109375" style="1" customWidth="1"/>
    <col min="10249" max="10496" width="9.140625" style="1"/>
    <col min="10497" max="10497" width="3.5703125" style="1" customWidth="1"/>
    <col min="10498" max="10498" width="34.5703125" style="1" customWidth="1"/>
    <col min="10499" max="10499" width="12.140625" style="1" customWidth="1"/>
    <col min="10500" max="10500" width="11" style="1" customWidth="1"/>
    <col min="10501" max="10501" width="11.42578125" style="1" customWidth="1"/>
    <col min="10502" max="10502" width="11.5703125" style="1" customWidth="1"/>
    <col min="10503" max="10503" width="12.85546875" style="1" customWidth="1"/>
    <col min="10504" max="10504" width="11.7109375" style="1" customWidth="1"/>
    <col min="10505" max="10752" width="9.140625" style="1"/>
    <col min="10753" max="10753" width="3.5703125" style="1" customWidth="1"/>
    <col min="10754" max="10754" width="34.5703125" style="1" customWidth="1"/>
    <col min="10755" max="10755" width="12.140625" style="1" customWidth="1"/>
    <col min="10756" max="10756" width="11" style="1" customWidth="1"/>
    <col min="10757" max="10757" width="11.42578125" style="1" customWidth="1"/>
    <col min="10758" max="10758" width="11.5703125" style="1" customWidth="1"/>
    <col min="10759" max="10759" width="12.85546875" style="1" customWidth="1"/>
    <col min="10760" max="10760" width="11.7109375" style="1" customWidth="1"/>
    <col min="10761" max="11008" width="9.140625" style="1"/>
    <col min="11009" max="11009" width="3.5703125" style="1" customWidth="1"/>
    <col min="11010" max="11010" width="34.5703125" style="1" customWidth="1"/>
    <col min="11011" max="11011" width="12.140625" style="1" customWidth="1"/>
    <col min="11012" max="11012" width="11" style="1" customWidth="1"/>
    <col min="11013" max="11013" width="11.42578125" style="1" customWidth="1"/>
    <col min="11014" max="11014" width="11.5703125" style="1" customWidth="1"/>
    <col min="11015" max="11015" width="12.85546875" style="1" customWidth="1"/>
    <col min="11016" max="11016" width="11.7109375" style="1" customWidth="1"/>
    <col min="11017" max="11264" width="9.140625" style="1"/>
    <col min="11265" max="11265" width="3.5703125" style="1" customWidth="1"/>
    <col min="11266" max="11266" width="34.5703125" style="1" customWidth="1"/>
    <col min="11267" max="11267" width="12.140625" style="1" customWidth="1"/>
    <col min="11268" max="11268" width="11" style="1" customWidth="1"/>
    <col min="11269" max="11269" width="11.42578125" style="1" customWidth="1"/>
    <col min="11270" max="11270" width="11.5703125" style="1" customWidth="1"/>
    <col min="11271" max="11271" width="12.85546875" style="1" customWidth="1"/>
    <col min="11272" max="11272" width="11.7109375" style="1" customWidth="1"/>
    <col min="11273" max="11520" width="9.140625" style="1"/>
    <col min="11521" max="11521" width="3.5703125" style="1" customWidth="1"/>
    <col min="11522" max="11522" width="34.5703125" style="1" customWidth="1"/>
    <col min="11523" max="11523" width="12.140625" style="1" customWidth="1"/>
    <col min="11524" max="11524" width="11" style="1" customWidth="1"/>
    <col min="11525" max="11525" width="11.42578125" style="1" customWidth="1"/>
    <col min="11526" max="11526" width="11.5703125" style="1" customWidth="1"/>
    <col min="11527" max="11527" width="12.85546875" style="1" customWidth="1"/>
    <col min="11528" max="11528" width="11.7109375" style="1" customWidth="1"/>
    <col min="11529" max="11776" width="9.140625" style="1"/>
    <col min="11777" max="11777" width="3.5703125" style="1" customWidth="1"/>
    <col min="11778" max="11778" width="34.5703125" style="1" customWidth="1"/>
    <col min="11779" max="11779" width="12.140625" style="1" customWidth="1"/>
    <col min="11780" max="11780" width="11" style="1" customWidth="1"/>
    <col min="11781" max="11781" width="11.42578125" style="1" customWidth="1"/>
    <col min="11782" max="11782" width="11.5703125" style="1" customWidth="1"/>
    <col min="11783" max="11783" width="12.85546875" style="1" customWidth="1"/>
    <col min="11784" max="11784" width="11.7109375" style="1" customWidth="1"/>
    <col min="11785" max="12032" width="9.140625" style="1"/>
    <col min="12033" max="12033" width="3.5703125" style="1" customWidth="1"/>
    <col min="12034" max="12034" width="34.5703125" style="1" customWidth="1"/>
    <col min="12035" max="12035" width="12.140625" style="1" customWidth="1"/>
    <col min="12036" max="12036" width="11" style="1" customWidth="1"/>
    <col min="12037" max="12037" width="11.42578125" style="1" customWidth="1"/>
    <col min="12038" max="12038" width="11.5703125" style="1" customWidth="1"/>
    <col min="12039" max="12039" width="12.85546875" style="1" customWidth="1"/>
    <col min="12040" max="12040" width="11.7109375" style="1" customWidth="1"/>
    <col min="12041" max="12288" width="9.140625" style="1"/>
    <col min="12289" max="12289" width="3.5703125" style="1" customWidth="1"/>
    <col min="12290" max="12290" width="34.5703125" style="1" customWidth="1"/>
    <col min="12291" max="12291" width="12.140625" style="1" customWidth="1"/>
    <col min="12292" max="12292" width="11" style="1" customWidth="1"/>
    <col min="12293" max="12293" width="11.42578125" style="1" customWidth="1"/>
    <col min="12294" max="12294" width="11.5703125" style="1" customWidth="1"/>
    <col min="12295" max="12295" width="12.85546875" style="1" customWidth="1"/>
    <col min="12296" max="12296" width="11.7109375" style="1" customWidth="1"/>
    <col min="12297" max="12544" width="9.140625" style="1"/>
    <col min="12545" max="12545" width="3.5703125" style="1" customWidth="1"/>
    <col min="12546" max="12546" width="34.5703125" style="1" customWidth="1"/>
    <col min="12547" max="12547" width="12.140625" style="1" customWidth="1"/>
    <col min="12548" max="12548" width="11" style="1" customWidth="1"/>
    <col min="12549" max="12549" width="11.42578125" style="1" customWidth="1"/>
    <col min="12550" max="12550" width="11.5703125" style="1" customWidth="1"/>
    <col min="12551" max="12551" width="12.85546875" style="1" customWidth="1"/>
    <col min="12552" max="12552" width="11.7109375" style="1" customWidth="1"/>
    <col min="12553" max="12800" width="9.140625" style="1"/>
    <col min="12801" max="12801" width="3.5703125" style="1" customWidth="1"/>
    <col min="12802" max="12802" width="34.5703125" style="1" customWidth="1"/>
    <col min="12803" max="12803" width="12.140625" style="1" customWidth="1"/>
    <col min="12804" max="12804" width="11" style="1" customWidth="1"/>
    <col min="12805" max="12805" width="11.42578125" style="1" customWidth="1"/>
    <col min="12806" max="12806" width="11.5703125" style="1" customWidth="1"/>
    <col min="12807" max="12807" width="12.85546875" style="1" customWidth="1"/>
    <col min="12808" max="12808" width="11.7109375" style="1" customWidth="1"/>
    <col min="12809" max="13056" width="9.140625" style="1"/>
    <col min="13057" max="13057" width="3.5703125" style="1" customWidth="1"/>
    <col min="13058" max="13058" width="34.5703125" style="1" customWidth="1"/>
    <col min="13059" max="13059" width="12.140625" style="1" customWidth="1"/>
    <col min="13060" max="13060" width="11" style="1" customWidth="1"/>
    <col min="13061" max="13061" width="11.42578125" style="1" customWidth="1"/>
    <col min="13062" max="13062" width="11.5703125" style="1" customWidth="1"/>
    <col min="13063" max="13063" width="12.85546875" style="1" customWidth="1"/>
    <col min="13064" max="13064" width="11.7109375" style="1" customWidth="1"/>
    <col min="13065" max="13312" width="9.140625" style="1"/>
    <col min="13313" max="13313" width="3.5703125" style="1" customWidth="1"/>
    <col min="13314" max="13314" width="34.5703125" style="1" customWidth="1"/>
    <col min="13315" max="13315" width="12.140625" style="1" customWidth="1"/>
    <col min="13316" max="13316" width="11" style="1" customWidth="1"/>
    <col min="13317" max="13317" width="11.42578125" style="1" customWidth="1"/>
    <col min="13318" max="13318" width="11.5703125" style="1" customWidth="1"/>
    <col min="13319" max="13319" width="12.85546875" style="1" customWidth="1"/>
    <col min="13320" max="13320" width="11.7109375" style="1" customWidth="1"/>
    <col min="13321" max="13568" width="9.140625" style="1"/>
    <col min="13569" max="13569" width="3.5703125" style="1" customWidth="1"/>
    <col min="13570" max="13570" width="34.5703125" style="1" customWidth="1"/>
    <col min="13571" max="13571" width="12.140625" style="1" customWidth="1"/>
    <col min="13572" max="13572" width="11" style="1" customWidth="1"/>
    <col min="13573" max="13573" width="11.42578125" style="1" customWidth="1"/>
    <col min="13574" max="13574" width="11.5703125" style="1" customWidth="1"/>
    <col min="13575" max="13575" width="12.85546875" style="1" customWidth="1"/>
    <col min="13576" max="13576" width="11.7109375" style="1" customWidth="1"/>
    <col min="13577" max="13824" width="9.140625" style="1"/>
    <col min="13825" max="13825" width="3.5703125" style="1" customWidth="1"/>
    <col min="13826" max="13826" width="34.5703125" style="1" customWidth="1"/>
    <col min="13827" max="13827" width="12.140625" style="1" customWidth="1"/>
    <col min="13828" max="13828" width="11" style="1" customWidth="1"/>
    <col min="13829" max="13829" width="11.42578125" style="1" customWidth="1"/>
    <col min="13830" max="13830" width="11.5703125" style="1" customWidth="1"/>
    <col min="13831" max="13831" width="12.85546875" style="1" customWidth="1"/>
    <col min="13832" max="13832" width="11.7109375" style="1" customWidth="1"/>
    <col min="13833" max="14080" width="9.140625" style="1"/>
    <col min="14081" max="14081" width="3.5703125" style="1" customWidth="1"/>
    <col min="14082" max="14082" width="34.5703125" style="1" customWidth="1"/>
    <col min="14083" max="14083" width="12.140625" style="1" customWidth="1"/>
    <col min="14084" max="14084" width="11" style="1" customWidth="1"/>
    <col min="14085" max="14085" width="11.42578125" style="1" customWidth="1"/>
    <col min="14086" max="14086" width="11.5703125" style="1" customWidth="1"/>
    <col min="14087" max="14087" width="12.85546875" style="1" customWidth="1"/>
    <col min="14088" max="14088" width="11.7109375" style="1" customWidth="1"/>
    <col min="14089" max="14336" width="9.140625" style="1"/>
    <col min="14337" max="14337" width="3.5703125" style="1" customWidth="1"/>
    <col min="14338" max="14338" width="34.5703125" style="1" customWidth="1"/>
    <col min="14339" max="14339" width="12.140625" style="1" customWidth="1"/>
    <col min="14340" max="14340" width="11" style="1" customWidth="1"/>
    <col min="14341" max="14341" width="11.42578125" style="1" customWidth="1"/>
    <col min="14342" max="14342" width="11.5703125" style="1" customWidth="1"/>
    <col min="14343" max="14343" width="12.85546875" style="1" customWidth="1"/>
    <col min="14344" max="14344" width="11.7109375" style="1" customWidth="1"/>
    <col min="14345" max="14592" width="9.140625" style="1"/>
    <col min="14593" max="14593" width="3.5703125" style="1" customWidth="1"/>
    <col min="14594" max="14594" width="34.5703125" style="1" customWidth="1"/>
    <col min="14595" max="14595" width="12.140625" style="1" customWidth="1"/>
    <col min="14596" max="14596" width="11" style="1" customWidth="1"/>
    <col min="14597" max="14597" width="11.42578125" style="1" customWidth="1"/>
    <col min="14598" max="14598" width="11.5703125" style="1" customWidth="1"/>
    <col min="14599" max="14599" width="12.85546875" style="1" customWidth="1"/>
    <col min="14600" max="14600" width="11.7109375" style="1" customWidth="1"/>
    <col min="14601" max="14848" width="9.140625" style="1"/>
    <col min="14849" max="14849" width="3.5703125" style="1" customWidth="1"/>
    <col min="14850" max="14850" width="34.5703125" style="1" customWidth="1"/>
    <col min="14851" max="14851" width="12.140625" style="1" customWidth="1"/>
    <col min="14852" max="14852" width="11" style="1" customWidth="1"/>
    <col min="14853" max="14853" width="11.42578125" style="1" customWidth="1"/>
    <col min="14854" max="14854" width="11.5703125" style="1" customWidth="1"/>
    <col min="14855" max="14855" width="12.85546875" style="1" customWidth="1"/>
    <col min="14856" max="14856" width="11.7109375" style="1" customWidth="1"/>
    <col min="14857" max="15104" width="9.140625" style="1"/>
    <col min="15105" max="15105" width="3.5703125" style="1" customWidth="1"/>
    <col min="15106" max="15106" width="34.5703125" style="1" customWidth="1"/>
    <col min="15107" max="15107" width="12.140625" style="1" customWidth="1"/>
    <col min="15108" max="15108" width="11" style="1" customWidth="1"/>
    <col min="15109" max="15109" width="11.42578125" style="1" customWidth="1"/>
    <col min="15110" max="15110" width="11.5703125" style="1" customWidth="1"/>
    <col min="15111" max="15111" width="12.85546875" style="1" customWidth="1"/>
    <col min="15112" max="15112" width="11.7109375" style="1" customWidth="1"/>
    <col min="15113" max="15360" width="9.140625" style="1"/>
    <col min="15361" max="15361" width="3.5703125" style="1" customWidth="1"/>
    <col min="15362" max="15362" width="34.5703125" style="1" customWidth="1"/>
    <col min="15363" max="15363" width="12.140625" style="1" customWidth="1"/>
    <col min="15364" max="15364" width="11" style="1" customWidth="1"/>
    <col min="15365" max="15365" width="11.42578125" style="1" customWidth="1"/>
    <col min="15366" max="15366" width="11.5703125" style="1" customWidth="1"/>
    <col min="15367" max="15367" width="12.85546875" style="1" customWidth="1"/>
    <col min="15368" max="15368" width="11.7109375" style="1" customWidth="1"/>
    <col min="15369" max="15616" width="9.140625" style="1"/>
    <col min="15617" max="15617" width="3.5703125" style="1" customWidth="1"/>
    <col min="15618" max="15618" width="34.5703125" style="1" customWidth="1"/>
    <col min="15619" max="15619" width="12.140625" style="1" customWidth="1"/>
    <col min="15620" max="15620" width="11" style="1" customWidth="1"/>
    <col min="15621" max="15621" width="11.42578125" style="1" customWidth="1"/>
    <col min="15622" max="15622" width="11.5703125" style="1" customWidth="1"/>
    <col min="15623" max="15623" width="12.85546875" style="1" customWidth="1"/>
    <col min="15624" max="15624" width="11.7109375" style="1" customWidth="1"/>
    <col min="15625" max="15872" width="9.140625" style="1"/>
    <col min="15873" max="15873" width="3.5703125" style="1" customWidth="1"/>
    <col min="15874" max="15874" width="34.5703125" style="1" customWidth="1"/>
    <col min="15875" max="15875" width="12.140625" style="1" customWidth="1"/>
    <col min="15876" max="15876" width="11" style="1" customWidth="1"/>
    <col min="15877" max="15877" width="11.42578125" style="1" customWidth="1"/>
    <col min="15878" max="15878" width="11.5703125" style="1" customWidth="1"/>
    <col min="15879" max="15879" width="12.85546875" style="1" customWidth="1"/>
    <col min="15880" max="15880" width="11.7109375" style="1" customWidth="1"/>
    <col min="15881" max="16128" width="9.140625" style="1"/>
    <col min="16129" max="16129" width="3.5703125" style="1" customWidth="1"/>
    <col min="16130" max="16130" width="34.5703125" style="1" customWidth="1"/>
    <col min="16131" max="16131" width="12.140625" style="1" customWidth="1"/>
    <col min="16132" max="16132" width="11" style="1" customWidth="1"/>
    <col min="16133" max="16133" width="11.42578125" style="1" customWidth="1"/>
    <col min="16134" max="16134" width="11.5703125" style="1" customWidth="1"/>
    <col min="16135" max="16135" width="12.85546875" style="1" customWidth="1"/>
    <col min="16136" max="16136" width="11.7109375" style="1" customWidth="1"/>
    <col min="16137" max="16384" width="9.140625" style="1"/>
  </cols>
  <sheetData>
    <row r="2" spans="1:8" ht="15">
      <c r="A2" s="34"/>
      <c r="B2" s="181" t="s">
        <v>141</v>
      </c>
      <c r="C2" s="181"/>
      <c r="D2" s="181"/>
      <c r="E2" s="181"/>
      <c r="F2" s="181"/>
      <c r="G2" s="181"/>
      <c r="H2" s="181"/>
    </row>
    <row r="3" spans="1:8" ht="39" thickBot="1">
      <c r="A3" s="34"/>
      <c r="B3" s="34"/>
      <c r="C3" s="31" t="s">
        <v>124</v>
      </c>
      <c r="D3" s="31" t="s">
        <v>125</v>
      </c>
      <c r="E3" s="31" t="s">
        <v>142</v>
      </c>
      <c r="F3" s="31" t="s">
        <v>143</v>
      </c>
      <c r="G3" s="31" t="s">
        <v>144</v>
      </c>
      <c r="H3" s="31" t="s">
        <v>72</v>
      </c>
    </row>
    <row r="4" spans="1:8" ht="15.75" thickBot="1">
      <c r="A4" s="170" t="s">
        <v>45</v>
      </c>
      <c r="B4" s="68" t="s">
        <v>211</v>
      </c>
      <c r="C4" s="81">
        <v>100000</v>
      </c>
      <c r="D4" s="81">
        <v>0</v>
      </c>
      <c r="E4" s="81">
        <v>0</v>
      </c>
      <c r="F4" s="81">
        <v>6792938</v>
      </c>
      <c r="G4" s="83">
        <v>7237133</v>
      </c>
      <c r="H4" s="84">
        <v>14130071</v>
      </c>
    </row>
    <row r="5" spans="1:8" ht="28.5">
      <c r="A5" s="69" t="s">
        <v>134</v>
      </c>
      <c r="B5" s="82" t="s">
        <v>145</v>
      </c>
      <c r="C5" s="70"/>
      <c r="D5" s="70"/>
      <c r="E5" s="70"/>
      <c r="F5" s="70"/>
      <c r="G5" s="70"/>
      <c r="H5" s="70">
        <f>C5+D5+E5+F5+G5</f>
        <v>0</v>
      </c>
    </row>
    <row r="6" spans="1:8" ht="15">
      <c r="A6" s="69" t="s">
        <v>135</v>
      </c>
      <c r="B6" s="68" t="s">
        <v>146</v>
      </c>
      <c r="C6" s="70"/>
      <c r="D6" s="70"/>
      <c r="E6" s="70"/>
      <c r="G6" s="70"/>
      <c r="H6" s="70"/>
    </row>
    <row r="7" spans="1:8" ht="28.5">
      <c r="A7" s="69">
        <v>1</v>
      </c>
      <c r="B7" s="82" t="s">
        <v>147</v>
      </c>
      <c r="C7" s="70">
        <v>0</v>
      </c>
      <c r="D7" s="70"/>
      <c r="E7" s="70"/>
      <c r="F7" s="70"/>
      <c r="G7" s="70">
        <v>4174918</v>
      </c>
      <c r="H7" s="70">
        <f>C7+D7+E7+F7+G7</f>
        <v>4174918</v>
      </c>
    </row>
    <row r="8" spans="1:8" ht="14.25">
      <c r="A8" s="69">
        <v>2</v>
      </c>
      <c r="B8" s="71" t="s">
        <v>148</v>
      </c>
      <c r="C8" s="70">
        <v>0</v>
      </c>
      <c r="D8" s="70"/>
      <c r="E8" s="70">
        <v>0</v>
      </c>
      <c r="F8" s="70"/>
      <c r="G8" s="70"/>
      <c r="H8" s="70">
        <f t="shared" ref="H8:H16" si="0">C8+D8+E8+F8+G8</f>
        <v>0</v>
      </c>
    </row>
    <row r="9" spans="1:8" ht="15">
      <c r="A9" s="69">
        <v>3</v>
      </c>
      <c r="B9" s="82" t="s">
        <v>155</v>
      </c>
      <c r="C9" s="70"/>
      <c r="D9" s="70"/>
      <c r="E9" s="70"/>
      <c r="F9" s="81"/>
      <c r="G9" s="70"/>
      <c r="H9" s="70">
        <v>780029</v>
      </c>
    </row>
    <row r="10" spans="1:8" ht="28.5">
      <c r="A10" s="69">
        <v>4</v>
      </c>
      <c r="B10" s="82" t="s">
        <v>149</v>
      </c>
      <c r="C10" s="70">
        <v>0</v>
      </c>
      <c r="D10" s="70"/>
      <c r="E10" s="70"/>
      <c r="F10" s="70"/>
      <c r="G10" s="70"/>
      <c r="H10" s="70">
        <f t="shared" si="0"/>
        <v>0</v>
      </c>
    </row>
    <row r="11" spans="1:8" ht="14.25">
      <c r="A11" s="69">
        <v>5</v>
      </c>
      <c r="B11" s="82" t="s">
        <v>150</v>
      </c>
      <c r="C11" s="70">
        <v>0</v>
      </c>
      <c r="D11" s="70"/>
      <c r="E11" s="70"/>
      <c r="F11" s="70">
        <v>6004997</v>
      </c>
      <c r="G11" s="70"/>
      <c r="H11" s="70">
        <f t="shared" si="0"/>
        <v>6004997</v>
      </c>
    </row>
    <row r="12" spans="1:8" ht="14.25">
      <c r="A12" s="69">
        <v>6</v>
      </c>
      <c r="B12" s="71" t="s">
        <v>156</v>
      </c>
      <c r="C12" s="70">
        <v>0</v>
      </c>
      <c r="D12" s="70"/>
      <c r="E12" s="70"/>
      <c r="F12" s="70"/>
      <c r="G12" s="70"/>
      <c r="H12" s="70">
        <f t="shared" si="0"/>
        <v>0</v>
      </c>
    </row>
    <row r="13" spans="1:8" ht="14.25">
      <c r="A13" s="69">
        <v>7</v>
      </c>
      <c r="B13" s="71" t="s">
        <v>151</v>
      </c>
      <c r="C13" s="70">
        <v>0</v>
      </c>
      <c r="D13" s="70"/>
      <c r="E13" s="70"/>
      <c r="F13" s="70"/>
      <c r="G13" s="70"/>
      <c r="H13" s="70">
        <f t="shared" si="0"/>
        <v>0</v>
      </c>
    </row>
    <row r="14" spans="1:8" ht="14.25">
      <c r="A14" s="69">
        <v>8</v>
      </c>
      <c r="B14" s="71" t="s">
        <v>152</v>
      </c>
      <c r="C14" s="70">
        <v>0</v>
      </c>
      <c r="D14" s="70"/>
      <c r="E14" s="70"/>
      <c r="F14" s="70"/>
      <c r="G14" s="70"/>
      <c r="H14" s="70">
        <f t="shared" si="0"/>
        <v>0</v>
      </c>
    </row>
    <row r="15" spans="1:8" ht="14.25">
      <c r="A15" s="69">
        <v>9</v>
      </c>
      <c r="B15" s="71" t="s">
        <v>153</v>
      </c>
      <c r="C15" s="70">
        <v>0</v>
      </c>
      <c r="D15" s="70"/>
      <c r="E15" s="70"/>
      <c r="F15" s="70"/>
      <c r="G15" s="70"/>
      <c r="H15" s="70">
        <f t="shared" si="0"/>
        <v>0</v>
      </c>
    </row>
    <row r="16" spans="1:8" ht="15" thickBot="1">
      <c r="A16" s="69">
        <v>10</v>
      </c>
      <c r="B16" s="71" t="s">
        <v>154</v>
      </c>
      <c r="C16" s="70">
        <v>0</v>
      </c>
      <c r="D16" s="70"/>
      <c r="E16" s="70"/>
      <c r="F16" s="70"/>
      <c r="G16" s="70">
        <v>-6004997</v>
      </c>
      <c r="H16" s="70">
        <f t="shared" si="0"/>
        <v>-6004997</v>
      </c>
    </row>
    <row r="17" spans="1:8" ht="15.75" thickBot="1">
      <c r="A17" s="170" t="s">
        <v>74</v>
      </c>
      <c r="B17" s="68" t="s">
        <v>374</v>
      </c>
      <c r="C17" s="81">
        <f>SUM(C4:C16)</f>
        <v>100000</v>
      </c>
      <c r="D17" s="81">
        <f>D4+D12</f>
        <v>0</v>
      </c>
      <c r="E17" s="81">
        <f>SUM(E8:E16)</f>
        <v>0</v>
      </c>
      <c r="F17" s="81">
        <f>+F4+F11</f>
        <v>12797935</v>
      </c>
      <c r="G17" s="83">
        <f>G4+G7+G8+G16</f>
        <v>5407054</v>
      </c>
      <c r="H17" s="84">
        <f>SUM(C17:G17)</f>
        <v>18304989</v>
      </c>
    </row>
    <row r="18" spans="1:8" ht="28.5">
      <c r="A18" s="69" t="s">
        <v>134</v>
      </c>
      <c r="B18" s="82" t="s">
        <v>145</v>
      </c>
      <c r="C18" s="70"/>
      <c r="D18" s="70"/>
      <c r="E18" s="70"/>
      <c r="F18" s="70"/>
      <c r="G18" s="70"/>
      <c r="H18" s="70">
        <f>C18+D18+E18+F18+G18</f>
        <v>0</v>
      </c>
    </row>
    <row r="19" spans="1:8" ht="15">
      <c r="A19" s="69" t="s">
        <v>135</v>
      </c>
      <c r="B19" s="68" t="s">
        <v>146</v>
      </c>
      <c r="C19" s="70"/>
      <c r="D19" s="70"/>
      <c r="E19" s="70"/>
      <c r="G19" s="70"/>
      <c r="H19" s="70"/>
    </row>
    <row r="20" spans="1:8" ht="28.5">
      <c r="A20" s="69">
        <v>1</v>
      </c>
      <c r="B20" s="82" t="s">
        <v>147</v>
      </c>
      <c r="C20" s="70">
        <v>0</v>
      </c>
      <c r="D20" s="70"/>
      <c r="E20" s="70"/>
      <c r="F20" s="70"/>
      <c r="G20" s="70">
        <f>+PASIVI!D44</f>
        <v>5732082</v>
      </c>
      <c r="H20" s="70">
        <f>C20+D20+E20+F20+G20</f>
        <v>5732082</v>
      </c>
    </row>
    <row r="21" spans="1:8" ht="14.25">
      <c r="A21" s="69">
        <v>2</v>
      </c>
      <c r="B21" s="71" t="s">
        <v>148</v>
      </c>
      <c r="C21" s="70">
        <v>0</v>
      </c>
      <c r="D21" s="70"/>
      <c r="E21" s="70">
        <v>0</v>
      </c>
      <c r="F21" s="70"/>
      <c r="G21" s="70"/>
      <c r="H21" s="70">
        <f t="shared" ref="H21" si="1">C21+D21+E21+F21+G21</f>
        <v>0</v>
      </c>
    </row>
    <row r="22" spans="1:8" ht="15">
      <c r="A22" s="69">
        <v>3</v>
      </c>
      <c r="B22" s="82" t="s">
        <v>155</v>
      </c>
      <c r="C22" s="70"/>
      <c r="D22" s="70"/>
      <c r="E22" s="70"/>
      <c r="F22" s="81"/>
      <c r="G22" s="70"/>
      <c r="H22" s="70">
        <v>0</v>
      </c>
    </row>
    <row r="23" spans="1:8" ht="28.5">
      <c r="A23" s="69">
        <v>4</v>
      </c>
      <c r="B23" s="82" t="s">
        <v>149</v>
      </c>
      <c r="C23" s="70">
        <v>0</v>
      </c>
      <c r="D23" s="70"/>
      <c r="E23" s="70"/>
      <c r="F23" s="70"/>
      <c r="G23" s="70"/>
      <c r="H23" s="70">
        <f t="shared" ref="H23:H29" si="2">C23+D23+E23+F23+G23</f>
        <v>0</v>
      </c>
    </row>
    <row r="24" spans="1:8" ht="14.25">
      <c r="A24" s="69">
        <v>5</v>
      </c>
      <c r="B24" s="82" t="s">
        <v>150</v>
      </c>
      <c r="C24" s="70">
        <v>0</v>
      </c>
      <c r="D24" s="70"/>
      <c r="E24" s="70"/>
      <c r="F24" s="70">
        <f>4174918+1232136</f>
        <v>5407054</v>
      </c>
      <c r="G24" s="70"/>
      <c r="H24" s="70">
        <f t="shared" si="2"/>
        <v>5407054</v>
      </c>
    </row>
    <row r="25" spans="1:8" ht="14.25">
      <c r="A25" s="69">
        <v>6</v>
      </c>
      <c r="B25" s="71" t="s">
        <v>156</v>
      </c>
      <c r="C25" s="70">
        <v>0</v>
      </c>
      <c r="D25" s="70"/>
      <c r="E25" s="70"/>
      <c r="F25" s="70"/>
      <c r="G25" s="70"/>
      <c r="H25" s="70">
        <f t="shared" si="2"/>
        <v>0</v>
      </c>
    </row>
    <row r="26" spans="1:8" ht="14.25">
      <c r="A26" s="69">
        <v>7</v>
      </c>
      <c r="B26" s="71" t="s">
        <v>151</v>
      </c>
      <c r="C26" s="70">
        <v>0</v>
      </c>
      <c r="D26" s="70"/>
      <c r="E26" s="70"/>
      <c r="F26" s="70"/>
      <c r="G26" s="70"/>
      <c r="H26" s="70">
        <f t="shared" si="2"/>
        <v>0</v>
      </c>
    </row>
    <row r="27" spans="1:8" ht="14.25">
      <c r="A27" s="69">
        <v>8</v>
      </c>
      <c r="B27" s="71" t="s">
        <v>152</v>
      </c>
      <c r="C27" s="70">
        <v>0</v>
      </c>
      <c r="D27" s="70"/>
      <c r="E27" s="70"/>
      <c r="F27" s="70"/>
      <c r="G27" s="70"/>
      <c r="H27" s="70">
        <f t="shared" si="2"/>
        <v>0</v>
      </c>
    </row>
    <row r="28" spans="1:8" ht="14.25">
      <c r="A28" s="69">
        <v>9</v>
      </c>
      <c r="B28" s="71" t="s">
        <v>153</v>
      </c>
      <c r="C28" s="70">
        <v>0</v>
      </c>
      <c r="D28" s="70"/>
      <c r="E28" s="70"/>
      <c r="F28" s="70"/>
      <c r="G28" s="70"/>
      <c r="H28" s="70">
        <f t="shared" si="2"/>
        <v>0</v>
      </c>
    </row>
    <row r="29" spans="1:8" ht="15" thickBot="1">
      <c r="A29" s="69">
        <v>10</v>
      </c>
      <c r="B29" s="71" t="s">
        <v>154</v>
      </c>
      <c r="C29" s="70">
        <v>0</v>
      </c>
      <c r="D29" s="70"/>
      <c r="E29" s="70"/>
      <c r="F29" s="70"/>
      <c r="G29" s="70">
        <v>-5407054</v>
      </c>
      <c r="H29" s="70">
        <f t="shared" si="2"/>
        <v>-5407054</v>
      </c>
    </row>
    <row r="30" spans="1:8" ht="15.75" thickBot="1">
      <c r="A30" s="170" t="s">
        <v>120</v>
      </c>
      <c r="B30" s="68" t="s">
        <v>495</v>
      </c>
      <c r="C30" s="81">
        <f>SUM(C17:C29)</f>
        <v>100000</v>
      </c>
      <c r="D30" s="81">
        <f>D17+D25</f>
        <v>0</v>
      </c>
      <c r="E30" s="81">
        <f>SUM(E21:E29)</f>
        <v>0</v>
      </c>
      <c r="F30" s="81">
        <f>SUM(F17:F29)</f>
        <v>18204989</v>
      </c>
      <c r="G30" s="83">
        <f>G17+G20+G21+G29</f>
        <v>5732082</v>
      </c>
      <c r="H30" s="84">
        <f>SUM(C30:G30)</f>
        <v>24037071</v>
      </c>
    </row>
    <row r="31" spans="1:8" ht="15">
      <c r="A31" s="96"/>
      <c r="B31" s="97"/>
      <c r="C31" s="98"/>
      <c r="D31" s="98"/>
      <c r="E31" s="98"/>
      <c r="F31" s="98"/>
      <c r="G31" s="98"/>
      <c r="H31" s="99"/>
    </row>
    <row r="32" spans="1:8">
      <c r="C32" s="79"/>
      <c r="E32" s="79"/>
      <c r="H32" s="79"/>
    </row>
    <row r="33" spans="2:8" ht="14.25">
      <c r="B33" s="85"/>
    </row>
    <row r="34" spans="2:8" ht="14.25">
      <c r="B34" s="85"/>
      <c r="H34" s="93"/>
    </row>
    <row r="38" spans="2:8">
      <c r="C38" s="172">
        <v>780029</v>
      </c>
    </row>
    <row r="39" spans="2:8">
      <c r="C39" s="172">
        <v>13250042</v>
      </c>
    </row>
    <row r="40" spans="2:8">
      <c r="C40" s="172">
        <v>4174918</v>
      </c>
    </row>
    <row r="41" spans="2:8">
      <c r="C41" s="172">
        <v>5732082</v>
      </c>
    </row>
    <row r="42" spans="2:8">
      <c r="C42" s="172">
        <v>24037071</v>
      </c>
    </row>
    <row r="43" spans="2:8">
      <c r="C43" s="172">
        <v>24037071</v>
      </c>
    </row>
  </sheetData>
  <mergeCells count="1">
    <mergeCell ref="B2:H2"/>
  </mergeCells>
  <pageMargins left="0.21" right="0.18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35"/>
  <sheetViews>
    <sheetView topLeftCell="A107" workbookViewId="0">
      <selection activeCell="C135" sqref="C135"/>
    </sheetView>
  </sheetViews>
  <sheetFormatPr defaultRowHeight="12.75"/>
  <cols>
    <col min="1" max="1" width="9.140625" style="1"/>
    <col min="2" max="2" width="9.140625" style="1" customWidth="1"/>
    <col min="3" max="3" width="29" style="1" customWidth="1"/>
    <col min="4" max="4" width="11" style="1" customWidth="1"/>
    <col min="5" max="5" width="10.5703125" style="1" customWidth="1"/>
    <col min="6" max="6" width="10.7109375" style="1" bestFit="1" customWidth="1"/>
    <col min="7" max="7" width="10.42578125" style="1" customWidth="1"/>
    <col min="8" max="257" width="9.140625" style="1"/>
    <col min="258" max="258" width="9.140625" style="1" customWidth="1"/>
    <col min="259" max="259" width="24.5703125" style="1" customWidth="1"/>
    <col min="260" max="260" width="11" style="1" customWidth="1"/>
    <col min="261" max="261" width="10.5703125" style="1" customWidth="1"/>
    <col min="262" max="262" width="10.7109375" style="1" bestFit="1" customWidth="1"/>
    <col min="263" max="513" width="9.140625" style="1"/>
    <col min="514" max="514" width="9.140625" style="1" customWidth="1"/>
    <col min="515" max="515" width="24.5703125" style="1" customWidth="1"/>
    <col min="516" max="516" width="11" style="1" customWidth="1"/>
    <col min="517" max="517" width="10.5703125" style="1" customWidth="1"/>
    <col min="518" max="518" width="10.7109375" style="1" bestFit="1" customWidth="1"/>
    <col min="519" max="769" width="9.140625" style="1"/>
    <col min="770" max="770" width="9.140625" style="1" customWidth="1"/>
    <col min="771" max="771" width="24.5703125" style="1" customWidth="1"/>
    <col min="772" max="772" width="11" style="1" customWidth="1"/>
    <col min="773" max="773" width="10.5703125" style="1" customWidth="1"/>
    <col min="774" max="774" width="10.7109375" style="1" bestFit="1" customWidth="1"/>
    <col min="775" max="1025" width="9.140625" style="1"/>
    <col min="1026" max="1026" width="9.140625" style="1" customWidth="1"/>
    <col min="1027" max="1027" width="24.5703125" style="1" customWidth="1"/>
    <col min="1028" max="1028" width="11" style="1" customWidth="1"/>
    <col min="1029" max="1029" width="10.5703125" style="1" customWidth="1"/>
    <col min="1030" max="1030" width="10.7109375" style="1" bestFit="1" customWidth="1"/>
    <col min="1031" max="1281" width="9.140625" style="1"/>
    <col min="1282" max="1282" width="9.140625" style="1" customWidth="1"/>
    <col min="1283" max="1283" width="24.5703125" style="1" customWidth="1"/>
    <col min="1284" max="1284" width="11" style="1" customWidth="1"/>
    <col min="1285" max="1285" width="10.5703125" style="1" customWidth="1"/>
    <col min="1286" max="1286" width="10.7109375" style="1" bestFit="1" customWidth="1"/>
    <col min="1287" max="1537" width="9.140625" style="1"/>
    <col min="1538" max="1538" width="9.140625" style="1" customWidth="1"/>
    <col min="1539" max="1539" width="24.5703125" style="1" customWidth="1"/>
    <col min="1540" max="1540" width="11" style="1" customWidth="1"/>
    <col min="1541" max="1541" width="10.5703125" style="1" customWidth="1"/>
    <col min="1542" max="1542" width="10.7109375" style="1" bestFit="1" customWidth="1"/>
    <col min="1543" max="1793" width="9.140625" style="1"/>
    <col min="1794" max="1794" width="9.140625" style="1" customWidth="1"/>
    <col min="1795" max="1795" width="24.5703125" style="1" customWidth="1"/>
    <col min="1796" max="1796" width="11" style="1" customWidth="1"/>
    <col min="1797" max="1797" width="10.5703125" style="1" customWidth="1"/>
    <col min="1798" max="1798" width="10.7109375" style="1" bestFit="1" customWidth="1"/>
    <col min="1799" max="2049" width="9.140625" style="1"/>
    <col min="2050" max="2050" width="9.140625" style="1" customWidth="1"/>
    <col min="2051" max="2051" width="24.5703125" style="1" customWidth="1"/>
    <col min="2052" max="2052" width="11" style="1" customWidth="1"/>
    <col min="2053" max="2053" width="10.5703125" style="1" customWidth="1"/>
    <col min="2054" max="2054" width="10.7109375" style="1" bestFit="1" customWidth="1"/>
    <col min="2055" max="2305" width="9.140625" style="1"/>
    <col min="2306" max="2306" width="9.140625" style="1" customWidth="1"/>
    <col min="2307" max="2307" width="24.5703125" style="1" customWidth="1"/>
    <col min="2308" max="2308" width="11" style="1" customWidth="1"/>
    <col min="2309" max="2309" width="10.5703125" style="1" customWidth="1"/>
    <col min="2310" max="2310" width="10.7109375" style="1" bestFit="1" customWidth="1"/>
    <col min="2311" max="2561" width="9.140625" style="1"/>
    <col min="2562" max="2562" width="9.140625" style="1" customWidth="1"/>
    <col min="2563" max="2563" width="24.5703125" style="1" customWidth="1"/>
    <col min="2564" max="2564" width="11" style="1" customWidth="1"/>
    <col min="2565" max="2565" width="10.5703125" style="1" customWidth="1"/>
    <col min="2566" max="2566" width="10.7109375" style="1" bestFit="1" customWidth="1"/>
    <col min="2567" max="2817" width="9.140625" style="1"/>
    <col min="2818" max="2818" width="9.140625" style="1" customWidth="1"/>
    <col min="2819" max="2819" width="24.5703125" style="1" customWidth="1"/>
    <col min="2820" max="2820" width="11" style="1" customWidth="1"/>
    <col min="2821" max="2821" width="10.5703125" style="1" customWidth="1"/>
    <col min="2822" max="2822" width="10.7109375" style="1" bestFit="1" customWidth="1"/>
    <col min="2823" max="3073" width="9.140625" style="1"/>
    <col min="3074" max="3074" width="9.140625" style="1" customWidth="1"/>
    <col min="3075" max="3075" width="24.5703125" style="1" customWidth="1"/>
    <col min="3076" max="3076" width="11" style="1" customWidth="1"/>
    <col min="3077" max="3077" width="10.5703125" style="1" customWidth="1"/>
    <col min="3078" max="3078" width="10.7109375" style="1" bestFit="1" customWidth="1"/>
    <col min="3079" max="3329" width="9.140625" style="1"/>
    <col min="3330" max="3330" width="9.140625" style="1" customWidth="1"/>
    <col min="3331" max="3331" width="24.5703125" style="1" customWidth="1"/>
    <col min="3332" max="3332" width="11" style="1" customWidth="1"/>
    <col min="3333" max="3333" width="10.5703125" style="1" customWidth="1"/>
    <col min="3334" max="3334" width="10.7109375" style="1" bestFit="1" customWidth="1"/>
    <col min="3335" max="3585" width="9.140625" style="1"/>
    <col min="3586" max="3586" width="9.140625" style="1" customWidth="1"/>
    <col min="3587" max="3587" width="24.5703125" style="1" customWidth="1"/>
    <col min="3588" max="3588" width="11" style="1" customWidth="1"/>
    <col min="3589" max="3589" width="10.5703125" style="1" customWidth="1"/>
    <col min="3590" max="3590" width="10.7109375" style="1" bestFit="1" customWidth="1"/>
    <col min="3591" max="3841" width="9.140625" style="1"/>
    <col min="3842" max="3842" width="9.140625" style="1" customWidth="1"/>
    <col min="3843" max="3843" width="24.5703125" style="1" customWidth="1"/>
    <col min="3844" max="3844" width="11" style="1" customWidth="1"/>
    <col min="3845" max="3845" width="10.5703125" style="1" customWidth="1"/>
    <col min="3846" max="3846" width="10.7109375" style="1" bestFit="1" customWidth="1"/>
    <col min="3847" max="4097" width="9.140625" style="1"/>
    <col min="4098" max="4098" width="9.140625" style="1" customWidth="1"/>
    <col min="4099" max="4099" width="24.5703125" style="1" customWidth="1"/>
    <col min="4100" max="4100" width="11" style="1" customWidth="1"/>
    <col min="4101" max="4101" width="10.5703125" style="1" customWidth="1"/>
    <col min="4102" max="4102" width="10.7109375" style="1" bestFit="1" customWidth="1"/>
    <col min="4103" max="4353" width="9.140625" style="1"/>
    <col min="4354" max="4354" width="9.140625" style="1" customWidth="1"/>
    <col min="4355" max="4355" width="24.5703125" style="1" customWidth="1"/>
    <col min="4356" max="4356" width="11" style="1" customWidth="1"/>
    <col min="4357" max="4357" width="10.5703125" style="1" customWidth="1"/>
    <col min="4358" max="4358" width="10.7109375" style="1" bestFit="1" customWidth="1"/>
    <col min="4359" max="4609" width="9.140625" style="1"/>
    <col min="4610" max="4610" width="9.140625" style="1" customWidth="1"/>
    <col min="4611" max="4611" width="24.5703125" style="1" customWidth="1"/>
    <col min="4612" max="4612" width="11" style="1" customWidth="1"/>
    <col min="4613" max="4613" width="10.5703125" style="1" customWidth="1"/>
    <col min="4614" max="4614" width="10.7109375" style="1" bestFit="1" customWidth="1"/>
    <col min="4615" max="4865" width="9.140625" style="1"/>
    <col min="4866" max="4866" width="9.140625" style="1" customWidth="1"/>
    <col min="4867" max="4867" width="24.5703125" style="1" customWidth="1"/>
    <col min="4868" max="4868" width="11" style="1" customWidth="1"/>
    <col min="4869" max="4869" width="10.5703125" style="1" customWidth="1"/>
    <col min="4870" max="4870" width="10.7109375" style="1" bestFit="1" customWidth="1"/>
    <col min="4871" max="5121" width="9.140625" style="1"/>
    <col min="5122" max="5122" width="9.140625" style="1" customWidth="1"/>
    <col min="5123" max="5123" width="24.5703125" style="1" customWidth="1"/>
    <col min="5124" max="5124" width="11" style="1" customWidth="1"/>
    <col min="5125" max="5125" width="10.5703125" style="1" customWidth="1"/>
    <col min="5126" max="5126" width="10.7109375" style="1" bestFit="1" customWidth="1"/>
    <col min="5127" max="5377" width="9.140625" style="1"/>
    <col min="5378" max="5378" width="9.140625" style="1" customWidth="1"/>
    <col min="5379" max="5379" width="24.5703125" style="1" customWidth="1"/>
    <col min="5380" max="5380" width="11" style="1" customWidth="1"/>
    <col min="5381" max="5381" width="10.5703125" style="1" customWidth="1"/>
    <col min="5382" max="5382" width="10.7109375" style="1" bestFit="1" customWidth="1"/>
    <col min="5383" max="5633" width="9.140625" style="1"/>
    <col min="5634" max="5634" width="9.140625" style="1" customWidth="1"/>
    <col min="5635" max="5635" width="24.5703125" style="1" customWidth="1"/>
    <col min="5636" max="5636" width="11" style="1" customWidth="1"/>
    <col min="5637" max="5637" width="10.5703125" style="1" customWidth="1"/>
    <col min="5638" max="5638" width="10.7109375" style="1" bestFit="1" customWidth="1"/>
    <col min="5639" max="5889" width="9.140625" style="1"/>
    <col min="5890" max="5890" width="9.140625" style="1" customWidth="1"/>
    <col min="5891" max="5891" width="24.5703125" style="1" customWidth="1"/>
    <col min="5892" max="5892" width="11" style="1" customWidth="1"/>
    <col min="5893" max="5893" width="10.5703125" style="1" customWidth="1"/>
    <col min="5894" max="5894" width="10.7109375" style="1" bestFit="1" customWidth="1"/>
    <col min="5895" max="6145" width="9.140625" style="1"/>
    <col min="6146" max="6146" width="9.140625" style="1" customWidth="1"/>
    <col min="6147" max="6147" width="24.5703125" style="1" customWidth="1"/>
    <col min="6148" max="6148" width="11" style="1" customWidth="1"/>
    <col min="6149" max="6149" width="10.5703125" style="1" customWidth="1"/>
    <col min="6150" max="6150" width="10.7109375" style="1" bestFit="1" customWidth="1"/>
    <col min="6151" max="6401" width="9.140625" style="1"/>
    <col min="6402" max="6402" width="9.140625" style="1" customWidth="1"/>
    <col min="6403" max="6403" width="24.5703125" style="1" customWidth="1"/>
    <col min="6404" max="6404" width="11" style="1" customWidth="1"/>
    <col min="6405" max="6405" width="10.5703125" style="1" customWidth="1"/>
    <col min="6406" max="6406" width="10.7109375" style="1" bestFit="1" customWidth="1"/>
    <col min="6407" max="6657" width="9.140625" style="1"/>
    <col min="6658" max="6658" width="9.140625" style="1" customWidth="1"/>
    <col min="6659" max="6659" width="24.5703125" style="1" customWidth="1"/>
    <col min="6660" max="6660" width="11" style="1" customWidth="1"/>
    <col min="6661" max="6661" width="10.5703125" style="1" customWidth="1"/>
    <col min="6662" max="6662" width="10.7109375" style="1" bestFit="1" customWidth="1"/>
    <col min="6663" max="6913" width="9.140625" style="1"/>
    <col min="6914" max="6914" width="9.140625" style="1" customWidth="1"/>
    <col min="6915" max="6915" width="24.5703125" style="1" customWidth="1"/>
    <col min="6916" max="6916" width="11" style="1" customWidth="1"/>
    <col min="6917" max="6917" width="10.5703125" style="1" customWidth="1"/>
    <col min="6918" max="6918" width="10.7109375" style="1" bestFit="1" customWidth="1"/>
    <col min="6919" max="7169" width="9.140625" style="1"/>
    <col min="7170" max="7170" width="9.140625" style="1" customWidth="1"/>
    <col min="7171" max="7171" width="24.5703125" style="1" customWidth="1"/>
    <col min="7172" max="7172" width="11" style="1" customWidth="1"/>
    <col min="7173" max="7173" width="10.5703125" style="1" customWidth="1"/>
    <col min="7174" max="7174" width="10.7109375" style="1" bestFit="1" customWidth="1"/>
    <col min="7175" max="7425" width="9.140625" style="1"/>
    <col min="7426" max="7426" width="9.140625" style="1" customWidth="1"/>
    <col min="7427" max="7427" width="24.5703125" style="1" customWidth="1"/>
    <col min="7428" max="7428" width="11" style="1" customWidth="1"/>
    <col min="7429" max="7429" width="10.5703125" style="1" customWidth="1"/>
    <col min="7430" max="7430" width="10.7109375" style="1" bestFit="1" customWidth="1"/>
    <col min="7431" max="7681" width="9.140625" style="1"/>
    <col min="7682" max="7682" width="9.140625" style="1" customWidth="1"/>
    <col min="7683" max="7683" width="24.5703125" style="1" customWidth="1"/>
    <col min="7684" max="7684" width="11" style="1" customWidth="1"/>
    <col min="7685" max="7685" width="10.5703125" style="1" customWidth="1"/>
    <col min="7686" max="7686" width="10.7109375" style="1" bestFit="1" customWidth="1"/>
    <col min="7687" max="7937" width="9.140625" style="1"/>
    <col min="7938" max="7938" width="9.140625" style="1" customWidth="1"/>
    <col min="7939" max="7939" width="24.5703125" style="1" customWidth="1"/>
    <col min="7940" max="7940" width="11" style="1" customWidth="1"/>
    <col min="7941" max="7941" width="10.5703125" style="1" customWidth="1"/>
    <col min="7942" max="7942" width="10.7109375" style="1" bestFit="1" customWidth="1"/>
    <col min="7943" max="8193" width="9.140625" style="1"/>
    <col min="8194" max="8194" width="9.140625" style="1" customWidth="1"/>
    <col min="8195" max="8195" width="24.5703125" style="1" customWidth="1"/>
    <col min="8196" max="8196" width="11" style="1" customWidth="1"/>
    <col min="8197" max="8197" width="10.5703125" style="1" customWidth="1"/>
    <col min="8198" max="8198" width="10.7109375" style="1" bestFit="1" customWidth="1"/>
    <col min="8199" max="8449" width="9.140625" style="1"/>
    <col min="8450" max="8450" width="9.140625" style="1" customWidth="1"/>
    <col min="8451" max="8451" width="24.5703125" style="1" customWidth="1"/>
    <col min="8452" max="8452" width="11" style="1" customWidth="1"/>
    <col min="8453" max="8453" width="10.5703125" style="1" customWidth="1"/>
    <col min="8454" max="8454" width="10.7109375" style="1" bestFit="1" customWidth="1"/>
    <col min="8455" max="8705" width="9.140625" style="1"/>
    <col min="8706" max="8706" width="9.140625" style="1" customWidth="1"/>
    <col min="8707" max="8707" width="24.5703125" style="1" customWidth="1"/>
    <col min="8708" max="8708" width="11" style="1" customWidth="1"/>
    <col min="8709" max="8709" width="10.5703125" style="1" customWidth="1"/>
    <col min="8710" max="8710" width="10.7109375" style="1" bestFit="1" customWidth="1"/>
    <col min="8711" max="8961" width="9.140625" style="1"/>
    <col min="8962" max="8962" width="9.140625" style="1" customWidth="1"/>
    <col min="8963" max="8963" width="24.5703125" style="1" customWidth="1"/>
    <col min="8964" max="8964" width="11" style="1" customWidth="1"/>
    <col min="8965" max="8965" width="10.5703125" style="1" customWidth="1"/>
    <col min="8966" max="8966" width="10.7109375" style="1" bestFit="1" customWidth="1"/>
    <col min="8967" max="9217" width="9.140625" style="1"/>
    <col min="9218" max="9218" width="9.140625" style="1" customWidth="1"/>
    <col min="9219" max="9219" width="24.5703125" style="1" customWidth="1"/>
    <col min="9220" max="9220" width="11" style="1" customWidth="1"/>
    <col min="9221" max="9221" width="10.5703125" style="1" customWidth="1"/>
    <col min="9222" max="9222" width="10.7109375" style="1" bestFit="1" customWidth="1"/>
    <col min="9223" max="9473" width="9.140625" style="1"/>
    <col min="9474" max="9474" width="9.140625" style="1" customWidth="1"/>
    <col min="9475" max="9475" width="24.5703125" style="1" customWidth="1"/>
    <col min="9476" max="9476" width="11" style="1" customWidth="1"/>
    <col min="9477" max="9477" width="10.5703125" style="1" customWidth="1"/>
    <col min="9478" max="9478" width="10.7109375" style="1" bestFit="1" customWidth="1"/>
    <col min="9479" max="9729" width="9.140625" style="1"/>
    <col min="9730" max="9730" width="9.140625" style="1" customWidth="1"/>
    <col min="9731" max="9731" width="24.5703125" style="1" customWidth="1"/>
    <col min="9732" max="9732" width="11" style="1" customWidth="1"/>
    <col min="9733" max="9733" width="10.5703125" style="1" customWidth="1"/>
    <col min="9734" max="9734" width="10.7109375" style="1" bestFit="1" customWidth="1"/>
    <col min="9735" max="9985" width="9.140625" style="1"/>
    <col min="9986" max="9986" width="9.140625" style="1" customWidth="1"/>
    <col min="9987" max="9987" width="24.5703125" style="1" customWidth="1"/>
    <col min="9988" max="9988" width="11" style="1" customWidth="1"/>
    <col min="9989" max="9989" width="10.5703125" style="1" customWidth="1"/>
    <col min="9990" max="9990" width="10.7109375" style="1" bestFit="1" customWidth="1"/>
    <col min="9991" max="10241" width="9.140625" style="1"/>
    <col min="10242" max="10242" width="9.140625" style="1" customWidth="1"/>
    <col min="10243" max="10243" width="24.5703125" style="1" customWidth="1"/>
    <col min="10244" max="10244" width="11" style="1" customWidth="1"/>
    <col min="10245" max="10245" width="10.5703125" style="1" customWidth="1"/>
    <col min="10246" max="10246" width="10.7109375" style="1" bestFit="1" customWidth="1"/>
    <col min="10247" max="10497" width="9.140625" style="1"/>
    <col min="10498" max="10498" width="9.140625" style="1" customWidth="1"/>
    <col min="10499" max="10499" width="24.5703125" style="1" customWidth="1"/>
    <col min="10500" max="10500" width="11" style="1" customWidth="1"/>
    <col min="10501" max="10501" width="10.5703125" style="1" customWidth="1"/>
    <col min="10502" max="10502" width="10.7109375" style="1" bestFit="1" customWidth="1"/>
    <col min="10503" max="10753" width="9.140625" style="1"/>
    <col min="10754" max="10754" width="9.140625" style="1" customWidth="1"/>
    <col min="10755" max="10755" width="24.5703125" style="1" customWidth="1"/>
    <col min="10756" max="10756" width="11" style="1" customWidth="1"/>
    <col min="10757" max="10757" width="10.5703125" style="1" customWidth="1"/>
    <col min="10758" max="10758" width="10.7109375" style="1" bestFit="1" customWidth="1"/>
    <col min="10759" max="11009" width="9.140625" style="1"/>
    <col min="11010" max="11010" width="9.140625" style="1" customWidth="1"/>
    <col min="11011" max="11011" width="24.5703125" style="1" customWidth="1"/>
    <col min="11012" max="11012" width="11" style="1" customWidth="1"/>
    <col min="11013" max="11013" width="10.5703125" style="1" customWidth="1"/>
    <col min="11014" max="11014" width="10.7109375" style="1" bestFit="1" customWidth="1"/>
    <col min="11015" max="11265" width="9.140625" style="1"/>
    <col min="11266" max="11266" width="9.140625" style="1" customWidth="1"/>
    <col min="11267" max="11267" width="24.5703125" style="1" customWidth="1"/>
    <col min="11268" max="11268" width="11" style="1" customWidth="1"/>
    <col min="11269" max="11269" width="10.5703125" style="1" customWidth="1"/>
    <col min="11270" max="11270" width="10.7109375" style="1" bestFit="1" customWidth="1"/>
    <col min="11271" max="11521" width="9.140625" style="1"/>
    <col min="11522" max="11522" width="9.140625" style="1" customWidth="1"/>
    <col min="11523" max="11523" width="24.5703125" style="1" customWidth="1"/>
    <col min="11524" max="11524" width="11" style="1" customWidth="1"/>
    <col min="11525" max="11525" width="10.5703125" style="1" customWidth="1"/>
    <col min="11526" max="11526" width="10.7109375" style="1" bestFit="1" customWidth="1"/>
    <col min="11527" max="11777" width="9.140625" style="1"/>
    <col min="11778" max="11778" width="9.140625" style="1" customWidth="1"/>
    <col min="11779" max="11779" width="24.5703125" style="1" customWidth="1"/>
    <col min="11780" max="11780" width="11" style="1" customWidth="1"/>
    <col min="11781" max="11781" width="10.5703125" style="1" customWidth="1"/>
    <col min="11782" max="11782" width="10.7109375" style="1" bestFit="1" customWidth="1"/>
    <col min="11783" max="12033" width="9.140625" style="1"/>
    <col min="12034" max="12034" width="9.140625" style="1" customWidth="1"/>
    <col min="12035" max="12035" width="24.5703125" style="1" customWidth="1"/>
    <col min="12036" max="12036" width="11" style="1" customWidth="1"/>
    <col min="12037" max="12037" width="10.5703125" style="1" customWidth="1"/>
    <col min="12038" max="12038" width="10.7109375" style="1" bestFit="1" customWidth="1"/>
    <col min="12039" max="12289" width="9.140625" style="1"/>
    <col min="12290" max="12290" width="9.140625" style="1" customWidth="1"/>
    <col min="12291" max="12291" width="24.5703125" style="1" customWidth="1"/>
    <col min="12292" max="12292" width="11" style="1" customWidth="1"/>
    <col min="12293" max="12293" width="10.5703125" style="1" customWidth="1"/>
    <col min="12294" max="12294" width="10.7109375" style="1" bestFit="1" customWidth="1"/>
    <col min="12295" max="12545" width="9.140625" style="1"/>
    <col min="12546" max="12546" width="9.140625" style="1" customWidth="1"/>
    <col min="12547" max="12547" width="24.5703125" style="1" customWidth="1"/>
    <col min="12548" max="12548" width="11" style="1" customWidth="1"/>
    <col min="12549" max="12549" width="10.5703125" style="1" customWidth="1"/>
    <col min="12550" max="12550" width="10.7109375" style="1" bestFit="1" customWidth="1"/>
    <col min="12551" max="12801" width="9.140625" style="1"/>
    <col min="12802" max="12802" width="9.140625" style="1" customWidth="1"/>
    <col min="12803" max="12803" width="24.5703125" style="1" customWidth="1"/>
    <col min="12804" max="12804" width="11" style="1" customWidth="1"/>
    <col min="12805" max="12805" width="10.5703125" style="1" customWidth="1"/>
    <col min="12806" max="12806" width="10.7109375" style="1" bestFit="1" customWidth="1"/>
    <col min="12807" max="13057" width="9.140625" style="1"/>
    <col min="13058" max="13058" width="9.140625" style="1" customWidth="1"/>
    <col min="13059" max="13059" width="24.5703125" style="1" customWidth="1"/>
    <col min="13060" max="13060" width="11" style="1" customWidth="1"/>
    <col min="13061" max="13061" width="10.5703125" style="1" customWidth="1"/>
    <col min="13062" max="13062" width="10.7109375" style="1" bestFit="1" customWidth="1"/>
    <col min="13063" max="13313" width="9.140625" style="1"/>
    <col min="13314" max="13314" width="9.140625" style="1" customWidth="1"/>
    <col min="13315" max="13315" width="24.5703125" style="1" customWidth="1"/>
    <col min="13316" max="13316" width="11" style="1" customWidth="1"/>
    <col min="13317" max="13317" width="10.5703125" style="1" customWidth="1"/>
    <col min="13318" max="13318" width="10.7109375" style="1" bestFit="1" customWidth="1"/>
    <col min="13319" max="13569" width="9.140625" style="1"/>
    <col min="13570" max="13570" width="9.140625" style="1" customWidth="1"/>
    <col min="13571" max="13571" width="24.5703125" style="1" customWidth="1"/>
    <col min="13572" max="13572" width="11" style="1" customWidth="1"/>
    <col min="13573" max="13573" width="10.5703125" style="1" customWidth="1"/>
    <col min="13574" max="13574" width="10.7109375" style="1" bestFit="1" customWidth="1"/>
    <col min="13575" max="13825" width="9.140625" style="1"/>
    <col min="13826" max="13826" width="9.140625" style="1" customWidth="1"/>
    <col min="13827" max="13827" width="24.5703125" style="1" customWidth="1"/>
    <col min="13828" max="13828" width="11" style="1" customWidth="1"/>
    <col min="13829" max="13829" width="10.5703125" style="1" customWidth="1"/>
    <col min="13830" max="13830" width="10.7109375" style="1" bestFit="1" customWidth="1"/>
    <col min="13831" max="14081" width="9.140625" style="1"/>
    <col min="14082" max="14082" width="9.140625" style="1" customWidth="1"/>
    <col min="14083" max="14083" width="24.5703125" style="1" customWidth="1"/>
    <col min="14084" max="14084" width="11" style="1" customWidth="1"/>
    <col min="14085" max="14085" width="10.5703125" style="1" customWidth="1"/>
    <col min="14086" max="14086" width="10.7109375" style="1" bestFit="1" customWidth="1"/>
    <col min="14087" max="14337" width="9.140625" style="1"/>
    <col min="14338" max="14338" width="9.140625" style="1" customWidth="1"/>
    <col min="14339" max="14339" width="24.5703125" style="1" customWidth="1"/>
    <col min="14340" max="14340" width="11" style="1" customWidth="1"/>
    <col min="14341" max="14341" width="10.5703125" style="1" customWidth="1"/>
    <col min="14342" max="14342" width="10.7109375" style="1" bestFit="1" customWidth="1"/>
    <col min="14343" max="14593" width="9.140625" style="1"/>
    <col min="14594" max="14594" width="9.140625" style="1" customWidth="1"/>
    <col min="14595" max="14595" width="24.5703125" style="1" customWidth="1"/>
    <col min="14596" max="14596" width="11" style="1" customWidth="1"/>
    <col min="14597" max="14597" width="10.5703125" style="1" customWidth="1"/>
    <col min="14598" max="14598" width="10.7109375" style="1" bestFit="1" customWidth="1"/>
    <col min="14599" max="14849" width="9.140625" style="1"/>
    <col min="14850" max="14850" width="9.140625" style="1" customWidth="1"/>
    <col min="14851" max="14851" width="24.5703125" style="1" customWidth="1"/>
    <col min="14852" max="14852" width="11" style="1" customWidth="1"/>
    <col min="14853" max="14853" width="10.5703125" style="1" customWidth="1"/>
    <col min="14854" max="14854" width="10.7109375" style="1" bestFit="1" customWidth="1"/>
    <col min="14855" max="15105" width="9.140625" style="1"/>
    <col min="15106" max="15106" width="9.140625" style="1" customWidth="1"/>
    <col min="15107" max="15107" width="24.5703125" style="1" customWidth="1"/>
    <col min="15108" max="15108" width="11" style="1" customWidth="1"/>
    <col min="15109" max="15109" width="10.5703125" style="1" customWidth="1"/>
    <col min="15110" max="15110" width="10.7109375" style="1" bestFit="1" customWidth="1"/>
    <col min="15111" max="15361" width="9.140625" style="1"/>
    <col min="15362" max="15362" width="9.140625" style="1" customWidth="1"/>
    <col min="15363" max="15363" width="24.5703125" style="1" customWidth="1"/>
    <col min="15364" max="15364" width="11" style="1" customWidth="1"/>
    <col min="15365" max="15365" width="10.5703125" style="1" customWidth="1"/>
    <col min="15366" max="15366" width="10.7109375" style="1" bestFit="1" customWidth="1"/>
    <col min="15367" max="15617" width="9.140625" style="1"/>
    <col min="15618" max="15618" width="9.140625" style="1" customWidth="1"/>
    <col min="15619" max="15619" width="24.5703125" style="1" customWidth="1"/>
    <col min="15620" max="15620" width="11" style="1" customWidth="1"/>
    <col min="15621" max="15621" width="10.5703125" style="1" customWidth="1"/>
    <col min="15622" max="15622" width="10.7109375" style="1" bestFit="1" customWidth="1"/>
    <col min="15623" max="15873" width="9.140625" style="1"/>
    <col min="15874" max="15874" width="9.140625" style="1" customWidth="1"/>
    <col min="15875" max="15875" width="24.5703125" style="1" customWidth="1"/>
    <col min="15876" max="15876" width="11" style="1" customWidth="1"/>
    <col min="15877" max="15877" width="10.5703125" style="1" customWidth="1"/>
    <col min="15878" max="15878" width="10.7109375" style="1" bestFit="1" customWidth="1"/>
    <col min="15879" max="16129" width="9.140625" style="1"/>
    <col min="16130" max="16130" width="9.140625" style="1" customWidth="1"/>
    <col min="16131" max="16131" width="24.5703125" style="1" customWidth="1"/>
    <col min="16132" max="16132" width="11" style="1" customWidth="1"/>
    <col min="16133" max="16133" width="10.5703125" style="1" customWidth="1"/>
    <col min="16134" max="16134" width="10.7109375" style="1" bestFit="1" customWidth="1"/>
    <col min="16135" max="16384" width="9.140625" style="1"/>
  </cols>
  <sheetData>
    <row r="2" spans="1:2">
      <c r="B2" s="86" t="s">
        <v>157</v>
      </c>
    </row>
    <row r="3" spans="1:2">
      <c r="B3" s="86"/>
    </row>
    <row r="4" spans="1:2" ht="15">
      <c r="A4" s="64" t="s">
        <v>197</v>
      </c>
      <c r="B4" s="86"/>
    </row>
    <row r="5" spans="1:2">
      <c r="A5" s="1" t="s">
        <v>189</v>
      </c>
      <c r="B5" s="86"/>
    </row>
    <row r="6" spans="1:2">
      <c r="A6" s="122" t="s">
        <v>375</v>
      </c>
      <c r="B6" s="86"/>
    </row>
    <row r="7" spans="1:2">
      <c r="A7" s="1" t="s">
        <v>158</v>
      </c>
      <c r="B7" s="86"/>
    </row>
    <row r="8" spans="1:2">
      <c r="A8" s="64" t="s">
        <v>213</v>
      </c>
    </row>
    <row r="9" spans="1:2">
      <c r="A9" s="64" t="s">
        <v>198</v>
      </c>
    </row>
    <row r="10" spans="1:2">
      <c r="A10" s="1" t="s">
        <v>159</v>
      </c>
    </row>
    <row r="11" spans="1:2">
      <c r="A11" s="1" t="s">
        <v>160</v>
      </c>
    </row>
    <row r="12" spans="1:2">
      <c r="A12" s="122" t="s">
        <v>376</v>
      </c>
    </row>
    <row r="13" spans="1:2">
      <c r="A13" s="64" t="s">
        <v>214</v>
      </c>
    </row>
    <row r="14" spans="1:2">
      <c r="A14" s="1" t="s">
        <v>161</v>
      </c>
    </row>
    <row r="15" spans="1:2">
      <c r="A15" s="1" t="s">
        <v>162</v>
      </c>
    </row>
    <row r="16" spans="1:2">
      <c r="A16" s="1" t="s">
        <v>163</v>
      </c>
    </row>
    <row r="18" spans="1:5">
      <c r="A18" s="87" t="s">
        <v>458</v>
      </c>
    </row>
    <row r="19" spans="1:5">
      <c r="A19" s="64"/>
    </row>
    <row r="20" spans="1:5">
      <c r="A20" s="64"/>
      <c r="E20" s="88" t="s">
        <v>164</v>
      </c>
    </row>
    <row r="21" spans="1:5">
      <c r="A21" s="64"/>
      <c r="E21" s="88"/>
    </row>
    <row r="22" spans="1:5">
      <c r="A22" s="88" t="s">
        <v>165</v>
      </c>
    </row>
    <row r="23" spans="1:5">
      <c r="D23" s="95" t="s">
        <v>166</v>
      </c>
    </row>
    <row r="24" spans="1:5">
      <c r="B24" s="34"/>
      <c r="C24" s="34" t="s">
        <v>403</v>
      </c>
      <c r="D24" s="39">
        <v>5622.75</v>
      </c>
    </row>
    <row r="25" spans="1:5">
      <c r="B25" s="34"/>
      <c r="C25" s="34" t="s">
        <v>404</v>
      </c>
      <c r="D25" s="39">
        <f>27.43*139.56</f>
        <v>3828.1307999999999</v>
      </c>
    </row>
    <row r="26" spans="1:5">
      <c r="B26" s="34"/>
      <c r="C26" s="34" t="s">
        <v>405</v>
      </c>
      <c r="D26" s="39">
        <v>-41.67</v>
      </c>
    </row>
    <row r="27" spans="1:5">
      <c r="B27" s="34"/>
      <c r="C27" s="34" t="s">
        <v>406</v>
      </c>
      <c r="D27" s="39">
        <v>-242</v>
      </c>
    </row>
    <row r="28" spans="1:5">
      <c r="B28" s="34"/>
      <c r="C28" s="34" t="s">
        <v>407</v>
      </c>
      <c r="D28" s="39">
        <v>5384.76</v>
      </c>
    </row>
    <row r="29" spans="1:5">
      <c r="B29" s="34"/>
      <c r="C29" s="34" t="s">
        <v>72</v>
      </c>
      <c r="D29" s="36">
        <f>SUM(D24:D28)</f>
        <v>14551.970799999999</v>
      </c>
    </row>
    <row r="30" spans="1:5">
      <c r="B30" s="6"/>
      <c r="C30" s="6"/>
      <c r="D30" s="6"/>
    </row>
    <row r="31" spans="1:5">
      <c r="A31" s="88" t="s">
        <v>167</v>
      </c>
    </row>
    <row r="32" spans="1:5">
      <c r="D32" s="94" t="s">
        <v>168</v>
      </c>
    </row>
    <row r="33" spans="1:6">
      <c r="B33" s="136"/>
      <c r="C33" s="34" t="s">
        <v>408</v>
      </c>
      <c r="D33" s="39">
        <v>43794384</v>
      </c>
    </row>
    <row r="34" spans="1:6">
      <c r="B34" s="34"/>
      <c r="C34" s="34" t="s">
        <v>409</v>
      </c>
      <c r="D34" s="39">
        <v>2949200</v>
      </c>
    </row>
    <row r="35" spans="1:6">
      <c r="B35" s="63"/>
      <c r="C35" s="34" t="s">
        <v>410</v>
      </c>
      <c r="D35" s="39">
        <v>3849862</v>
      </c>
    </row>
    <row r="36" spans="1:6">
      <c r="B36" s="136" t="s">
        <v>411</v>
      </c>
      <c r="C36" s="34"/>
      <c r="D36" s="39">
        <f>SUM(D33:D35)</f>
        <v>50593446</v>
      </c>
    </row>
    <row r="37" spans="1:6">
      <c r="B37" s="6"/>
      <c r="C37" s="18"/>
      <c r="D37" s="80"/>
    </row>
    <row r="38" spans="1:6">
      <c r="A38" s="88" t="s">
        <v>182</v>
      </c>
    </row>
    <row r="39" spans="1:6">
      <c r="A39" s="64"/>
      <c r="D39" s="89" t="s">
        <v>183</v>
      </c>
    </row>
    <row r="40" spans="1:6">
      <c r="B40" s="34">
        <v>1</v>
      </c>
      <c r="C40" s="63" t="s">
        <v>204</v>
      </c>
      <c r="D40" s="39">
        <v>0</v>
      </c>
    </row>
    <row r="41" spans="1:6">
      <c r="B41" s="34">
        <v>2</v>
      </c>
      <c r="C41" s="63" t="s">
        <v>205</v>
      </c>
      <c r="D41" s="39">
        <v>0</v>
      </c>
    </row>
    <row r="42" spans="1:6">
      <c r="B42" s="34">
        <v>3</v>
      </c>
      <c r="C42" s="63" t="s">
        <v>171</v>
      </c>
      <c r="D42" s="39">
        <v>0</v>
      </c>
    </row>
    <row r="43" spans="1:6">
      <c r="B43" s="34"/>
      <c r="C43" s="63" t="s">
        <v>72</v>
      </c>
      <c r="D43" s="39">
        <f>D40+D41+D42</f>
        <v>0</v>
      </c>
    </row>
    <row r="44" spans="1:6">
      <c r="B44" s="6"/>
      <c r="C44" s="18"/>
      <c r="D44" s="80"/>
    </row>
    <row r="45" spans="1:6">
      <c r="A45" s="88" t="s">
        <v>190</v>
      </c>
    </row>
    <row r="46" spans="1:6">
      <c r="A46" s="88"/>
    </row>
    <row r="47" spans="1:6">
      <c r="A47" s="64"/>
    </row>
    <row r="48" spans="1:6">
      <c r="A48" s="64"/>
      <c r="F48" s="89" t="s">
        <v>191</v>
      </c>
    </row>
    <row r="49" spans="2:6">
      <c r="B49" s="63"/>
      <c r="C49" s="63" t="s">
        <v>172</v>
      </c>
      <c r="D49" s="63" t="s">
        <v>173</v>
      </c>
      <c r="E49" s="38" t="s">
        <v>174</v>
      </c>
      <c r="F49" s="89" t="s">
        <v>175</v>
      </c>
    </row>
    <row r="50" spans="2:6" ht="15" customHeight="1">
      <c r="B50" s="34">
        <v>1</v>
      </c>
      <c r="C50" s="160" t="s">
        <v>412</v>
      </c>
      <c r="D50" s="161" t="s">
        <v>378</v>
      </c>
      <c r="E50" s="158">
        <v>10</v>
      </c>
      <c r="F50" s="39">
        <v>37500</v>
      </c>
    </row>
    <row r="51" spans="2:6" ht="15" customHeight="1">
      <c r="B51" s="34"/>
      <c r="C51" s="160" t="s">
        <v>413</v>
      </c>
      <c r="D51" s="161" t="s">
        <v>414</v>
      </c>
      <c r="E51" s="158">
        <v>874</v>
      </c>
      <c r="F51" s="39">
        <v>157320</v>
      </c>
    </row>
    <row r="52" spans="2:6" ht="12.75" customHeight="1">
      <c r="B52" s="34"/>
      <c r="C52" s="137" t="s">
        <v>415</v>
      </c>
      <c r="D52" s="162" t="s">
        <v>206</v>
      </c>
      <c r="E52" s="158">
        <v>33.343739999999997</v>
      </c>
      <c r="F52" s="39">
        <v>41679.674999999996</v>
      </c>
    </row>
    <row r="53" spans="2:6" ht="12.75" customHeight="1">
      <c r="B53" s="34"/>
      <c r="C53" s="137" t="s">
        <v>377</v>
      </c>
      <c r="D53" s="162" t="s">
        <v>416</v>
      </c>
      <c r="E53" s="158">
        <v>14.780000000000015</v>
      </c>
      <c r="F53" s="39">
        <v>10523.360000000011</v>
      </c>
    </row>
    <row r="54" spans="2:6" ht="12.75" customHeight="1">
      <c r="B54" s="34"/>
      <c r="C54" s="137" t="s">
        <v>417</v>
      </c>
      <c r="D54" s="162" t="s">
        <v>418</v>
      </c>
      <c r="E54" s="158">
        <v>343.91116000000039</v>
      </c>
      <c r="F54" s="39">
        <v>2063.4669600000025</v>
      </c>
    </row>
    <row r="55" spans="2:6">
      <c r="B55" s="34"/>
      <c r="C55" s="160" t="s">
        <v>419</v>
      </c>
      <c r="D55" s="162" t="s">
        <v>418</v>
      </c>
      <c r="E55" s="34">
        <v>92</v>
      </c>
      <c r="F55" s="39">
        <v>14414</v>
      </c>
    </row>
    <row r="56" spans="2:6">
      <c r="B56" s="34"/>
      <c r="C56" s="163" t="s">
        <v>420</v>
      </c>
      <c r="D56" s="162" t="s">
        <v>421</v>
      </c>
      <c r="E56" s="34">
        <v>557</v>
      </c>
      <c r="F56" s="39">
        <v>461196</v>
      </c>
    </row>
    <row r="57" spans="2:6">
      <c r="B57" s="34"/>
      <c r="C57" s="160" t="s">
        <v>422</v>
      </c>
      <c r="D57" s="162" t="s">
        <v>421</v>
      </c>
      <c r="E57" s="34">
        <v>43</v>
      </c>
      <c r="F57" s="39">
        <v>10535</v>
      </c>
    </row>
    <row r="58" spans="2:6" ht="15">
      <c r="B58" s="34"/>
      <c r="C58" s="160" t="s">
        <v>423</v>
      </c>
      <c r="D58" s="168" t="s">
        <v>428</v>
      </c>
      <c r="E58" s="34">
        <v>1.3</v>
      </c>
      <c r="F58" s="39">
        <v>520</v>
      </c>
    </row>
    <row r="59" spans="2:6" ht="15">
      <c r="B59" s="34"/>
      <c r="C59" s="164" t="s">
        <v>424</v>
      </c>
      <c r="D59" s="168" t="s">
        <v>428</v>
      </c>
      <c r="E59" s="34">
        <v>117</v>
      </c>
      <c r="F59" s="39">
        <v>11700</v>
      </c>
    </row>
    <row r="60" spans="2:6" ht="15">
      <c r="B60" s="34"/>
      <c r="C60" s="160" t="s">
        <v>425</v>
      </c>
      <c r="D60" s="168" t="s">
        <v>414</v>
      </c>
      <c r="E60" s="34">
        <v>50</v>
      </c>
      <c r="F60" s="39">
        <v>3750</v>
      </c>
    </row>
    <row r="61" spans="2:6" ht="15">
      <c r="B61" s="34"/>
      <c r="C61" s="163" t="s">
        <v>426</v>
      </c>
      <c r="D61" s="168" t="s">
        <v>428</v>
      </c>
      <c r="E61" s="34">
        <v>70</v>
      </c>
      <c r="F61" s="39">
        <v>2030</v>
      </c>
    </row>
    <row r="62" spans="2:6" ht="15">
      <c r="B62" s="34"/>
      <c r="C62" s="163" t="s">
        <v>427</v>
      </c>
      <c r="D62" s="168" t="s">
        <v>414</v>
      </c>
      <c r="E62" s="34">
        <v>93</v>
      </c>
      <c r="F62" s="39">
        <v>13950</v>
      </c>
    </row>
    <row r="63" spans="2:6" ht="15">
      <c r="B63" s="34"/>
      <c r="C63" s="163" t="s">
        <v>429</v>
      </c>
      <c r="D63" s="168" t="s">
        <v>428</v>
      </c>
      <c r="E63" s="34">
        <v>643</v>
      </c>
      <c r="F63" s="39">
        <v>5787</v>
      </c>
    </row>
    <row r="64" spans="2:6" ht="15">
      <c r="B64" s="34"/>
      <c r="C64" s="163" t="s">
        <v>430</v>
      </c>
      <c r="D64" s="168" t="s">
        <v>428</v>
      </c>
      <c r="E64" s="34">
        <v>3</v>
      </c>
      <c r="F64" s="39">
        <v>1587</v>
      </c>
    </row>
    <row r="65" spans="2:6" ht="15">
      <c r="B65" s="34"/>
      <c r="C65" s="163" t="s">
        <v>431</v>
      </c>
      <c r="D65" s="168" t="s">
        <v>428</v>
      </c>
      <c r="E65" s="34">
        <v>5.86</v>
      </c>
      <c r="F65" s="39">
        <v>2138.9</v>
      </c>
    </row>
    <row r="66" spans="2:6" ht="15">
      <c r="B66" s="34"/>
      <c r="C66" s="163" t="s">
        <v>431</v>
      </c>
      <c r="D66" s="168" t="s">
        <v>428</v>
      </c>
      <c r="E66" s="34">
        <v>5.4</v>
      </c>
      <c r="F66" s="39">
        <v>2829.6000000000004</v>
      </c>
    </row>
    <row r="67" spans="2:6" ht="15">
      <c r="B67" s="34"/>
      <c r="C67" s="163" t="s">
        <v>431</v>
      </c>
      <c r="D67" s="168" t="s">
        <v>428</v>
      </c>
      <c r="E67" s="34">
        <v>3.9</v>
      </c>
      <c r="F67" s="39">
        <v>2808</v>
      </c>
    </row>
    <row r="68" spans="2:6" ht="15">
      <c r="B68" s="34"/>
      <c r="C68" s="165" t="s">
        <v>432</v>
      </c>
      <c r="D68" s="168" t="s">
        <v>428</v>
      </c>
      <c r="E68" s="34">
        <v>2676</v>
      </c>
      <c r="F68" s="39">
        <v>23013.599999999999</v>
      </c>
    </row>
    <row r="69" spans="2:6" ht="15">
      <c r="B69" s="34"/>
      <c r="C69" s="164" t="s">
        <v>433</v>
      </c>
      <c r="D69" s="168" t="s">
        <v>428</v>
      </c>
      <c r="E69" s="34">
        <v>92</v>
      </c>
      <c r="F69" s="39">
        <v>7111.5999999999995</v>
      </c>
    </row>
    <row r="70" spans="2:6" ht="15">
      <c r="B70" s="34"/>
      <c r="C70" s="166" t="s">
        <v>434</v>
      </c>
      <c r="D70" s="168" t="s">
        <v>435</v>
      </c>
      <c r="E70" s="34">
        <v>1000</v>
      </c>
      <c r="F70" s="39">
        <v>1500</v>
      </c>
    </row>
    <row r="71" spans="2:6">
      <c r="B71" s="34"/>
      <c r="C71" s="166" t="s">
        <v>436</v>
      </c>
      <c r="D71" s="159" t="s">
        <v>418</v>
      </c>
      <c r="E71" s="34">
        <v>105</v>
      </c>
      <c r="F71" s="39">
        <v>6447</v>
      </c>
    </row>
    <row r="72" spans="2:6" ht="15">
      <c r="B72" s="34"/>
      <c r="C72" s="167" t="s">
        <v>437</v>
      </c>
      <c r="D72" s="168" t="s">
        <v>418</v>
      </c>
      <c r="E72" s="34">
        <v>110</v>
      </c>
      <c r="F72" s="39">
        <v>23760</v>
      </c>
    </row>
    <row r="73" spans="2:6" ht="15">
      <c r="B73" s="34"/>
      <c r="C73" s="160" t="s">
        <v>438</v>
      </c>
      <c r="D73" s="168" t="s">
        <v>418</v>
      </c>
      <c r="E73" s="34">
        <v>184</v>
      </c>
      <c r="F73" s="39">
        <v>36800</v>
      </c>
    </row>
    <row r="74" spans="2:6" ht="15">
      <c r="B74" s="34"/>
      <c r="C74" s="160" t="s">
        <v>439</v>
      </c>
      <c r="D74" s="168" t="s">
        <v>418</v>
      </c>
      <c r="E74" s="34">
        <v>375</v>
      </c>
      <c r="F74" s="39">
        <v>75000</v>
      </c>
    </row>
    <row r="75" spans="2:6" ht="15">
      <c r="B75" s="34"/>
      <c r="C75" s="160" t="s">
        <v>440</v>
      </c>
      <c r="D75" s="168" t="s">
        <v>418</v>
      </c>
      <c r="E75" s="34">
        <v>240</v>
      </c>
      <c r="F75" s="39">
        <v>24000</v>
      </c>
    </row>
    <row r="76" spans="2:6" ht="15">
      <c r="B76" s="34"/>
      <c r="C76" s="160" t="s">
        <v>441</v>
      </c>
      <c r="D76" s="168" t="s">
        <v>418</v>
      </c>
      <c r="E76" s="34">
        <v>195</v>
      </c>
      <c r="F76" s="39">
        <v>19500</v>
      </c>
    </row>
    <row r="77" spans="2:6" ht="15">
      <c r="B77" s="34"/>
      <c r="C77" s="160" t="s">
        <v>442</v>
      </c>
      <c r="D77" s="168" t="s">
        <v>418</v>
      </c>
      <c r="E77" s="34">
        <v>405</v>
      </c>
      <c r="F77" s="39">
        <v>89100</v>
      </c>
    </row>
    <row r="78" spans="2:6" ht="15">
      <c r="B78" s="34"/>
      <c r="C78" s="160" t="s">
        <v>443</v>
      </c>
      <c r="D78" s="168" t="s">
        <v>418</v>
      </c>
      <c r="E78" s="34">
        <v>450</v>
      </c>
      <c r="F78" s="39">
        <v>99000</v>
      </c>
    </row>
    <row r="79" spans="2:6" ht="15">
      <c r="B79" s="34"/>
      <c r="C79" s="164" t="s">
        <v>444</v>
      </c>
      <c r="D79" s="168" t="s">
        <v>418</v>
      </c>
      <c r="E79" s="34">
        <v>40</v>
      </c>
      <c r="F79" s="39">
        <v>4400</v>
      </c>
    </row>
    <row r="80" spans="2:6" ht="15">
      <c r="B80" s="34"/>
      <c r="C80" s="163" t="s">
        <v>445</v>
      </c>
      <c r="D80" s="168" t="s">
        <v>428</v>
      </c>
      <c r="E80" s="34">
        <v>49</v>
      </c>
      <c r="F80" s="39">
        <v>492597</v>
      </c>
    </row>
    <row r="81" spans="1:6" ht="15">
      <c r="B81" s="34"/>
      <c r="C81" s="163" t="s">
        <v>446</v>
      </c>
      <c r="D81" s="168" t="s">
        <v>428</v>
      </c>
      <c r="E81" s="34">
        <v>111</v>
      </c>
      <c r="F81" s="39">
        <v>195915</v>
      </c>
    </row>
    <row r="82" spans="1:6" ht="15">
      <c r="B82" s="34"/>
      <c r="C82" s="163" t="s">
        <v>447</v>
      </c>
      <c r="D82" s="168" t="s">
        <v>428</v>
      </c>
      <c r="E82" s="34">
        <v>9</v>
      </c>
      <c r="F82" s="39">
        <v>27000</v>
      </c>
    </row>
    <row r="83" spans="1:6" ht="15">
      <c r="B83" s="34"/>
      <c r="C83" s="163" t="s">
        <v>448</v>
      </c>
      <c r="D83" s="157" t="s">
        <v>428</v>
      </c>
      <c r="E83" s="34">
        <v>534</v>
      </c>
      <c r="F83" s="39">
        <v>261660</v>
      </c>
    </row>
    <row r="84" spans="1:6" ht="15">
      <c r="B84" s="34"/>
      <c r="C84" s="163" t="s">
        <v>449</v>
      </c>
      <c r="D84" s="157" t="s">
        <v>428</v>
      </c>
      <c r="E84" s="34">
        <v>1</v>
      </c>
      <c r="F84" s="39">
        <v>1065</v>
      </c>
    </row>
    <row r="85" spans="1:6" ht="15">
      <c r="B85" s="34"/>
      <c r="C85" s="163" t="s">
        <v>450</v>
      </c>
      <c r="D85" s="157" t="s">
        <v>428</v>
      </c>
      <c r="E85" s="34">
        <v>1</v>
      </c>
      <c r="F85" s="39">
        <v>646</v>
      </c>
    </row>
    <row r="86" spans="1:6" ht="15">
      <c r="B86" s="34"/>
      <c r="C86" s="163" t="s">
        <v>451</v>
      </c>
      <c r="D86" s="157" t="s">
        <v>428</v>
      </c>
      <c r="E86" s="34">
        <v>1</v>
      </c>
      <c r="F86" s="39">
        <v>390</v>
      </c>
    </row>
    <row r="87" spans="1:6" ht="15">
      <c r="B87" s="34"/>
      <c r="C87" s="163" t="s">
        <v>452</v>
      </c>
      <c r="D87" s="157" t="s">
        <v>428</v>
      </c>
      <c r="E87" s="34">
        <v>1</v>
      </c>
      <c r="F87" s="39">
        <v>655</v>
      </c>
    </row>
    <row r="88" spans="1:6" ht="15">
      <c r="B88" s="34"/>
      <c r="C88" s="160" t="s">
        <v>453</v>
      </c>
      <c r="D88" s="157" t="s">
        <v>414</v>
      </c>
      <c r="E88" s="34">
        <v>350</v>
      </c>
      <c r="F88" s="39">
        <v>24500</v>
      </c>
    </row>
    <row r="89" spans="1:6" ht="15">
      <c r="B89" s="34"/>
      <c r="C89" s="160" t="s">
        <v>454</v>
      </c>
      <c r="D89" s="157" t="s">
        <v>428</v>
      </c>
      <c r="E89" s="34">
        <v>1</v>
      </c>
      <c r="F89" s="39">
        <v>937</v>
      </c>
    </row>
    <row r="90" spans="1:6" ht="15">
      <c r="B90" s="34"/>
      <c r="C90" s="160" t="s">
        <v>455</v>
      </c>
      <c r="D90" s="157" t="s">
        <v>421</v>
      </c>
      <c r="E90" s="34">
        <v>350</v>
      </c>
      <c r="F90" s="39">
        <v>411600</v>
      </c>
    </row>
    <row r="91" spans="1:6" ht="15">
      <c r="B91" s="34"/>
      <c r="C91" s="160" t="s">
        <v>456</v>
      </c>
      <c r="D91" s="157" t="s">
        <v>421</v>
      </c>
      <c r="E91" s="34">
        <v>325</v>
      </c>
      <c r="F91" s="39">
        <v>7475</v>
      </c>
    </row>
    <row r="92" spans="1:6">
      <c r="B92" s="34"/>
      <c r="C92" s="136" t="s">
        <v>457</v>
      </c>
      <c r="D92" s="39"/>
      <c r="E92" s="34"/>
      <c r="F92" s="36">
        <f>SUM(F50:F91)</f>
        <v>2616404.2019600002</v>
      </c>
    </row>
    <row r="93" spans="1:6">
      <c r="B93" s="6"/>
      <c r="C93" s="18"/>
      <c r="D93" s="80"/>
      <c r="E93" s="6"/>
      <c r="F93" s="80"/>
    </row>
    <row r="94" spans="1:6">
      <c r="B94" s="6"/>
      <c r="C94" s="18"/>
      <c r="D94" s="80"/>
      <c r="E94" s="6"/>
      <c r="F94" s="80"/>
    </row>
    <row r="95" spans="1:6">
      <c r="A95" s="88" t="s">
        <v>184</v>
      </c>
      <c r="F95" s="90"/>
    </row>
    <row r="96" spans="1:6">
      <c r="E96" s="91" t="s">
        <v>185</v>
      </c>
      <c r="F96" s="90"/>
    </row>
    <row r="97" spans="1:8">
      <c r="B97" s="34">
        <v>1</v>
      </c>
      <c r="C97" s="63" t="s">
        <v>199</v>
      </c>
      <c r="D97" s="34"/>
      <c r="E97" s="39">
        <v>64389</v>
      </c>
      <c r="F97" s="90"/>
      <c r="H97" s="79"/>
    </row>
    <row r="98" spans="1:8">
      <c r="B98" s="92">
        <v>2</v>
      </c>
      <c r="C98" s="136" t="s">
        <v>379</v>
      </c>
      <c r="D98" s="34"/>
      <c r="E98" s="39">
        <v>5408</v>
      </c>
      <c r="F98" s="90"/>
      <c r="H98" s="79"/>
    </row>
    <row r="99" spans="1:8">
      <c r="B99" s="34">
        <v>3</v>
      </c>
      <c r="C99" s="136" t="s">
        <v>380</v>
      </c>
      <c r="D99" s="34"/>
      <c r="E99" s="39">
        <f>E97-E98</f>
        <v>58981</v>
      </c>
      <c r="F99" s="90"/>
    </row>
    <row r="100" spans="1:8">
      <c r="B100" s="23"/>
      <c r="C100" s="16"/>
      <c r="D100" s="16"/>
      <c r="E100" s="23"/>
      <c r="F100" s="90"/>
    </row>
    <row r="101" spans="1:8">
      <c r="B101" s="23"/>
      <c r="C101" s="16"/>
      <c r="D101" s="16"/>
      <c r="E101" s="23"/>
      <c r="F101" s="90"/>
    </row>
    <row r="102" spans="1:8">
      <c r="A102" s="88" t="s">
        <v>176</v>
      </c>
    </row>
    <row r="103" spans="1:8">
      <c r="E103" s="91" t="s">
        <v>177</v>
      </c>
    </row>
    <row r="104" spans="1:8">
      <c r="B104" s="34">
        <v>1</v>
      </c>
      <c r="C104" s="63" t="s">
        <v>178</v>
      </c>
      <c r="D104" s="34"/>
      <c r="E104" s="39">
        <v>66060</v>
      </c>
    </row>
    <row r="105" spans="1:8">
      <c r="B105" s="34">
        <v>2</v>
      </c>
      <c r="C105" s="136" t="s">
        <v>379</v>
      </c>
      <c r="D105" s="34"/>
      <c r="E105" s="39">
        <v>5550</v>
      </c>
    </row>
    <row r="106" spans="1:8">
      <c r="B106" s="34">
        <v>3</v>
      </c>
      <c r="C106" s="136" t="s">
        <v>380</v>
      </c>
      <c r="D106" s="34"/>
      <c r="E106" s="39">
        <f>E104-E105</f>
        <v>60510</v>
      </c>
    </row>
    <row r="109" spans="1:8">
      <c r="A109" s="87" t="s">
        <v>381</v>
      </c>
      <c r="B109" s="86"/>
    </row>
    <row r="111" spans="1:8">
      <c r="A111" s="88" t="s">
        <v>192</v>
      </c>
    </row>
    <row r="113" spans="1:4" ht="13.5" customHeight="1">
      <c r="B113" s="169" t="s">
        <v>459</v>
      </c>
      <c r="C113" s="18"/>
      <c r="D113" s="80"/>
    </row>
    <row r="115" spans="1:4">
      <c r="A115" s="88" t="s">
        <v>179</v>
      </c>
    </row>
    <row r="116" spans="1:4">
      <c r="A116" s="64"/>
      <c r="D116" s="89" t="s">
        <v>169</v>
      </c>
    </row>
    <row r="117" spans="1:4">
      <c r="B117" s="34">
        <v>1</v>
      </c>
      <c r="C117" s="63" t="s">
        <v>180</v>
      </c>
      <c r="D117" s="39">
        <f>+PASIVI!D14</f>
        <v>103342</v>
      </c>
    </row>
    <row r="118" spans="1:4">
      <c r="B118" s="34">
        <v>2</v>
      </c>
      <c r="C118" s="63" t="s">
        <v>200</v>
      </c>
      <c r="D118" s="39">
        <v>0</v>
      </c>
    </row>
    <row r="119" spans="1:4">
      <c r="B119" s="34">
        <v>3</v>
      </c>
      <c r="C119" s="136" t="s">
        <v>382</v>
      </c>
      <c r="D119" s="39">
        <v>0</v>
      </c>
    </row>
    <row r="120" spans="1:4">
      <c r="B120" s="34">
        <v>4</v>
      </c>
      <c r="C120" s="63" t="s">
        <v>170</v>
      </c>
      <c r="D120" s="39"/>
    </row>
    <row r="121" spans="1:4">
      <c r="B121" s="34">
        <v>5</v>
      </c>
      <c r="C121" s="63" t="s">
        <v>201</v>
      </c>
      <c r="D121" s="39"/>
    </row>
    <row r="122" spans="1:4">
      <c r="B122" s="34"/>
      <c r="C122" s="63" t="s">
        <v>72</v>
      </c>
      <c r="D122" s="39">
        <f>SUM(D117:D121)</f>
        <v>103342</v>
      </c>
    </row>
    <row r="124" spans="1:4">
      <c r="B124" s="18"/>
      <c r="C124" s="18"/>
      <c r="D124" s="80"/>
    </row>
    <row r="125" spans="1:4">
      <c r="B125" s="18"/>
      <c r="C125" s="18"/>
      <c r="D125" s="80"/>
    </row>
    <row r="126" spans="1:4">
      <c r="A126" s="64" t="s">
        <v>207</v>
      </c>
    </row>
    <row r="127" spans="1:4">
      <c r="A127" s="64" t="s">
        <v>208</v>
      </c>
    </row>
    <row r="128" spans="1:4">
      <c r="A128" s="64" t="s">
        <v>215</v>
      </c>
    </row>
    <row r="129" spans="1:5">
      <c r="A129" s="122" t="s">
        <v>383</v>
      </c>
    </row>
    <row r="130" spans="1:5">
      <c r="A130" s="64" t="s">
        <v>202</v>
      </c>
    </row>
    <row r="131" spans="1:5">
      <c r="A131" s="64"/>
    </row>
    <row r="132" spans="1:5">
      <c r="A132" s="64"/>
    </row>
    <row r="134" spans="1:5">
      <c r="B134" s="64"/>
      <c r="E134" s="64"/>
    </row>
    <row r="135" spans="1:5">
      <c r="B135" s="64"/>
      <c r="E135" s="93"/>
    </row>
  </sheetData>
  <pageMargins left="0.97" right="0.7" top="0.17" bottom="0.28000000000000003" header="0.19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2"/>
  <sheetViews>
    <sheetView topLeftCell="A19" workbookViewId="0">
      <selection sqref="A1:G42"/>
    </sheetView>
  </sheetViews>
  <sheetFormatPr defaultRowHeight="15"/>
  <cols>
    <col min="1" max="1" width="6.5703125" customWidth="1"/>
    <col min="2" max="2" width="18" customWidth="1"/>
    <col min="3" max="3" width="10.85546875" customWidth="1"/>
    <col min="4" max="4" width="11.85546875" customWidth="1"/>
    <col min="5" max="5" width="12" customWidth="1"/>
    <col min="6" max="6" width="12.140625" customWidth="1"/>
    <col min="7" max="7" width="14.5703125" customWidth="1"/>
  </cols>
  <sheetData>
    <row r="1" spans="1:7">
      <c r="B1" s="100" t="s">
        <v>225</v>
      </c>
    </row>
    <row r="2" spans="1:7">
      <c r="B2" s="138" t="s">
        <v>216</v>
      </c>
    </row>
    <row r="4" spans="1:7">
      <c r="C4" s="101" t="s">
        <v>384</v>
      </c>
    </row>
    <row r="6" spans="1:7" ht="25.5">
      <c r="A6" s="102" t="s">
        <v>15</v>
      </c>
      <c r="B6" s="103" t="s">
        <v>172</v>
      </c>
      <c r="C6" s="104" t="s">
        <v>217</v>
      </c>
      <c r="D6" s="104" t="s">
        <v>385</v>
      </c>
      <c r="E6" s="104" t="s">
        <v>218</v>
      </c>
      <c r="F6" s="104" t="s">
        <v>219</v>
      </c>
      <c r="G6" s="104" t="s">
        <v>386</v>
      </c>
    </row>
    <row r="7" spans="1:7">
      <c r="A7" s="105">
        <v>1</v>
      </c>
      <c r="B7" s="106" t="s">
        <v>83</v>
      </c>
      <c r="C7" s="105"/>
      <c r="D7" s="107">
        <v>0</v>
      </c>
      <c r="E7" s="107"/>
      <c r="F7" s="107"/>
      <c r="G7" s="107">
        <f>D7+E7-F7</f>
        <v>0</v>
      </c>
    </row>
    <row r="8" spans="1:7">
      <c r="A8" s="105">
        <v>2</v>
      </c>
      <c r="B8" s="106" t="s">
        <v>220</v>
      </c>
      <c r="C8" s="142" t="s">
        <v>389</v>
      </c>
      <c r="D8" s="107"/>
      <c r="E8" s="107">
        <f>+AKTIVI!D36</f>
        <v>134269123</v>
      </c>
      <c r="F8" s="107"/>
      <c r="G8" s="107">
        <f t="shared" ref="G8:G12" si="0">D8+E8-F8</f>
        <v>134269123</v>
      </c>
    </row>
    <row r="9" spans="1:7">
      <c r="A9" s="105">
        <v>3</v>
      </c>
      <c r="B9" s="106" t="s">
        <v>221</v>
      </c>
      <c r="C9" s="105"/>
      <c r="D9" s="107">
        <v>190000</v>
      </c>
      <c r="E9" s="107"/>
      <c r="F9" s="107"/>
      <c r="G9" s="107">
        <f t="shared" si="0"/>
        <v>190000</v>
      </c>
    </row>
    <row r="10" spans="1:7">
      <c r="A10" s="105">
        <v>4</v>
      </c>
      <c r="B10" s="106" t="s">
        <v>222</v>
      </c>
      <c r="C10" s="105"/>
      <c r="D10" s="107"/>
      <c r="E10" s="107"/>
      <c r="F10" s="107"/>
      <c r="G10" s="107">
        <f t="shared" si="0"/>
        <v>0</v>
      </c>
    </row>
    <row r="11" spans="1:7">
      <c r="A11" s="105">
        <v>5</v>
      </c>
      <c r="B11" s="106" t="s">
        <v>223</v>
      </c>
      <c r="C11" s="105"/>
      <c r="D11" s="107"/>
      <c r="E11" s="107">
        <v>0</v>
      </c>
      <c r="F11" s="107"/>
      <c r="G11" s="107">
        <f t="shared" si="0"/>
        <v>0</v>
      </c>
    </row>
    <row r="12" spans="1:7">
      <c r="A12" s="105">
        <v>6</v>
      </c>
      <c r="B12" s="106" t="s">
        <v>224</v>
      </c>
      <c r="C12" s="105"/>
      <c r="D12" s="107">
        <v>224000</v>
      </c>
      <c r="E12" s="107"/>
      <c r="F12" s="107"/>
      <c r="G12" s="107">
        <f t="shared" si="0"/>
        <v>224000</v>
      </c>
    </row>
    <row r="13" spans="1:7">
      <c r="A13" s="105"/>
      <c r="B13" s="108" t="s">
        <v>72</v>
      </c>
      <c r="C13" s="105"/>
      <c r="D13" s="107">
        <f>SUM(D7:D12)</f>
        <v>414000</v>
      </c>
      <c r="E13" s="107">
        <f t="shared" ref="E13:F13" si="1">SUM(E7:E12)</f>
        <v>134269123</v>
      </c>
      <c r="F13" s="107">
        <f t="shared" si="1"/>
        <v>0</v>
      </c>
      <c r="G13" s="107">
        <f>SUM(G7:G12)</f>
        <v>134683123</v>
      </c>
    </row>
    <row r="16" spans="1:7">
      <c r="C16" s="101" t="s">
        <v>387</v>
      </c>
    </row>
    <row r="18" spans="1:10" ht="25.5">
      <c r="A18" s="102" t="s">
        <v>15</v>
      </c>
      <c r="B18" s="103" t="s">
        <v>172</v>
      </c>
      <c r="C18" s="104" t="s">
        <v>217</v>
      </c>
      <c r="D18" s="104" t="s">
        <v>385</v>
      </c>
      <c r="E18" s="104" t="s">
        <v>218</v>
      </c>
      <c r="F18" s="104" t="s">
        <v>219</v>
      </c>
      <c r="G18" s="104" t="s">
        <v>386</v>
      </c>
    </row>
    <row r="19" spans="1:10">
      <c r="A19" s="105">
        <v>1</v>
      </c>
      <c r="B19" s="106" t="s">
        <v>83</v>
      </c>
      <c r="C19" s="105"/>
      <c r="D19" s="107">
        <v>0</v>
      </c>
      <c r="E19" s="107">
        <v>0</v>
      </c>
      <c r="F19" s="107"/>
      <c r="G19" s="107">
        <f t="shared" ref="G19:G20" si="2">SUM(D19)</f>
        <v>0</v>
      </c>
    </row>
    <row r="20" spans="1:10">
      <c r="A20" s="105">
        <v>2</v>
      </c>
      <c r="B20" s="106" t="s">
        <v>220</v>
      </c>
      <c r="C20" s="105"/>
      <c r="D20" s="107">
        <v>0</v>
      </c>
      <c r="E20" s="107">
        <v>0</v>
      </c>
      <c r="F20" s="107"/>
      <c r="G20" s="107">
        <f t="shared" si="2"/>
        <v>0</v>
      </c>
    </row>
    <row r="21" spans="1:10">
      <c r="A21" s="105">
        <v>3</v>
      </c>
      <c r="B21" s="106" t="s">
        <v>221</v>
      </c>
      <c r="C21" s="105"/>
      <c r="D21" s="107">
        <v>125611</v>
      </c>
      <c r="E21" s="107">
        <v>5408</v>
      </c>
      <c r="F21" s="107"/>
      <c r="G21" s="107">
        <f>D21+E21-F21</f>
        <v>131019</v>
      </c>
      <c r="J21" s="145"/>
    </row>
    <row r="22" spans="1:10">
      <c r="A22" s="105">
        <v>4</v>
      </c>
      <c r="B22" s="106" t="s">
        <v>222</v>
      </c>
      <c r="C22" s="105"/>
      <c r="D22" s="107">
        <v>0</v>
      </c>
      <c r="E22" s="107">
        <v>0</v>
      </c>
      <c r="F22" s="107"/>
      <c r="G22" s="107">
        <f t="shared" ref="G22:G24" si="3">D22+E22-F22</f>
        <v>0</v>
      </c>
    </row>
    <row r="23" spans="1:10">
      <c r="A23" s="105">
        <v>5</v>
      </c>
      <c r="B23" s="106" t="s">
        <v>223</v>
      </c>
      <c r="C23" s="105"/>
      <c r="D23" s="144">
        <v>0</v>
      </c>
      <c r="E23" s="107">
        <v>0</v>
      </c>
      <c r="F23" s="107"/>
      <c r="G23" s="107">
        <f t="shared" si="3"/>
        <v>0</v>
      </c>
    </row>
    <row r="24" spans="1:10">
      <c r="A24" s="105">
        <v>6</v>
      </c>
      <c r="B24" s="106" t="s">
        <v>224</v>
      </c>
      <c r="C24" s="105"/>
      <c r="D24" s="107">
        <v>157940</v>
      </c>
      <c r="E24" s="107">
        <v>5550</v>
      </c>
      <c r="F24" s="107"/>
      <c r="G24" s="107">
        <f t="shared" si="3"/>
        <v>163490</v>
      </c>
      <c r="J24" s="145"/>
    </row>
    <row r="25" spans="1:10">
      <c r="A25" s="105"/>
      <c r="B25" s="108" t="s">
        <v>72</v>
      </c>
      <c r="C25" s="105"/>
      <c r="D25" s="107">
        <f>SUM(D19:D24)</f>
        <v>283551</v>
      </c>
      <c r="E25" s="107">
        <f>SUM(E21:E24)</f>
        <v>10958</v>
      </c>
      <c r="F25" s="107"/>
      <c r="G25" s="107">
        <f t="shared" ref="G25" si="4">SUM(D25:F25)</f>
        <v>294509</v>
      </c>
    </row>
    <row r="28" spans="1:10">
      <c r="C28" s="101" t="s">
        <v>388</v>
      </c>
    </row>
    <row r="30" spans="1:10" ht="25.5">
      <c r="A30" s="102" t="s">
        <v>15</v>
      </c>
      <c r="B30" s="103" t="s">
        <v>172</v>
      </c>
      <c r="C30" s="104" t="s">
        <v>217</v>
      </c>
      <c r="D30" s="104" t="s">
        <v>385</v>
      </c>
      <c r="E30" s="104" t="s">
        <v>218</v>
      </c>
      <c r="F30" s="104" t="s">
        <v>219</v>
      </c>
      <c r="G30" s="104" t="s">
        <v>386</v>
      </c>
    </row>
    <row r="31" spans="1:10">
      <c r="A31" s="105">
        <v>1</v>
      </c>
      <c r="B31" s="106" t="s">
        <v>83</v>
      </c>
      <c r="C31" s="105"/>
      <c r="D31" s="107">
        <f t="shared" ref="D31:D32" si="5">D7-D19</f>
        <v>0</v>
      </c>
      <c r="E31" s="107"/>
      <c r="F31" s="107"/>
      <c r="G31" s="107">
        <f t="shared" ref="G31:G37" si="6">D31+E31-F31</f>
        <v>0</v>
      </c>
    </row>
    <row r="32" spans="1:10">
      <c r="A32" s="105">
        <v>2</v>
      </c>
      <c r="B32" s="106" t="s">
        <v>220</v>
      </c>
      <c r="C32" s="105"/>
      <c r="D32" s="107">
        <f t="shared" si="5"/>
        <v>0</v>
      </c>
      <c r="E32" s="107">
        <v>134269123</v>
      </c>
      <c r="F32" s="107"/>
      <c r="G32" s="107">
        <f t="shared" si="6"/>
        <v>134269123</v>
      </c>
    </row>
    <row r="33" spans="1:7">
      <c r="A33" s="105">
        <v>3</v>
      </c>
      <c r="B33" s="106" t="s">
        <v>221</v>
      </c>
      <c r="C33" s="105"/>
      <c r="D33" s="107">
        <f>D9-D21</f>
        <v>64389</v>
      </c>
      <c r="E33" s="107"/>
      <c r="F33" s="107">
        <v>5408</v>
      </c>
      <c r="G33" s="107">
        <f>D33+E33-F33</f>
        <v>58981</v>
      </c>
    </row>
    <row r="34" spans="1:7">
      <c r="A34" s="105">
        <v>4</v>
      </c>
      <c r="B34" s="106" t="s">
        <v>222</v>
      </c>
      <c r="C34" s="105"/>
      <c r="D34" s="107">
        <f>G10-D22</f>
        <v>0</v>
      </c>
      <c r="E34" s="107"/>
      <c r="F34" s="107"/>
      <c r="G34" s="107">
        <f t="shared" si="6"/>
        <v>0</v>
      </c>
    </row>
    <row r="35" spans="1:7">
      <c r="A35" s="105">
        <v>5</v>
      </c>
      <c r="B35" s="106" t="s">
        <v>223</v>
      </c>
      <c r="C35" s="105"/>
      <c r="D35" s="107"/>
      <c r="E35" s="107">
        <v>0</v>
      </c>
      <c r="F35" s="107">
        <v>0</v>
      </c>
      <c r="G35" s="107">
        <f t="shared" si="6"/>
        <v>0</v>
      </c>
    </row>
    <row r="36" spans="1:7">
      <c r="A36" s="105">
        <v>6</v>
      </c>
      <c r="B36" s="106" t="s">
        <v>224</v>
      </c>
      <c r="C36" s="105"/>
      <c r="D36" s="107">
        <f>G12-D24</f>
        <v>66060</v>
      </c>
      <c r="E36" s="107"/>
      <c r="F36" s="107">
        <v>5550</v>
      </c>
      <c r="G36" s="107">
        <f>D36+E36-F36</f>
        <v>60510</v>
      </c>
    </row>
    <row r="37" spans="1:7">
      <c r="A37" s="105"/>
      <c r="B37" s="108" t="s">
        <v>72</v>
      </c>
      <c r="C37" s="105"/>
      <c r="D37" s="107">
        <f>SUM(D31:D36)</f>
        <v>130449</v>
      </c>
      <c r="E37" s="107">
        <f t="shared" ref="E37" si="7">SUM(E31:E36)</f>
        <v>134269123</v>
      </c>
      <c r="F37" s="107">
        <f>SUM(F33:F36)</f>
        <v>10958</v>
      </c>
      <c r="G37" s="107">
        <f t="shared" si="6"/>
        <v>134388614</v>
      </c>
    </row>
    <row r="38" spans="1:7">
      <c r="A38" s="139"/>
      <c r="B38" s="140"/>
      <c r="C38" s="139"/>
      <c r="D38" s="141"/>
      <c r="E38" s="141"/>
      <c r="F38" s="141"/>
      <c r="G38" s="141"/>
    </row>
    <row r="39" spans="1:7">
      <c r="A39" s="139"/>
      <c r="B39" s="140"/>
      <c r="C39" s="139"/>
      <c r="D39" s="141"/>
      <c r="E39" s="141"/>
      <c r="F39" s="141"/>
      <c r="G39" s="141"/>
    </row>
    <row r="41" spans="1:7">
      <c r="B41" s="64"/>
      <c r="F41" s="122" t="s">
        <v>395</v>
      </c>
    </row>
    <row r="42" spans="1:7">
      <c r="B42" s="64"/>
      <c r="F42" s="64" t="s">
        <v>181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topLeftCell="A4" workbookViewId="0">
      <selection sqref="A1:H24"/>
    </sheetView>
  </sheetViews>
  <sheetFormatPr defaultRowHeight="15"/>
  <cols>
    <col min="1" max="1" width="5.140625" customWidth="1"/>
    <col min="2" max="2" width="44" customWidth="1"/>
    <col min="3" max="3" width="8.42578125" customWidth="1"/>
    <col min="5" max="5" width="13" customWidth="1"/>
    <col min="6" max="6" width="12.140625" customWidth="1"/>
    <col min="7" max="7" width="12.5703125" customWidth="1"/>
    <col min="8" max="8" width="13.140625" customWidth="1"/>
  </cols>
  <sheetData>
    <row r="1" spans="1:8">
      <c r="B1" s="110" t="s">
        <v>255</v>
      </c>
    </row>
    <row r="2" spans="1:8">
      <c r="B2" s="110" t="s">
        <v>256</v>
      </c>
      <c r="C2" s="5"/>
      <c r="D2" s="109"/>
    </row>
    <row r="3" spans="1:8">
      <c r="B3" s="111" t="s">
        <v>226</v>
      </c>
      <c r="H3" s="112" t="s">
        <v>227</v>
      </c>
    </row>
    <row r="5" spans="1:8" ht="26.25">
      <c r="A5" s="105"/>
      <c r="B5" s="113" t="s">
        <v>228</v>
      </c>
      <c r="C5" s="114" t="s">
        <v>229</v>
      </c>
      <c r="D5" s="114" t="s">
        <v>230</v>
      </c>
      <c r="E5" s="103" t="s">
        <v>460</v>
      </c>
      <c r="F5" s="103" t="s">
        <v>390</v>
      </c>
      <c r="G5" s="103" t="s">
        <v>231</v>
      </c>
      <c r="H5" s="103" t="s">
        <v>232</v>
      </c>
    </row>
    <row r="6" spans="1:8">
      <c r="A6" s="115">
        <v>1</v>
      </c>
      <c r="B6" s="116" t="s">
        <v>233</v>
      </c>
      <c r="C6" s="117">
        <v>70</v>
      </c>
      <c r="D6" s="117">
        <v>11100</v>
      </c>
      <c r="E6" s="107">
        <f>E7+E8+E9</f>
        <v>77406</v>
      </c>
      <c r="F6" s="107">
        <f>F7+F8+F9</f>
        <v>30875</v>
      </c>
      <c r="G6" s="107">
        <f>G7+G8+G9</f>
        <v>31059</v>
      </c>
      <c r="H6" s="107">
        <f>H7+H8+H9</f>
        <v>29781</v>
      </c>
    </row>
    <row r="7" spans="1:8">
      <c r="A7" s="118" t="s">
        <v>234</v>
      </c>
      <c r="B7" s="105" t="s">
        <v>235</v>
      </c>
      <c r="C7" s="119" t="s">
        <v>236</v>
      </c>
      <c r="D7" s="120">
        <v>11101</v>
      </c>
      <c r="E7" s="107"/>
      <c r="F7" s="107"/>
      <c r="G7" s="107"/>
      <c r="H7" s="107"/>
    </row>
    <row r="8" spans="1:8">
      <c r="A8" s="118" t="s">
        <v>237</v>
      </c>
      <c r="B8" s="105" t="s">
        <v>238</v>
      </c>
      <c r="C8" s="120">
        <v>704</v>
      </c>
      <c r="D8" s="120">
        <v>11102</v>
      </c>
      <c r="E8" s="107">
        <v>77406</v>
      </c>
      <c r="F8" s="107">
        <v>30875</v>
      </c>
      <c r="G8" s="107">
        <v>31059</v>
      </c>
      <c r="H8" s="36">
        <v>29781</v>
      </c>
    </row>
    <row r="9" spans="1:8">
      <c r="A9" s="118" t="s">
        <v>239</v>
      </c>
      <c r="B9" s="105" t="s">
        <v>240</v>
      </c>
      <c r="C9" s="120">
        <v>705</v>
      </c>
      <c r="D9" s="120">
        <v>11103</v>
      </c>
      <c r="E9" s="107">
        <v>0</v>
      </c>
      <c r="F9" s="107">
        <v>0</v>
      </c>
      <c r="G9" s="107">
        <v>0</v>
      </c>
      <c r="H9" s="107">
        <v>0</v>
      </c>
    </row>
    <row r="10" spans="1:8">
      <c r="A10" s="115">
        <v>2</v>
      </c>
      <c r="B10" s="116" t="s">
        <v>241</v>
      </c>
      <c r="C10" s="117">
        <v>708</v>
      </c>
      <c r="D10" s="120">
        <v>11104</v>
      </c>
      <c r="E10" s="107">
        <f>E11+E12+E13</f>
        <v>0</v>
      </c>
      <c r="F10" s="107">
        <f>F11+F12+F13</f>
        <v>0</v>
      </c>
      <c r="G10" s="107">
        <f>G11+G12+G13</f>
        <v>0</v>
      </c>
      <c r="H10" s="107">
        <f>H11+H12+H13</f>
        <v>0</v>
      </c>
    </row>
    <row r="11" spans="1:8">
      <c r="A11" s="118" t="s">
        <v>234</v>
      </c>
      <c r="B11" s="106" t="s">
        <v>242</v>
      </c>
      <c r="C11" s="120">
        <v>7081</v>
      </c>
      <c r="D11" s="120">
        <v>111041</v>
      </c>
      <c r="E11" s="107"/>
      <c r="F11" s="107"/>
      <c r="G11" s="107"/>
      <c r="H11" s="107"/>
    </row>
    <row r="12" spans="1:8">
      <c r="A12" s="118" t="s">
        <v>237</v>
      </c>
      <c r="B12" s="106" t="s">
        <v>243</v>
      </c>
      <c r="C12" s="120">
        <v>7082</v>
      </c>
      <c r="D12" s="120">
        <v>111042</v>
      </c>
      <c r="E12" s="107"/>
      <c r="F12" s="107"/>
      <c r="G12" s="107"/>
      <c r="H12" s="107"/>
    </row>
    <row r="13" spans="1:8">
      <c r="A13" s="118" t="s">
        <v>239</v>
      </c>
      <c r="B13" s="106" t="s">
        <v>244</v>
      </c>
      <c r="C13" s="120">
        <v>7083</v>
      </c>
      <c r="D13" s="120">
        <v>111043</v>
      </c>
      <c r="E13" s="107"/>
      <c r="F13" s="107"/>
      <c r="G13" s="107"/>
      <c r="H13" s="107"/>
    </row>
    <row r="14" spans="1:8" ht="28.5" customHeight="1">
      <c r="A14" s="113">
        <v>3</v>
      </c>
      <c r="B14" s="121" t="s">
        <v>245</v>
      </c>
      <c r="C14" s="117">
        <v>71</v>
      </c>
      <c r="D14" s="120">
        <v>11201</v>
      </c>
      <c r="E14" s="107"/>
      <c r="F14" s="107"/>
      <c r="G14" s="107"/>
      <c r="H14" s="107"/>
    </row>
    <row r="15" spans="1:8">
      <c r="A15" s="105"/>
      <c r="B15" s="108" t="s">
        <v>246</v>
      </c>
      <c r="C15" s="120"/>
      <c r="D15" s="120">
        <v>112011</v>
      </c>
      <c r="E15" s="107"/>
      <c r="F15" s="107"/>
      <c r="G15" s="107"/>
      <c r="H15" s="107"/>
    </row>
    <row r="16" spans="1:8">
      <c r="A16" s="105"/>
      <c r="B16" s="108" t="s">
        <v>247</v>
      </c>
      <c r="C16" s="120"/>
      <c r="D16" s="120">
        <v>112012</v>
      </c>
      <c r="E16" s="107"/>
      <c r="F16" s="107"/>
      <c r="G16" s="107"/>
      <c r="H16" s="107"/>
    </row>
    <row r="17" spans="1:8">
      <c r="A17" s="115">
        <v>4</v>
      </c>
      <c r="B17" s="123" t="s">
        <v>248</v>
      </c>
      <c r="C17" s="117">
        <v>72</v>
      </c>
      <c r="D17" s="117">
        <v>11300</v>
      </c>
      <c r="E17" s="107"/>
      <c r="F17" s="107"/>
      <c r="G17" s="107"/>
      <c r="H17" s="107"/>
    </row>
    <row r="18" spans="1:8">
      <c r="A18" s="105"/>
      <c r="B18" s="106" t="s">
        <v>249</v>
      </c>
      <c r="C18" s="120"/>
      <c r="D18" s="120">
        <v>11301</v>
      </c>
      <c r="E18" s="107"/>
      <c r="F18" s="107"/>
      <c r="G18" s="107"/>
      <c r="H18" s="107"/>
    </row>
    <row r="19" spans="1:8">
      <c r="A19" s="115">
        <v>5</v>
      </c>
      <c r="B19" s="116" t="s">
        <v>250</v>
      </c>
      <c r="C19" s="117">
        <v>73</v>
      </c>
      <c r="D19" s="117">
        <v>11400</v>
      </c>
      <c r="E19" s="107"/>
      <c r="F19" s="107"/>
      <c r="G19" s="107"/>
      <c r="H19" s="107"/>
    </row>
    <row r="20" spans="1:8">
      <c r="A20" s="115">
        <v>6</v>
      </c>
      <c r="B20" s="116" t="s">
        <v>251</v>
      </c>
      <c r="C20" s="117">
        <v>75</v>
      </c>
      <c r="D20" s="117">
        <v>11500</v>
      </c>
      <c r="E20" s="107"/>
      <c r="F20" s="107"/>
      <c r="G20" s="107"/>
      <c r="H20" s="107"/>
    </row>
    <row r="21" spans="1:8">
      <c r="A21" s="115">
        <v>7</v>
      </c>
      <c r="B21" s="116" t="s">
        <v>252</v>
      </c>
      <c r="C21" s="117">
        <v>77</v>
      </c>
      <c r="D21" s="117">
        <v>11600</v>
      </c>
      <c r="E21" s="107"/>
      <c r="F21" s="107"/>
      <c r="G21" s="107"/>
      <c r="H21" s="107"/>
    </row>
    <row r="22" spans="1:8">
      <c r="A22" s="115" t="s">
        <v>253</v>
      </c>
      <c r="B22" s="116" t="s">
        <v>254</v>
      </c>
      <c r="C22" s="120"/>
      <c r="D22" s="117">
        <v>11800</v>
      </c>
      <c r="E22" s="107">
        <f>E6+E10+E14+E17+E19+E20+E21</f>
        <v>77406</v>
      </c>
      <c r="F22" s="107">
        <f>F6+F10+F14+F17+F19+F20+F21</f>
        <v>30875</v>
      </c>
      <c r="G22" s="107">
        <f>G6+G10+G14+G17+G19+G20+G21</f>
        <v>31059</v>
      </c>
      <c r="H22" s="107">
        <f>H6+H10+H14+H17+H19+H20+H21</f>
        <v>29781</v>
      </c>
    </row>
    <row r="24" spans="1:8">
      <c r="A24" s="1"/>
      <c r="B24" s="122"/>
      <c r="C24" s="1"/>
      <c r="E24" s="122"/>
      <c r="F24" s="122"/>
      <c r="G24" s="64"/>
      <c r="H24" s="1"/>
    </row>
    <row r="25" spans="1:8">
      <c r="A25" s="1"/>
      <c r="B25" s="122"/>
      <c r="C25" s="1"/>
      <c r="E25" s="1"/>
      <c r="F25" s="1"/>
      <c r="G25" s="64"/>
      <c r="H25" s="1"/>
    </row>
  </sheetData>
  <pageMargins left="0.7" right="0.47" top="0.57999999999999996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7"/>
  <sheetViews>
    <sheetView topLeftCell="A24" workbookViewId="0">
      <selection sqref="A1:H44"/>
    </sheetView>
  </sheetViews>
  <sheetFormatPr defaultRowHeight="15"/>
  <cols>
    <col min="2" max="2" width="26.140625" customWidth="1"/>
    <col min="5" max="6" width="12.140625" customWidth="1"/>
    <col min="7" max="7" width="11.85546875" customWidth="1"/>
    <col min="8" max="8" width="12.5703125" customWidth="1"/>
  </cols>
  <sheetData>
    <row r="1" spans="1:8">
      <c r="A1" s="110" t="s">
        <v>257</v>
      </c>
      <c r="B1" s="110" t="s">
        <v>316</v>
      </c>
    </row>
    <row r="2" spans="1:8">
      <c r="A2" s="110" t="s">
        <v>258</v>
      </c>
      <c r="B2" s="5" t="s">
        <v>216</v>
      </c>
    </row>
    <row r="3" spans="1:8">
      <c r="C3" s="100" t="s">
        <v>259</v>
      </c>
      <c r="H3" s="112" t="s">
        <v>227</v>
      </c>
    </row>
    <row r="4" spans="1:8" ht="9" customHeight="1"/>
    <row r="5" spans="1:8" ht="36">
      <c r="A5" s="105"/>
      <c r="B5" s="113" t="s">
        <v>260</v>
      </c>
      <c r="C5" s="124" t="s">
        <v>261</v>
      </c>
      <c r="D5" s="124" t="s">
        <v>262</v>
      </c>
      <c r="E5" s="113" t="s">
        <v>372</v>
      </c>
      <c r="F5" s="113" t="s">
        <v>372</v>
      </c>
      <c r="G5" s="113" t="s">
        <v>210</v>
      </c>
      <c r="H5" s="113" t="s">
        <v>203</v>
      </c>
    </row>
    <row r="6" spans="1:8">
      <c r="A6" s="115">
        <v>1</v>
      </c>
      <c r="B6" s="116" t="s">
        <v>263</v>
      </c>
      <c r="C6" s="117">
        <v>60</v>
      </c>
      <c r="D6" s="117">
        <v>12100</v>
      </c>
      <c r="E6" s="125">
        <f>E7+E8+E9+E10+E11</f>
        <v>67600</v>
      </c>
      <c r="F6" s="125">
        <f>F7+F8+F9+F10+F11</f>
        <v>19323</v>
      </c>
      <c r="G6" s="125">
        <f>G7+G8+G9+G10+G11</f>
        <v>21981</v>
      </c>
      <c r="H6" s="125">
        <f>H7+H8+H9+H10+H11</f>
        <v>18493</v>
      </c>
    </row>
    <row r="7" spans="1:8">
      <c r="A7" s="108" t="s">
        <v>234</v>
      </c>
      <c r="B7" s="106" t="s">
        <v>264</v>
      </c>
      <c r="C7" s="119" t="s">
        <v>265</v>
      </c>
      <c r="D7" s="120">
        <v>12101</v>
      </c>
      <c r="E7" s="107">
        <v>67600</v>
      </c>
      <c r="F7" s="107">
        <v>19615</v>
      </c>
      <c r="G7" s="107">
        <v>21702</v>
      </c>
      <c r="H7" s="107">
        <v>18546</v>
      </c>
    </row>
    <row r="8" spans="1:8">
      <c r="A8" s="108" t="s">
        <v>237</v>
      </c>
      <c r="B8" s="106" t="s">
        <v>266</v>
      </c>
      <c r="C8" s="120"/>
      <c r="D8" s="120">
        <v>12102</v>
      </c>
      <c r="E8" s="107"/>
      <c r="F8" s="107">
        <v>-292</v>
      </c>
      <c r="G8" s="107">
        <v>279</v>
      </c>
      <c r="H8" s="107">
        <v>-521</v>
      </c>
    </row>
    <row r="9" spans="1:8">
      <c r="A9" s="108" t="s">
        <v>239</v>
      </c>
      <c r="B9" s="106" t="s">
        <v>267</v>
      </c>
      <c r="C9" s="119" t="s">
        <v>268</v>
      </c>
      <c r="D9" s="120">
        <v>12103</v>
      </c>
      <c r="E9" s="107"/>
      <c r="F9" s="107"/>
      <c r="G9" s="107"/>
      <c r="H9" s="107">
        <v>468</v>
      </c>
    </row>
    <row r="10" spans="1:8">
      <c r="A10" s="108" t="s">
        <v>269</v>
      </c>
      <c r="B10" s="106" t="s">
        <v>270</v>
      </c>
      <c r="C10" s="120"/>
      <c r="D10" s="120">
        <v>12104</v>
      </c>
      <c r="E10" s="107"/>
      <c r="F10" s="107"/>
      <c r="G10" s="107"/>
      <c r="H10" s="107"/>
    </row>
    <row r="11" spans="1:8">
      <c r="A11" s="108" t="s">
        <v>271</v>
      </c>
      <c r="B11" s="106" t="s">
        <v>272</v>
      </c>
      <c r="C11" s="119" t="s">
        <v>273</v>
      </c>
      <c r="D11" s="120">
        <v>12105</v>
      </c>
      <c r="E11" s="107"/>
      <c r="F11" s="107"/>
      <c r="G11" s="107"/>
      <c r="H11" s="107"/>
    </row>
    <row r="12" spans="1:8">
      <c r="A12" s="115">
        <v>2</v>
      </c>
      <c r="B12" s="116" t="s">
        <v>274</v>
      </c>
      <c r="C12" s="117">
        <v>64</v>
      </c>
      <c r="D12" s="117">
        <v>12200</v>
      </c>
      <c r="E12" s="125">
        <f>E13+E14</f>
        <v>3361</v>
      </c>
      <c r="F12" s="125">
        <f>F13+F14</f>
        <v>3083</v>
      </c>
      <c r="G12" s="125">
        <f>G13+G14</f>
        <v>1895</v>
      </c>
      <c r="H12" s="125">
        <f>H13+H14</f>
        <v>3901</v>
      </c>
    </row>
    <row r="13" spans="1:8">
      <c r="A13" s="108" t="s">
        <v>275</v>
      </c>
      <c r="B13" s="106" t="s">
        <v>25</v>
      </c>
      <c r="C13" s="120">
        <v>641</v>
      </c>
      <c r="D13" s="120">
        <v>12201</v>
      </c>
      <c r="E13" s="107">
        <v>2578</v>
      </c>
      <c r="F13" s="107">
        <v>2742</v>
      </c>
      <c r="G13" s="107">
        <v>1538</v>
      </c>
      <c r="H13" s="107">
        <v>3170</v>
      </c>
    </row>
    <row r="14" spans="1:8">
      <c r="A14" s="108" t="s">
        <v>276</v>
      </c>
      <c r="B14" s="106" t="s">
        <v>277</v>
      </c>
      <c r="C14" s="120">
        <v>644</v>
      </c>
      <c r="D14" s="120">
        <v>12202</v>
      </c>
      <c r="E14" s="107">
        <v>783</v>
      </c>
      <c r="F14" s="107">
        <v>341</v>
      </c>
      <c r="G14" s="107">
        <v>357</v>
      </c>
      <c r="H14" s="107">
        <v>731</v>
      </c>
    </row>
    <row r="15" spans="1:8">
      <c r="A15" s="115">
        <v>3</v>
      </c>
      <c r="B15" s="116" t="s">
        <v>28</v>
      </c>
      <c r="C15" s="117">
        <v>68</v>
      </c>
      <c r="D15" s="117">
        <v>12300</v>
      </c>
      <c r="E15" s="125">
        <v>11</v>
      </c>
      <c r="F15" s="125">
        <v>33</v>
      </c>
      <c r="G15" s="125">
        <v>41</v>
      </c>
      <c r="H15" s="125">
        <v>51</v>
      </c>
    </row>
    <row r="16" spans="1:8">
      <c r="A16" s="115">
        <v>4</v>
      </c>
      <c r="B16" s="116" t="s">
        <v>278</v>
      </c>
      <c r="C16" s="117">
        <v>61</v>
      </c>
      <c r="D16" s="117">
        <v>12400</v>
      </c>
      <c r="E16" s="125">
        <f>SUM(E17:E31)</f>
        <v>24</v>
      </c>
      <c r="F16" s="125">
        <f>SUM(F17:F31)</f>
        <v>3820</v>
      </c>
      <c r="G16" s="125">
        <f>SUM(G17:G31)</f>
        <v>407</v>
      </c>
      <c r="H16" s="125">
        <f>SUM(H17:H31)</f>
        <v>537</v>
      </c>
    </row>
    <row r="17" spans="1:8">
      <c r="A17" s="108" t="s">
        <v>234</v>
      </c>
      <c r="B17" s="106" t="s">
        <v>279</v>
      </c>
      <c r="C17" s="120"/>
      <c r="D17" s="120">
        <v>12401</v>
      </c>
      <c r="E17" s="107"/>
      <c r="F17" s="107"/>
      <c r="G17" s="107"/>
      <c r="H17" s="107"/>
    </row>
    <row r="18" spans="1:8">
      <c r="A18" s="108" t="s">
        <v>237</v>
      </c>
      <c r="B18" s="106" t="s">
        <v>280</v>
      </c>
      <c r="C18" s="120">
        <v>611</v>
      </c>
      <c r="D18" s="120">
        <v>12402</v>
      </c>
      <c r="E18" s="107"/>
      <c r="F18" s="107">
        <v>3539</v>
      </c>
      <c r="G18" s="107"/>
      <c r="H18" s="107"/>
    </row>
    <row r="19" spans="1:8">
      <c r="A19" s="108" t="s">
        <v>239</v>
      </c>
      <c r="B19" s="106" t="s">
        <v>281</v>
      </c>
      <c r="C19" s="120">
        <v>613</v>
      </c>
      <c r="D19" s="120">
        <v>12403</v>
      </c>
      <c r="E19" s="107"/>
      <c r="F19" s="107">
        <v>160</v>
      </c>
      <c r="G19" s="107">
        <v>161</v>
      </c>
      <c r="H19" s="107">
        <v>161</v>
      </c>
    </row>
    <row r="20" spans="1:8">
      <c r="A20" s="108" t="s">
        <v>269</v>
      </c>
      <c r="B20" s="106" t="s">
        <v>282</v>
      </c>
      <c r="C20" s="120">
        <v>615</v>
      </c>
      <c r="D20" s="120">
        <v>12404</v>
      </c>
      <c r="E20" s="107"/>
      <c r="F20" s="107"/>
      <c r="G20" s="107"/>
      <c r="H20" s="107"/>
    </row>
    <row r="21" spans="1:8">
      <c r="A21" s="108" t="s">
        <v>271</v>
      </c>
      <c r="B21" s="106" t="s">
        <v>283</v>
      </c>
      <c r="C21" s="120">
        <v>616</v>
      </c>
      <c r="D21" s="120">
        <v>12405</v>
      </c>
      <c r="E21" s="107"/>
      <c r="F21" s="107"/>
      <c r="G21" s="107"/>
      <c r="H21" s="107"/>
    </row>
    <row r="22" spans="1:8">
      <c r="A22" s="108" t="s">
        <v>284</v>
      </c>
      <c r="B22" s="106" t="s">
        <v>285</v>
      </c>
      <c r="C22" s="120">
        <v>617</v>
      </c>
      <c r="D22" s="120">
        <v>12406</v>
      </c>
      <c r="E22" s="107"/>
      <c r="F22" s="107"/>
      <c r="G22" s="107"/>
      <c r="H22" s="107"/>
    </row>
    <row r="23" spans="1:8">
      <c r="A23" s="108" t="s">
        <v>286</v>
      </c>
      <c r="B23" s="106" t="s">
        <v>287</v>
      </c>
      <c r="C23" s="120">
        <v>618</v>
      </c>
      <c r="D23" s="120">
        <v>12407</v>
      </c>
      <c r="E23" s="107"/>
      <c r="F23" s="107"/>
      <c r="G23" s="107"/>
      <c r="H23" s="107">
        <v>35</v>
      </c>
    </row>
    <row r="24" spans="1:8">
      <c r="A24" s="108" t="s">
        <v>288</v>
      </c>
      <c r="B24" s="106" t="s">
        <v>289</v>
      </c>
      <c r="C24" s="120">
        <v>623</v>
      </c>
      <c r="D24" s="120">
        <v>12408</v>
      </c>
      <c r="E24" s="107"/>
      <c r="F24" s="107">
        <v>75</v>
      </c>
      <c r="G24" s="107">
        <v>120</v>
      </c>
      <c r="H24" s="107">
        <v>240</v>
      </c>
    </row>
    <row r="25" spans="1:8">
      <c r="A25" s="108" t="s">
        <v>290</v>
      </c>
      <c r="B25" s="106" t="s">
        <v>291</v>
      </c>
      <c r="C25" s="120">
        <v>624</v>
      </c>
      <c r="D25" s="120">
        <v>12409</v>
      </c>
      <c r="E25" s="107"/>
      <c r="F25" s="107"/>
      <c r="G25" s="107"/>
      <c r="H25" s="107"/>
    </row>
    <row r="26" spans="1:8">
      <c r="A26" s="108" t="s">
        <v>292</v>
      </c>
      <c r="B26" s="106" t="s">
        <v>293</v>
      </c>
      <c r="C26" s="120">
        <v>625</v>
      </c>
      <c r="D26" s="120">
        <v>12410</v>
      </c>
      <c r="E26" s="107"/>
      <c r="F26" s="107"/>
      <c r="G26" s="107"/>
      <c r="H26" s="107"/>
    </row>
    <row r="27" spans="1:8">
      <c r="A27" s="108" t="s">
        <v>294</v>
      </c>
      <c r="B27" s="106" t="s">
        <v>295</v>
      </c>
      <c r="C27" s="120">
        <v>626</v>
      </c>
      <c r="D27" s="120">
        <v>12411</v>
      </c>
      <c r="E27" s="107"/>
      <c r="F27" s="107">
        <v>17</v>
      </c>
      <c r="G27" s="107">
        <v>92</v>
      </c>
      <c r="H27" s="107">
        <v>86</v>
      </c>
    </row>
    <row r="28" spans="1:8">
      <c r="A28" s="108" t="s">
        <v>296</v>
      </c>
      <c r="B28" s="106" t="s">
        <v>297</v>
      </c>
      <c r="C28" s="120">
        <v>627</v>
      </c>
      <c r="D28" s="120">
        <v>132412</v>
      </c>
      <c r="E28" s="107"/>
      <c r="F28" s="107"/>
      <c r="G28" s="107"/>
      <c r="H28" s="107"/>
    </row>
    <row r="29" spans="1:8">
      <c r="A29" s="126"/>
      <c r="B29" s="106" t="s">
        <v>298</v>
      </c>
      <c r="C29" s="120">
        <v>6271</v>
      </c>
      <c r="D29" s="120">
        <v>124121</v>
      </c>
      <c r="E29" s="107"/>
      <c r="F29" s="107"/>
      <c r="G29" s="107"/>
      <c r="H29" s="107"/>
    </row>
    <row r="30" spans="1:8">
      <c r="A30" s="126"/>
      <c r="B30" s="106" t="s">
        <v>299</v>
      </c>
      <c r="C30" s="120">
        <v>6272</v>
      </c>
      <c r="D30" s="120">
        <v>124122</v>
      </c>
      <c r="E30" s="107"/>
      <c r="F30" s="107"/>
      <c r="G30" s="107"/>
      <c r="H30" s="107"/>
    </row>
    <row r="31" spans="1:8">
      <c r="A31" s="108" t="s">
        <v>300</v>
      </c>
      <c r="B31" s="106" t="s">
        <v>301</v>
      </c>
      <c r="C31" s="120">
        <v>628</v>
      </c>
      <c r="D31" s="120">
        <v>12413</v>
      </c>
      <c r="E31" s="107">
        <v>24</v>
      </c>
      <c r="F31" s="107">
        <v>29</v>
      </c>
      <c r="G31" s="107">
        <v>34</v>
      </c>
      <c r="H31" s="107">
        <v>15</v>
      </c>
    </row>
    <row r="32" spans="1:8">
      <c r="A32" s="115">
        <v>5</v>
      </c>
      <c r="B32" s="116" t="s">
        <v>302</v>
      </c>
      <c r="C32" s="117">
        <v>63</v>
      </c>
      <c r="D32" s="117">
        <v>12500</v>
      </c>
      <c r="E32" s="125">
        <f>E33+E34+E35+E36</f>
        <v>18</v>
      </c>
      <c r="F32" s="125">
        <f>F33+F34+F35+F36</f>
        <v>18</v>
      </c>
      <c r="G32" s="125">
        <f>G33+G34+G35+G36</f>
        <v>68</v>
      </c>
      <c r="H32" s="125">
        <f>H33+H34+H35+H36</f>
        <v>57</v>
      </c>
    </row>
    <row r="33" spans="1:8">
      <c r="A33" s="108" t="s">
        <v>234</v>
      </c>
      <c r="B33" s="106" t="s">
        <v>303</v>
      </c>
      <c r="C33" s="120">
        <v>632</v>
      </c>
      <c r="D33" s="120">
        <v>12501</v>
      </c>
      <c r="E33" s="107"/>
      <c r="F33" s="107"/>
      <c r="G33" s="107"/>
      <c r="H33" s="107"/>
    </row>
    <row r="34" spans="1:8">
      <c r="A34" s="108" t="s">
        <v>237</v>
      </c>
      <c r="B34" s="106" t="s">
        <v>304</v>
      </c>
      <c r="C34" s="120">
        <v>633</v>
      </c>
      <c r="D34" s="120">
        <v>12502</v>
      </c>
      <c r="E34" s="107"/>
      <c r="F34" s="107"/>
      <c r="G34" s="107"/>
      <c r="H34" s="107"/>
    </row>
    <row r="35" spans="1:8">
      <c r="A35" s="108" t="s">
        <v>239</v>
      </c>
      <c r="B35" s="106" t="s">
        <v>305</v>
      </c>
      <c r="C35" s="120">
        <v>634</v>
      </c>
      <c r="D35" s="120">
        <v>12503</v>
      </c>
      <c r="E35" s="107">
        <v>18</v>
      </c>
      <c r="F35" s="107">
        <v>18</v>
      </c>
      <c r="G35" s="107">
        <v>68</v>
      </c>
      <c r="H35" s="107">
        <v>57</v>
      </c>
    </row>
    <row r="36" spans="1:8">
      <c r="A36" s="108" t="s">
        <v>269</v>
      </c>
      <c r="B36" s="106" t="s">
        <v>306</v>
      </c>
      <c r="C36" s="106" t="s">
        <v>307</v>
      </c>
      <c r="D36" s="120">
        <v>12504</v>
      </c>
      <c r="E36" s="107"/>
      <c r="F36" s="107"/>
      <c r="G36" s="107"/>
      <c r="H36" s="107"/>
    </row>
    <row r="37" spans="1:8">
      <c r="A37" s="115" t="s">
        <v>74</v>
      </c>
      <c r="B37" s="116" t="s">
        <v>308</v>
      </c>
      <c r="C37" s="105"/>
      <c r="D37" s="120">
        <v>12600</v>
      </c>
      <c r="E37" s="125">
        <f>E6+E12+E16+E32+E15</f>
        <v>71014</v>
      </c>
      <c r="F37" s="125">
        <f>F6+F12+F16+F32+F15</f>
        <v>26277</v>
      </c>
      <c r="G37" s="125">
        <f>G6+G12+G16+G32+G15</f>
        <v>24392</v>
      </c>
      <c r="H37" s="125">
        <f>H6+H12+H16+H32+H15</f>
        <v>23039</v>
      </c>
    </row>
    <row r="38" spans="1:8">
      <c r="B38" s="127" t="s">
        <v>309</v>
      </c>
    </row>
    <row r="39" spans="1:8">
      <c r="A39" s="128">
        <v>1</v>
      </c>
      <c r="B39" s="129" t="s">
        <v>310</v>
      </c>
      <c r="C39" s="105"/>
      <c r="D39" s="120">
        <v>14000</v>
      </c>
      <c r="E39" s="105">
        <v>6</v>
      </c>
      <c r="F39" s="105">
        <v>6</v>
      </c>
      <c r="G39" s="105">
        <v>6</v>
      </c>
      <c r="H39" s="105">
        <v>6</v>
      </c>
    </row>
    <row r="40" spans="1:8">
      <c r="A40" s="128">
        <v>2</v>
      </c>
      <c r="B40" s="129" t="s">
        <v>311</v>
      </c>
      <c r="C40" s="105"/>
      <c r="D40" s="120">
        <v>15000</v>
      </c>
      <c r="E40" s="105"/>
      <c r="F40" s="105"/>
      <c r="G40" s="105"/>
      <c r="H40" s="105"/>
    </row>
    <row r="41" spans="1:8">
      <c r="A41" s="106" t="s">
        <v>234</v>
      </c>
      <c r="B41" s="129" t="s">
        <v>312</v>
      </c>
      <c r="C41" s="105"/>
      <c r="D41" s="120">
        <v>15001</v>
      </c>
      <c r="E41" s="105"/>
      <c r="F41" s="105"/>
      <c r="G41" s="105"/>
      <c r="H41" s="105"/>
    </row>
    <row r="42" spans="1:8">
      <c r="A42" s="105"/>
      <c r="B42" s="129" t="s">
        <v>313</v>
      </c>
      <c r="C42" s="105"/>
      <c r="D42" s="120">
        <v>150011</v>
      </c>
      <c r="E42" s="105"/>
      <c r="F42" s="105"/>
      <c r="G42" s="105"/>
      <c r="H42" s="105"/>
    </row>
    <row r="43" spans="1:8">
      <c r="A43" s="106" t="s">
        <v>237</v>
      </c>
      <c r="B43" s="129" t="s">
        <v>314</v>
      </c>
      <c r="C43" s="105"/>
      <c r="D43" s="120">
        <v>15002</v>
      </c>
      <c r="E43" s="105"/>
      <c r="F43" s="105"/>
      <c r="G43" s="105"/>
      <c r="H43" s="105"/>
    </row>
    <row r="44" spans="1:8">
      <c r="A44" s="105"/>
      <c r="B44" s="129" t="s">
        <v>315</v>
      </c>
      <c r="C44" s="105"/>
      <c r="D44" s="120">
        <v>150021</v>
      </c>
      <c r="E44" s="105"/>
      <c r="F44" s="105"/>
      <c r="G44" s="105"/>
      <c r="H44" s="105"/>
    </row>
    <row r="46" spans="1:8">
      <c r="A46" s="1"/>
      <c r="B46" s="122"/>
      <c r="C46" s="1"/>
      <c r="E46" s="64"/>
      <c r="F46" s="64"/>
      <c r="G46" s="64"/>
      <c r="H46" s="1"/>
    </row>
    <row r="47" spans="1:8">
      <c r="B47" s="122"/>
      <c r="E47" s="64"/>
      <c r="F47" s="64"/>
      <c r="G47" s="64"/>
    </row>
  </sheetData>
  <pageMargins left="0.28000000000000003" right="0.16" top="0.4" bottom="0.49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faqja 1</vt:lpstr>
      <vt:lpstr>PAS E TE ARDH (formati I )</vt:lpstr>
      <vt:lpstr>AKTIVI</vt:lpstr>
      <vt:lpstr>PASIVI</vt:lpstr>
      <vt:lpstr>pasq ndr kapit</vt:lpstr>
      <vt:lpstr>shpjegimet a-pasiv</vt:lpstr>
      <vt:lpstr>AQT</vt:lpstr>
      <vt:lpstr>Pasqyra 1</vt:lpstr>
      <vt:lpstr>Pasqyra 2</vt:lpstr>
      <vt:lpstr>Pasqyra 3</vt:lpstr>
      <vt:lpstr>Sheet1</vt:lpstr>
      <vt:lpstr>Pasq fluks parase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Fujitsu</cp:lastModifiedBy>
  <cp:lastPrinted>2013-03-31T17:37:06Z</cp:lastPrinted>
  <dcterms:created xsi:type="dcterms:W3CDTF">2009-03-20T19:45:46Z</dcterms:created>
  <dcterms:modified xsi:type="dcterms:W3CDTF">2013-07-31T13:23:06Z</dcterms:modified>
</cp:coreProperties>
</file>