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4" sheetId="4" r:id="rId3"/>
    <sheet name="Sheet3" sheetId="3" r:id="rId4"/>
  </sheets>
  <externalReferences>
    <externalReference r:id="rId5"/>
  </externalReferences>
  <calcPr calcId="114210"/>
</workbook>
</file>

<file path=xl/calcChain.xml><?xml version="1.0" encoding="utf-8"?>
<calcChain xmlns="http://schemas.openxmlformats.org/spreadsheetml/2006/main">
  <c r="B8" i="3"/>
  <c r="B17"/>
  <c r="B26"/>
  <c r="C8"/>
  <c r="C17"/>
  <c r="C26"/>
  <c r="D8"/>
  <c r="D17"/>
  <c r="D26"/>
  <c r="E8"/>
  <c r="E17"/>
  <c r="E26"/>
  <c r="F8"/>
  <c r="F17"/>
  <c r="F26"/>
  <c r="G8"/>
  <c r="G17"/>
  <c r="G26"/>
  <c r="H8"/>
  <c r="H17"/>
  <c r="H18"/>
  <c r="H26"/>
  <c r="I8"/>
  <c r="I17"/>
  <c r="I26"/>
  <c r="J26"/>
  <c r="J25"/>
  <c r="J24"/>
  <c r="J23"/>
  <c r="J22"/>
  <c r="J21"/>
  <c r="J20"/>
  <c r="J19"/>
  <c r="J18"/>
  <c r="J6"/>
  <c r="J7"/>
  <c r="J8"/>
  <c r="J9"/>
  <c r="J10"/>
  <c r="J11"/>
  <c r="J12"/>
  <c r="J13"/>
  <c r="J14"/>
  <c r="J15"/>
  <c r="J16"/>
  <c r="J17"/>
  <c r="E11" i="4"/>
  <c r="E19"/>
  <c r="E26"/>
  <c r="E28"/>
  <c r="E30"/>
  <c r="D11"/>
  <c r="D19"/>
  <c r="D26"/>
  <c r="D28"/>
  <c r="D29"/>
  <c r="D30"/>
  <c r="E6" i="2"/>
  <c r="E12"/>
  <c r="E19"/>
  <c r="E20"/>
  <c r="E28"/>
  <c r="E29"/>
  <c r="E30"/>
  <c r="E31"/>
  <c r="D7"/>
  <c r="D8"/>
  <c r="D6"/>
  <c r="D11"/>
  <c r="D13"/>
  <c r="D14"/>
  <c r="D12"/>
  <c r="D17"/>
  <c r="D19"/>
  <c r="D20"/>
  <c r="D28"/>
  <c r="D29"/>
  <c r="D30"/>
  <c r="D31"/>
  <c r="F56" i="1"/>
  <c r="F61"/>
  <c r="F75"/>
  <c r="F77"/>
  <c r="F83"/>
  <c r="F84"/>
  <c r="F95"/>
  <c r="F7"/>
  <c r="F13"/>
  <c r="F21"/>
  <c r="F30"/>
  <c r="F32"/>
  <c r="F37"/>
  <c r="F43"/>
  <c r="F49"/>
  <c r="F50"/>
  <c r="E56"/>
  <c r="E62"/>
  <c r="E63"/>
  <c r="E64"/>
  <c r="E65"/>
  <c r="E67"/>
  <c r="E70"/>
  <c r="E61"/>
  <c r="E75"/>
  <c r="E77"/>
  <c r="E83"/>
  <c r="E86"/>
  <c r="E91"/>
  <c r="E92"/>
  <c r="E94"/>
  <c r="E84"/>
  <c r="E95"/>
  <c r="E8"/>
  <c r="E7"/>
  <c r="E14"/>
  <c r="E15"/>
  <c r="E16"/>
  <c r="E13"/>
  <c r="E22"/>
  <c r="E26"/>
  <c r="E21"/>
  <c r="E29"/>
  <c r="E30"/>
  <c r="E32"/>
  <c r="E37"/>
  <c r="E49"/>
  <c r="E50"/>
</calcChain>
</file>

<file path=xl/sharedStrings.xml><?xml version="1.0" encoding="utf-8"?>
<sst xmlns="http://schemas.openxmlformats.org/spreadsheetml/2006/main" count="314" uniqueCount="234">
  <si>
    <t>MILENIUM CONSTRUCTION shpk</t>
  </si>
  <si>
    <t xml:space="preserve"> </t>
  </si>
  <si>
    <t>BILANCI KONTABEL</t>
  </si>
  <si>
    <t>Nr.</t>
  </si>
  <si>
    <t>Pershkrimi I Elementeve</t>
  </si>
  <si>
    <t>shen</t>
  </si>
  <si>
    <t>Viti ushtrimor 2013</t>
  </si>
  <si>
    <t>Viti Paraardhes 2012</t>
  </si>
  <si>
    <t>AKTIVET</t>
  </si>
  <si>
    <t xml:space="preserve">I     </t>
  </si>
  <si>
    <t>Aktivet Afatshkurtra</t>
  </si>
  <si>
    <t>1</t>
  </si>
  <si>
    <t xml:space="preserve"> Aktive Monetare</t>
  </si>
  <si>
    <t>2</t>
  </si>
  <si>
    <t>&gt;</t>
  </si>
  <si>
    <t>&gt; Banka</t>
  </si>
  <si>
    <t>3</t>
  </si>
  <si>
    <t>&gt; Arka</t>
  </si>
  <si>
    <t>4</t>
  </si>
  <si>
    <t>Derivative dhe Aktive Financiare te Mbajtura per tregtim</t>
  </si>
  <si>
    <t>5</t>
  </si>
  <si>
    <t>Derivativet</t>
  </si>
  <si>
    <t>6</t>
  </si>
  <si>
    <t>Aktive financiare te mbajtura per tregetim</t>
  </si>
  <si>
    <t>7</t>
  </si>
  <si>
    <t>Aktive te tjera financiare afatshkurtra</t>
  </si>
  <si>
    <t>8</t>
  </si>
  <si>
    <t>Llogari / kerkesa te arketueshme</t>
  </si>
  <si>
    <t>9</t>
  </si>
  <si>
    <t>Llogari / kerkesa te tjera te arketueshme</t>
  </si>
  <si>
    <t>10</t>
  </si>
  <si>
    <t>&gt; Tatim mbi fitimin</t>
  </si>
  <si>
    <t>11</t>
  </si>
  <si>
    <t>&gt; Tatim mbi vleren e shtuar e mbartur</t>
  </si>
  <si>
    <t>12</t>
  </si>
  <si>
    <t>&gt; Te drejta e detyrime ndaj ortakeve</t>
  </si>
  <si>
    <t>13</t>
  </si>
  <si>
    <t>Instrumente te tjera borxhi</t>
  </si>
  <si>
    <t>14</t>
  </si>
  <si>
    <t>Investime te tjera financiare</t>
  </si>
  <si>
    <t>15</t>
  </si>
  <si>
    <t>Inventari</t>
  </si>
  <si>
    <t>16</t>
  </si>
  <si>
    <t>Lendet e para</t>
  </si>
  <si>
    <t>17</t>
  </si>
  <si>
    <t>Prodhim ne proces</t>
  </si>
  <si>
    <t>18</t>
  </si>
  <si>
    <t>Produkte te gatshme</t>
  </si>
  <si>
    <t>19</t>
  </si>
  <si>
    <t>Mallra per rishitje</t>
  </si>
  <si>
    <t>20</t>
  </si>
  <si>
    <t>Parapagesat per furnizime</t>
  </si>
  <si>
    <t>21</t>
  </si>
  <si>
    <t>Aktivet Biologjike afatshkurtra</t>
  </si>
  <si>
    <t>22</t>
  </si>
  <si>
    <t>Aktive afatshkurtra te mbajtura per shitje</t>
  </si>
  <si>
    <t>23</t>
  </si>
  <si>
    <t>Parapagimet dhe shpenzimet e shtyra</t>
  </si>
  <si>
    <t>24</t>
  </si>
  <si>
    <t xml:space="preserve">(I)     TOTALI I AKTIVEVE AFATSHKURTRA </t>
  </si>
  <si>
    <t>25</t>
  </si>
  <si>
    <t xml:space="preserve">II   </t>
  </si>
  <si>
    <t>Aktivet Afatgjata</t>
  </si>
  <si>
    <t>26</t>
  </si>
  <si>
    <t>Investimet financiare afatgjata</t>
  </si>
  <si>
    <t>27</t>
  </si>
  <si>
    <t>Aksione dhe pjesemarje te tjera ne njesi te kont.</t>
  </si>
  <si>
    <t>28</t>
  </si>
  <si>
    <t>Aksione dhe investime te tjera ne pjesemarrje</t>
  </si>
  <si>
    <t>29</t>
  </si>
  <si>
    <t>Aksione dhe letra te tjera me vlere</t>
  </si>
  <si>
    <t>30</t>
  </si>
  <si>
    <t>Llogari/Kerkesa te arketueshme afatgjata</t>
  </si>
  <si>
    <t>31</t>
  </si>
  <si>
    <t>Aktive afatgjata materiale</t>
  </si>
  <si>
    <t>32</t>
  </si>
  <si>
    <t>Toka</t>
  </si>
  <si>
    <t>33</t>
  </si>
  <si>
    <t>Ndertesa</t>
  </si>
  <si>
    <t>34</t>
  </si>
  <si>
    <t>Makineri dhe pajisje</t>
  </si>
  <si>
    <t>35</t>
  </si>
  <si>
    <t>Aktive te tjera afatgjata materiale (me vlere kon)</t>
  </si>
  <si>
    <t>36</t>
  </si>
  <si>
    <t>Aktive biologjike afatgjata</t>
  </si>
  <si>
    <t>37</t>
  </si>
  <si>
    <t>Aktive afatgjata jomateriale</t>
  </si>
  <si>
    <t>38</t>
  </si>
  <si>
    <t>Emri i mire</t>
  </si>
  <si>
    <t>39</t>
  </si>
  <si>
    <t>Shpenzimet e zhvillimit</t>
  </si>
  <si>
    <t>40</t>
  </si>
  <si>
    <t>Aktive te tjera afatgjata jomateriale</t>
  </si>
  <si>
    <t>41</t>
  </si>
  <si>
    <t>Kapital aksionar i papaguar</t>
  </si>
  <si>
    <t>42</t>
  </si>
  <si>
    <t>Aktive te tjera afatgjata (ne proces)</t>
  </si>
  <si>
    <t>43</t>
  </si>
  <si>
    <t>(II)    Totali I Aktiveve Afatgjata</t>
  </si>
  <si>
    <t>44</t>
  </si>
  <si>
    <t>TOTALI I AKTIVEVE ( I + II)</t>
  </si>
  <si>
    <t>PASIVET   D H E   K A P I T A L I</t>
  </si>
  <si>
    <t xml:space="preserve">I   </t>
  </si>
  <si>
    <t>Pasivet afatshkurtra</t>
  </si>
  <si>
    <t xml:space="preserve">Huamarrjet </t>
  </si>
  <si>
    <t>Huate dhe obligacionet afatshkurtra, overdrafte bankare</t>
  </si>
  <si>
    <t>Kthimet/Ripagesat e huave afatgjata</t>
  </si>
  <si>
    <t>Bono te konvertueshme</t>
  </si>
  <si>
    <t>Detyrimet tregtare</t>
  </si>
  <si>
    <t>Te pagueshme ndaj furnitoreve</t>
  </si>
  <si>
    <t>Te pagueshme ndaj punonjesve</t>
  </si>
  <si>
    <t>Detyrime per Sigurime Shoq. Shendets.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</si>
  <si>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</si>
  <si>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</si>
  <si>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</si>
  <si>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</si>
  <si>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</si>
  <si>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Parapagimet e arketuara</t>
  </si>
  <si>
    <t xml:space="preserve">Hua te tjera </t>
  </si>
  <si>
    <t>Grantet dhe te ardhurat e shtyra</t>
  </si>
  <si>
    <t>Provizionet afatshkurtra</t>
  </si>
  <si>
    <t>TOTALI  I  PASIVEVE  AFATSHKURTRA (I)</t>
  </si>
  <si>
    <t xml:space="preserve">II  </t>
  </si>
  <si>
    <t>Pasivet afatgjata</t>
  </si>
  <si>
    <t>Huate afatgjata</t>
  </si>
  <si>
    <t xml:space="preserve">Hua, bono dhe detyrime nga qeraja financiare </t>
  </si>
  <si>
    <t xml:space="preserve">Bonot e konvertueshme </t>
  </si>
  <si>
    <t>Huamarrje te tjera afatgjata</t>
  </si>
  <si>
    <t>Provizionet afatgjata</t>
  </si>
  <si>
    <t xml:space="preserve">Grantet dhe te ardhurat e shtyra </t>
  </si>
  <si>
    <t>TOTALI  I  PASIVEVE AFATGJATA  (II)</t>
  </si>
  <si>
    <t xml:space="preserve">III </t>
  </si>
  <si>
    <t>Kapitali</t>
  </si>
  <si>
    <t>Aksionet e pakices</t>
  </si>
  <si>
    <t>Kapitali i shoqerise</t>
  </si>
  <si>
    <t>Kapitali aksionar</t>
  </si>
  <si>
    <t>Primi I aksionit</t>
  </si>
  <si>
    <t>Aksionet e thesarit (Negative)</t>
  </si>
  <si>
    <t>Rezerva statusore</t>
  </si>
  <si>
    <t>Rezerva ligjore</t>
  </si>
  <si>
    <t>Rezerva te tjera</t>
  </si>
  <si>
    <t>Fitimet e pashperndara</t>
  </si>
  <si>
    <t>Fitimi (Humbja)  e vitit financiar</t>
  </si>
  <si>
    <t>TOTALI I PASIVEVE E KAPITALIT (I,II,III)</t>
  </si>
  <si>
    <t xml:space="preserve">PASQYRA E TE ARDHURAVE DHE SHPENZIMEVE </t>
  </si>
  <si>
    <t>(Bazuar ne klasifikimin e shpenzimeve sipas natyres)</t>
  </si>
  <si>
    <t>Pershkrimi i elemeteve</t>
  </si>
  <si>
    <t>Referencat Nr. Llog.</t>
  </si>
  <si>
    <t>Viti Ushtrimor 2013</t>
  </si>
  <si>
    <t xml:space="preserve">Shitjet neto </t>
  </si>
  <si>
    <t>a-Shitje siperfaqe banimi e sherbimi</t>
  </si>
  <si>
    <t>b- Punime sipas situacioneve mujore</t>
  </si>
  <si>
    <t>Te ardhura te tjera nga veprimtarite e shfrytezimit</t>
  </si>
  <si>
    <t>702-708x</t>
  </si>
  <si>
    <t>Ndryshimet ne inventarin e produkteve te gatshme dhe prodhimit ne proces</t>
  </si>
  <si>
    <t>Materialet e konsumuara</t>
  </si>
  <si>
    <t>601-608x</t>
  </si>
  <si>
    <t>Kosto e punes</t>
  </si>
  <si>
    <t>641-648</t>
  </si>
  <si>
    <t>a - pagat e personelit</t>
  </si>
  <si>
    <t>b- shpenzimet per sigurimet shoqerore e shendetsore</t>
  </si>
  <si>
    <t>c- te tjera personeli</t>
  </si>
  <si>
    <t>Amortizimi dhe zhvleresimet</t>
  </si>
  <si>
    <t>68x</t>
  </si>
  <si>
    <t>Shpenzime te tjera</t>
  </si>
  <si>
    <t>61-63</t>
  </si>
  <si>
    <t>Shpenzime te panjohura</t>
  </si>
  <si>
    <t>657-658-686</t>
  </si>
  <si>
    <t>Totali i shpenzimeve (shuma 4+5+6+7+7.1)</t>
  </si>
  <si>
    <t>Fitimi apo humbja nga veprimtaria kryesore     9 = ( 1+2+3-8 )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</si>
  <si>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</si>
  <si>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</si>
  <si>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</si>
  <si>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</si>
  <si>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763,-764,-765,-664,-665</t>
  </si>
  <si>
    <t>Te ardhurat dhe shpenzimet nga interesat</t>
  </si>
  <si>
    <t>Fitimet (humbjet) nga kursi I kembimit</t>
  </si>
  <si>
    <t>Te Ardhura dhe shpenzime te tjera financiare</t>
  </si>
  <si>
    <t>Totali I te ardhurave dhe shpenzimeve financiare (10+11+12+13+14+15+16)</t>
  </si>
  <si>
    <t>Fitimi (humbja) para tatimit ( 9 + 17 +7.1 )</t>
  </si>
  <si>
    <t>Shpenzimet e tatimit mbi fitimin (18 * 10%)</t>
  </si>
  <si>
    <t>Fitim (humbja) neto e vitit financiar  (18-19-7.1)</t>
  </si>
  <si>
    <t>Pasqyra e fluksit monetar - Metoda direkte</t>
  </si>
  <si>
    <t>Shenime</t>
  </si>
  <si>
    <t>I</t>
  </si>
  <si>
    <t>Fluksi monetar nga veprimtarite e shfrytezimit</t>
  </si>
  <si>
    <t>Mjetet monetare (MM) te arketuara nga klientet&amp;shoqeria</t>
  </si>
  <si>
    <t xml:space="preserve">MM te paguara ndaj furnitoreve dhe punonjesve </t>
  </si>
  <si>
    <t xml:space="preserve">MM te ardhura nga veprimtarite </t>
  </si>
  <si>
    <t>MM te paguara per Leje ndertimi, e te ngjajshme me to</t>
  </si>
  <si>
    <t xml:space="preserve">Tatim mbi fitimin i paguar </t>
  </si>
  <si>
    <t>MM neto nga veprimtarite e shfrytezimit</t>
  </si>
  <si>
    <t>II</t>
  </si>
  <si>
    <t xml:space="preserve">Fluksi monetar nga veprimtarite investuese </t>
  </si>
  <si>
    <t xml:space="preserve">Blerjet e njesise se kontrolluar minus parate e arketuara </t>
  </si>
  <si>
    <t xml:space="preserve">Blerjet e aktiveve afatgjata materiale </t>
  </si>
  <si>
    <t xml:space="preserve">Te ardhurat nga shitja e pajisjeve </t>
  </si>
  <si>
    <t xml:space="preserve">Interesi i arketuar </t>
  </si>
  <si>
    <t>Dividentet e arketuar</t>
  </si>
  <si>
    <t>MM neto te perdorura per veprimtarite investuese</t>
  </si>
  <si>
    <t>III</t>
  </si>
  <si>
    <t xml:space="preserve">Fluksi monetar nga aktivitetet financiare </t>
  </si>
  <si>
    <t xml:space="preserve">Te ardhura nga emetimi i kapitalit aksionar </t>
  </si>
  <si>
    <t xml:space="preserve">Te ardhura nga huamarrje afatgjata </t>
  </si>
  <si>
    <t>Pagesat e detyrimeve te qirase financiare</t>
  </si>
  <si>
    <t xml:space="preserve">Dividente te paguar </t>
  </si>
  <si>
    <t xml:space="preserve">MM neto te perdorura ne veprimtarite financiare </t>
  </si>
  <si>
    <t>Rritja/(renia) neto e mjeteve monetare</t>
  </si>
  <si>
    <t>V</t>
  </si>
  <si>
    <t xml:space="preserve">Mjete monetare ne fillim te periudhes kontabel </t>
  </si>
  <si>
    <t xml:space="preserve">Mjete monetare ne fund te periudhes kontabel </t>
  </si>
  <si>
    <t>PASQYRA E NDRYSHIMEVE TE KAPITALIT - MILENIUM CONSTRUCTION shpk</t>
  </si>
  <si>
    <t>(ne nje pasqyre te pakonsoliduar)</t>
  </si>
  <si>
    <t xml:space="preserve">      Kapitali aksionar qe I perket aksionereve te shoqerise meme</t>
  </si>
  <si>
    <t>Kapitali Aksionar</t>
  </si>
  <si>
    <t>Primi I Aksionit</t>
  </si>
  <si>
    <t>Aksionet e thesarit</t>
  </si>
  <si>
    <t>Rezerva statutore dhe ligjore</t>
  </si>
  <si>
    <t>Rez. Te konvertimit mon. te huaja</t>
  </si>
  <si>
    <t>Fitimi I pashperndare</t>
  </si>
  <si>
    <t>Shuma te parashikuara per rreziqe</t>
  </si>
  <si>
    <t>Totali</t>
  </si>
  <si>
    <t>Pozicioni me 31.12.2011</t>
  </si>
  <si>
    <t>efekti I ndryshimevene politikat kontabel</t>
  </si>
  <si>
    <t>Fitimi neto per periudhen kontabel</t>
  </si>
  <si>
    <t>Dividentet e paguar</t>
  </si>
  <si>
    <t>Transferime ne rezerven e detyrueshme ligjore</t>
  </si>
  <si>
    <t>Transferime ne rezerven e detyrueshme statutore</t>
  </si>
  <si>
    <t>Transferim ne rezerva te tjera</t>
  </si>
  <si>
    <t>Emetim I kapitalit aksionar</t>
  </si>
  <si>
    <t>Aksione te thesarit te riblera</t>
  </si>
  <si>
    <t>Terheqje kapitali per zvogelim</t>
  </si>
  <si>
    <t>Pozicioni me 31.12.2012</t>
  </si>
  <si>
    <t>Pozicioni me 31.12.2013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</si>
</sst>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charset val="1"/>
    </font>
    <font>
      <sz val="14"/>
      <color indexed="8"/>
      <name val="Arial"/>
      <family val="2"/>
    </font>
    <font>
      <b/>
      <sz val="11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Arial"/>
      <charset val="1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charset val="1"/>
    </font>
    <font>
      <sz val="11"/>
      <color indexed="9"/>
      <name val="Arial"/>
      <charset val="1"/>
    </font>
    <font>
      <sz val="10"/>
      <color indexed="9"/>
      <name val="Arial"/>
      <charset val="1"/>
    </font>
    <font>
      <sz val="16"/>
      <color indexed="8"/>
      <name val="Bookman Old Style"/>
      <family val="1"/>
    </font>
    <font>
      <i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charset val="1"/>
    </font>
    <font>
      <sz val="12"/>
      <color indexed="8"/>
      <name val="Arial"/>
      <family val="2"/>
    </font>
    <font>
      <sz val="9"/>
      <color indexed="8"/>
      <name val="Arial"/>
      <charset val="1"/>
    </font>
    <font>
      <sz val="9"/>
      <color indexed="8"/>
      <name val="Arial"/>
      <family val="2"/>
    </font>
    <font>
      <b/>
      <sz val="16"/>
      <color indexed="8"/>
      <name val="Bookman Old Style"/>
      <family val="1"/>
    </font>
    <font>
      <i/>
      <sz val="10"/>
      <color indexed="8"/>
      <name val="Arial"/>
      <family val="2"/>
    </font>
    <font>
      <sz val="11"/>
      <color indexed="9"/>
      <name val="Arial"/>
      <family val="2"/>
    </font>
    <font>
      <i/>
      <sz val="14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/>
    <xf numFmtId="3" fontId="6" fillId="0" borderId="6" xfId="0" applyNumberFormat="1" applyFont="1" applyBorder="1"/>
    <xf numFmtId="0" fontId="8" fillId="0" borderId="5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9" fillId="0" borderId="5" xfId="0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0" fontId="10" fillId="0" borderId="5" xfId="0" applyFont="1" applyBorder="1"/>
    <xf numFmtId="0" fontId="11" fillId="0" borderId="5" xfId="0" applyFont="1" applyBorder="1" applyAlignment="1"/>
    <xf numFmtId="0" fontId="2" fillId="0" borderId="5" xfId="0" applyFont="1" applyBorder="1"/>
    <xf numFmtId="0" fontId="4" fillId="0" borderId="5" xfId="0" applyFont="1" applyBorder="1"/>
    <xf numFmtId="0" fontId="4" fillId="0" borderId="4" xfId="0" applyFont="1" applyFill="1" applyBorder="1" applyAlignment="1">
      <alignment horizontal="center"/>
    </xf>
    <xf numFmtId="0" fontId="9" fillId="0" borderId="5" xfId="0" applyFont="1" applyBorder="1" applyAlignment="1"/>
    <xf numFmtId="0" fontId="12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6" fillId="2" borderId="5" xfId="0" applyNumberFormat="1" applyFont="1" applyFill="1" applyBorder="1"/>
    <xf numFmtId="3" fontId="6" fillId="2" borderId="6" xfId="0" applyNumberFormat="1" applyFont="1" applyFill="1" applyBorder="1"/>
    <xf numFmtId="0" fontId="11" fillId="0" borderId="5" xfId="0" applyFont="1" applyBorder="1"/>
    <xf numFmtId="0" fontId="0" fillId="0" borderId="5" xfId="0" applyBorder="1" applyAlignment="1"/>
    <xf numFmtId="0" fontId="6" fillId="2" borderId="5" xfId="0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0" fontId="2" fillId="3" borderId="7" xfId="0" applyFont="1" applyFill="1" applyBorder="1"/>
    <xf numFmtId="0" fontId="6" fillId="3" borderId="8" xfId="0" applyFont="1" applyFill="1" applyBorder="1"/>
    <xf numFmtId="0" fontId="2" fillId="3" borderId="8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3" borderId="9" xfId="0" applyNumberFormat="1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3" fontId="2" fillId="0" borderId="10" xfId="0" applyNumberFormat="1" applyFont="1" applyBorder="1"/>
    <xf numFmtId="0" fontId="8" fillId="0" borderId="5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2" fillId="0" borderId="5" xfId="0" applyFont="1" applyFill="1" applyBorder="1"/>
    <xf numFmtId="0" fontId="12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/>
    <xf numFmtId="0" fontId="4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14" fillId="0" borderId="0" xfId="0" applyFont="1"/>
    <xf numFmtId="0" fontId="5" fillId="0" borderId="1" xfId="0" applyFont="1" applyBorder="1"/>
    <xf numFmtId="0" fontId="2" fillId="0" borderId="2" xfId="0" applyFont="1" applyBorder="1" applyAlignment="1">
      <alignment wrapText="1"/>
    </xf>
    <xf numFmtId="0" fontId="9" fillId="2" borderId="4" xfId="0" applyFont="1" applyFill="1" applyBorder="1" applyAlignment="1">
      <alignment horizontal="center"/>
    </xf>
    <xf numFmtId="0" fontId="8" fillId="2" borderId="5" xfId="0" applyFont="1" applyFill="1" applyBorder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9" fillId="0" borderId="4" xfId="0" applyFont="1" applyBorder="1" applyAlignment="1">
      <alignment horizontal="center"/>
    </xf>
    <xf numFmtId="0" fontId="12" fillId="0" borderId="5" xfId="0" applyFont="1" applyBorder="1"/>
    <xf numFmtId="3" fontId="17" fillId="0" borderId="5" xfId="0" applyNumberFormat="1" applyFont="1" applyBorder="1"/>
    <xf numFmtId="3" fontId="17" fillId="0" borderId="6" xfId="0" applyNumberFormat="1" applyFont="1" applyBorder="1"/>
    <xf numFmtId="0" fontId="2" fillId="0" borderId="5" xfId="0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2" fillId="0" borderId="2" xfId="0" applyFont="1" applyBorder="1" applyAlignment="1">
      <alignment horizontal="right"/>
    </xf>
    <xf numFmtId="3" fontId="8" fillId="0" borderId="2" xfId="0" applyNumberFormat="1" applyFont="1" applyBorder="1"/>
    <xf numFmtId="3" fontId="8" fillId="0" borderId="3" xfId="0" applyNumberFormat="1" applyFont="1" applyBorder="1"/>
    <xf numFmtId="0" fontId="8" fillId="0" borderId="5" xfId="0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3" fontId="12" fillId="0" borderId="5" xfId="0" applyNumberFormat="1" applyFont="1" applyBorder="1"/>
    <xf numFmtId="3" fontId="12" fillId="0" borderId="6" xfId="0" applyNumberFormat="1" applyFont="1" applyBorder="1"/>
    <xf numFmtId="0" fontId="12" fillId="0" borderId="5" xfId="0" applyFont="1" applyBorder="1" applyAlignment="1">
      <alignment wrapText="1"/>
    </xf>
    <xf numFmtId="0" fontId="18" fillId="0" borderId="5" xfId="0" applyFont="1" applyBorder="1"/>
    <xf numFmtId="0" fontId="9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3" fontId="19" fillId="0" borderId="12" xfId="0" applyNumberFormat="1" applyFont="1" applyBorder="1"/>
    <xf numFmtId="3" fontId="19" fillId="0" borderId="13" xfId="0" applyNumberFormat="1" applyFont="1" applyBorder="1"/>
    <xf numFmtId="0" fontId="9" fillId="2" borderId="14" xfId="0" applyFont="1" applyFill="1" applyBorder="1" applyAlignment="1">
      <alignment horizontal="center"/>
    </xf>
    <xf numFmtId="0" fontId="8" fillId="2" borderId="15" xfId="0" applyFont="1" applyFill="1" applyBorder="1"/>
    <xf numFmtId="0" fontId="2" fillId="2" borderId="15" xfId="0" applyFont="1" applyFill="1" applyBorder="1"/>
    <xf numFmtId="3" fontId="8" fillId="2" borderId="15" xfId="0" applyNumberFormat="1" applyFont="1" applyFill="1" applyBorder="1"/>
    <xf numFmtId="3" fontId="8" fillId="2" borderId="16" xfId="0" applyNumberFormat="1" applyFont="1" applyFill="1" applyBorder="1"/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2" fillId="0" borderId="15" xfId="0" applyFont="1" applyBorder="1" applyAlignment="1">
      <alignment horizontal="right"/>
    </xf>
    <xf numFmtId="3" fontId="8" fillId="0" borderId="15" xfId="0" applyNumberFormat="1" applyFont="1" applyFill="1" applyBorder="1"/>
    <xf numFmtId="3" fontId="8" fillId="0" borderId="16" xfId="0" applyNumberFormat="1" applyFont="1" applyFill="1" applyBorder="1"/>
    <xf numFmtId="0" fontId="17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17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 wrapText="1"/>
    </xf>
    <xf numFmtId="0" fontId="17" fillId="0" borderId="7" xfId="0" applyFont="1" applyBorder="1" applyAlignment="1">
      <alignment horizontal="center"/>
    </xf>
    <xf numFmtId="0" fontId="21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horizontal="right"/>
    </xf>
    <xf numFmtId="3" fontId="6" fillId="0" borderId="8" xfId="0" applyNumberFormat="1" applyFont="1" applyBorder="1"/>
    <xf numFmtId="0" fontId="4" fillId="0" borderId="14" xfId="0" applyFont="1" applyBorder="1" applyAlignment="1">
      <alignment horizontal="center"/>
    </xf>
    <xf numFmtId="0" fontId="9" fillId="0" borderId="15" xfId="0" applyFont="1" applyBorder="1" applyAlignment="1">
      <alignment wrapText="1"/>
    </xf>
    <xf numFmtId="0" fontId="2" fillId="0" borderId="15" xfId="0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18" fillId="0" borderId="2" xfId="0" applyFont="1" applyBorder="1"/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18" fillId="0" borderId="5" xfId="0" applyNumberFormat="1" applyFont="1" applyFill="1" applyBorder="1"/>
    <xf numFmtId="3" fontId="18" fillId="0" borderId="6" xfId="0" applyNumberFormat="1" applyFont="1" applyFill="1" applyBorder="1"/>
    <xf numFmtId="0" fontId="18" fillId="2" borderId="5" xfId="0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3" fontId="10" fillId="0" borderId="0" xfId="0" applyNumberFormat="1" applyFont="1"/>
    <xf numFmtId="0" fontId="6" fillId="0" borderId="17" xfId="0" applyFont="1" applyBorder="1"/>
    <xf numFmtId="0" fontId="2" fillId="0" borderId="18" xfId="0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6" fillId="0" borderId="0" xfId="0" applyNumberFormat="1" applyFont="1"/>
    <xf numFmtId="0" fontId="6" fillId="0" borderId="0" xfId="0" applyFont="1"/>
    <xf numFmtId="0" fontId="17" fillId="0" borderId="0" xfId="0" applyFont="1"/>
    <xf numFmtId="0" fontId="17" fillId="0" borderId="1" xfId="0" applyFont="1" applyBorder="1"/>
    <xf numFmtId="0" fontId="17" fillId="0" borderId="7" xfId="0" applyFont="1" applyBorder="1"/>
    <xf numFmtId="0" fontId="8" fillId="0" borderId="8" xfId="0" applyFont="1" applyBorder="1"/>
    <xf numFmtId="0" fontId="17" fillId="0" borderId="8" xfId="0" applyFont="1" applyBorder="1"/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2" xfId="0" applyFont="1" applyBorder="1"/>
    <xf numFmtId="0" fontId="17" fillId="0" borderId="2" xfId="0" applyFont="1" applyBorder="1"/>
    <xf numFmtId="3" fontId="9" fillId="0" borderId="2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17" fillId="0" borderId="5" xfId="0" applyFont="1" applyBorder="1"/>
    <xf numFmtId="3" fontId="17" fillId="0" borderId="0" xfId="0" applyNumberFormat="1" applyFont="1"/>
    <xf numFmtId="3" fontId="9" fillId="0" borderId="5" xfId="0" applyNumberFormat="1" applyFont="1" applyBorder="1"/>
    <xf numFmtId="3" fontId="9" fillId="0" borderId="6" xfId="0" applyNumberFormat="1" applyFont="1" applyBorder="1"/>
    <xf numFmtId="0" fontId="17" fillId="0" borderId="5" xfId="0" applyFont="1" applyBorder="1" applyAlignment="1">
      <alignment wrapText="1"/>
    </xf>
    <xf numFmtId="0" fontId="17" fillId="0" borderId="11" xfId="0" applyFont="1" applyBorder="1" applyAlignment="1">
      <alignment horizontal="center"/>
    </xf>
    <xf numFmtId="0" fontId="9" fillId="0" borderId="12" xfId="0" applyFont="1" applyBorder="1"/>
    <xf numFmtId="0" fontId="17" fillId="0" borderId="12" xfId="0" applyFont="1" applyBorder="1"/>
    <xf numFmtId="3" fontId="17" fillId="0" borderId="12" xfId="0" applyNumberFormat="1" applyFont="1" applyBorder="1"/>
    <xf numFmtId="3" fontId="17" fillId="0" borderId="13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0" fontId="9" fillId="0" borderId="8" xfId="0" applyFont="1" applyBorder="1"/>
    <xf numFmtId="3" fontId="9" fillId="0" borderId="8" xfId="0" applyNumberFormat="1" applyFont="1" applyBorder="1"/>
    <xf numFmtId="3" fontId="9" fillId="0" borderId="9" xfId="0" applyNumberFormat="1" applyFont="1" applyBorder="1"/>
    <xf numFmtId="3" fontId="9" fillId="0" borderId="0" xfId="0" applyNumberFormat="1" applyFont="1"/>
    <xf numFmtId="0" fontId="24" fillId="0" borderId="0" xfId="0" applyFont="1"/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0" borderId="4" xfId="0" applyFon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4" xfId="0" applyBorder="1" applyAlignment="1">
      <alignment wrapText="1"/>
    </xf>
    <xf numFmtId="3" fontId="11" fillId="0" borderId="5" xfId="0" applyNumberFormat="1" applyFont="1" applyBorder="1"/>
    <xf numFmtId="3" fontId="11" fillId="0" borderId="6" xfId="0" applyNumberFormat="1" applyFont="1" applyBorder="1"/>
    <xf numFmtId="0" fontId="1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11" fillId="0" borderId="7" xfId="0" applyFont="1" applyBorder="1" applyAlignment="1">
      <alignment wrapText="1"/>
    </xf>
    <xf numFmtId="3" fontId="11" fillId="0" borderId="8" xfId="0" applyNumberFormat="1" applyFont="1" applyBorder="1" applyAlignment="1"/>
    <xf numFmtId="3" fontId="11" fillId="0" borderId="9" xfId="0" applyNumberFormat="1" applyFont="1" applyBorder="1" applyAlignment="1"/>
    <xf numFmtId="3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4" xfId="0" applyFont="1" applyBorder="1" applyAlignment="1"/>
    <xf numFmtId="0" fontId="22" fillId="0" borderId="0" xfId="0" applyFont="1" applyAlignment="1">
      <alignment horizontal="center"/>
    </xf>
    <xf numFmtId="0" fontId="16" fillId="0" borderId="2" xfId="0" applyFont="1" applyBorder="1" applyAlignment="1"/>
    <xf numFmtId="0" fontId="23" fillId="0" borderId="2" xfId="0" applyFont="1" applyBorder="1" applyAlignment="1"/>
    <xf numFmtId="0" fontId="23" fillId="0" borderId="3" xfId="0" applyFont="1" applyBorder="1" applyAlignment="1"/>
    <xf numFmtId="0" fontId="25" fillId="0" borderId="0" xfId="0" applyFont="1" applyAlignment="1">
      <alignment horizontal="center"/>
    </xf>
    <xf numFmtId="0" fontId="19" fillId="0" borderId="20" xfId="0" applyFont="1" applyBorder="1" applyAlignment="1"/>
    <xf numFmtId="0" fontId="19" fillId="0" borderId="21" xfId="0" applyFont="1" applyBorder="1" applyAlignment="1"/>
    <xf numFmtId="0" fontId="19" fillId="0" borderId="2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milenium%20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bk fin5"/>
      <sheetName val="pash fin5"/>
      <sheetName val="Pasq.KAP"/>
      <sheetName val="CASH FLOW"/>
      <sheetName val="PASH"/>
      <sheetName val="BK"/>
    </sheetNames>
    <sheetDataSet>
      <sheetData sheetId="0"/>
      <sheetData sheetId="1">
        <row r="3">
          <cell r="E3">
            <v>13200000</v>
          </cell>
        </row>
        <row r="4">
          <cell r="E4">
            <v>1320000</v>
          </cell>
        </row>
        <row r="5">
          <cell r="E5">
            <v>55368519</v>
          </cell>
        </row>
        <row r="6">
          <cell r="E6">
            <v>4795770.4812000003</v>
          </cell>
        </row>
        <row r="7">
          <cell r="E7">
            <v>54791807</v>
          </cell>
        </row>
        <row r="8">
          <cell r="E8">
            <v>190361835.5</v>
          </cell>
        </row>
        <row r="9">
          <cell r="E9">
            <v>6379496</v>
          </cell>
        </row>
        <row r="10">
          <cell r="E10">
            <v>198090</v>
          </cell>
        </row>
        <row r="11">
          <cell r="E11">
            <v>21300</v>
          </cell>
        </row>
        <row r="12">
          <cell r="E12">
            <v>675254</v>
          </cell>
        </row>
        <row r="16">
          <cell r="D16">
            <v>6600889</v>
          </cell>
        </row>
        <row r="18">
          <cell r="D18">
            <v>27800707</v>
          </cell>
        </row>
        <row r="19">
          <cell r="D19">
            <v>203856261</v>
          </cell>
        </row>
        <row r="21">
          <cell r="D21">
            <v>730693.61319999991</v>
          </cell>
        </row>
        <row r="22">
          <cell r="D22">
            <v>13968000</v>
          </cell>
        </row>
        <row r="23">
          <cell r="D23">
            <v>73794673</v>
          </cell>
        </row>
        <row r="25">
          <cell r="D25">
            <v>360848</v>
          </cell>
        </row>
      </sheetData>
      <sheetData sheetId="2">
        <row r="3">
          <cell r="D3">
            <v>5558000</v>
          </cell>
        </row>
        <row r="4">
          <cell r="D4">
            <v>16433855</v>
          </cell>
        </row>
        <row r="8">
          <cell r="D8">
            <v>10148371.862</v>
          </cell>
        </row>
        <row r="10">
          <cell r="D10">
            <v>3366283.27</v>
          </cell>
        </row>
        <row r="13">
          <cell r="D13">
            <v>2698000</v>
          </cell>
        </row>
        <row r="14">
          <cell r="D14">
            <v>450566</v>
          </cell>
        </row>
      </sheetData>
      <sheetData sheetId="3"/>
      <sheetData sheetId="4"/>
      <sheetData sheetId="5"/>
      <sheetData sheetId="6">
        <row r="94">
          <cell r="E94">
            <v>4795770.4812000003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topLeftCell="A82" workbookViewId="0">
      <selection activeCell="F100" sqref="F100"/>
    </sheetView>
  </sheetViews>
  <sheetFormatPr defaultRowHeight="12.75"/>
  <cols>
    <col min="1" max="1" width="2" style="3" customWidth="1"/>
    <col min="2" max="2" width="4.85546875" style="3" customWidth="1"/>
    <col min="3" max="3" width="51.85546875" style="3" customWidth="1"/>
    <col min="4" max="4" width="5.5703125" style="5" customWidth="1"/>
    <col min="5" max="5" width="17" style="6" customWidth="1"/>
    <col min="6" max="6" width="15.85546875" style="6" customWidth="1"/>
    <col min="7" max="16384" width="9.140625" style="3"/>
  </cols>
  <sheetData>
    <row r="1" spans="1:6" ht="18" customHeight="1">
      <c r="A1" s="1"/>
      <c r="B1" s="1"/>
      <c r="C1" s="2" t="s">
        <v>0</v>
      </c>
      <c r="D1" s="1"/>
      <c r="E1" s="1"/>
      <c r="F1" s="1"/>
    </row>
    <row r="2" spans="1:6" ht="22.5" customHeight="1">
      <c r="B2" s="4" t="s">
        <v>1</v>
      </c>
      <c r="C2" s="4" t="s">
        <v>2</v>
      </c>
    </row>
    <row r="3" spans="1:6" ht="6.75" customHeight="1" thickBot="1"/>
    <row r="4" spans="1:6" ht="27" customHeight="1" thickTop="1">
      <c r="B4" s="7" t="s">
        <v>3</v>
      </c>
      <c r="C4" s="8" t="s">
        <v>4</v>
      </c>
      <c r="D4" s="9" t="s">
        <v>5</v>
      </c>
      <c r="E4" s="10" t="s">
        <v>6</v>
      </c>
      <c r="F4" s="11" t="s">
        <v>7</v>
      </c>
    </row>
    <row r="5" spans="1:6" ht="24" customHeight="1">
      <c r="B5" s="12"/>
      <c r="C5" s="13" t="s">
        <v>8</v>
      </c>
      <c r="D5" s="14"/>
      <c r="E5" s="15"/>
      <c r="F5" s="16"/>
    </row>
    <row r="6" spans="1:6" ht="15.75">
      <c r="B6" s="12" t="s">
        <v>9</v>
      </c>
      <c r="C6" s="17" t="s">
        <v>10</v>
      </c>
      <c r="D6" s="18" t="s">
        <v>11</v>
      </c>
      <c r="E6" s="19"/>
      <c r="F6" s="20"/>
    </row>
    <row r="7" spans="1:6" ht="16.5" customHeight="1">
      <c r="B7" s="12">
        <v>1</v>
      </c>
      <c r="C7" s="21" t="s">
        <v>12</v>
      </c>
      <c r="D7" s="18" t="s">
        <v>13</v>
      </c>
      <c r="E7" s="22">
        <f>E8+E9</f>
        <v>360848</v>
      </c>
      <c r="F7" s="23">
        <f>F8+F9</f>
        <v>153633</v>
      </c>
    </row>
    <row r="8" spans="1:6" ht="15" customHeight="1">
      <c r="B8" s="12" t="s">
        <v>14</v>
      </c>
      <c r="C8" s="24" t="s">
        <v>15</v>
      </c>
      <c r="D8" s="18" t="s">
        <v>16</v>
      </c>
      <c r="E8" s="19">
        <f>'[1]bk fin5'!D25</f>
        <v>360848</v>
      </c>
      <c r="F8" s="20">
        <v>100186</v>
      </c>
    </row>
    <row r="9" spans="1:6" ht="15" customHeight="1">
      <c r="B9" s="12" t="s">
        <v>14</v>
      </c>
      <c r="C9" s="24" t="s">
        <v>17</v>
      </c>
      <c r="D9" s="18" t="s">
        <v>18</v>
      </c>
      <c r="E9" s="19"/>
      <c r="F9" s="20">
        <v>53447</v>
      </c>
    </row>
    <row r="10" spans="1:6" ht="16.5" customHeight="1">
      <c r="B10" s="12">
        <v>2</v>
      </c>
      <c r="C10" s="25" t="s">
        <v>19</v>
      </c>
      <c r="D10" s="18" t="s">
        <v>20</v>
      </c>
      <c r="E10" s="19"/>
      <c r="F10" s="20"/>
    </row>
    <row r="11" spans="1:6" ht="15.75" customHeight="1">
      <c r="B11" s="12" t="s">
        <v>14</v>
      </c>
      <c r="C11" s="26" t="s">
        <v>21</v>
      </c>
      <c r="D11" s="18" t="s">
        <v>22</v>
      </c>
      <c r="E11" s="19">
        <v>0</v>
      </c>
      <c r="F11" s="20">
        <v>0</v>
      </c>
    </row>
    <row r="12" spans="1:6" ht="14.25" customHeight="1">
      <c r="B12" s="12" t="s">
        <v>14</v>
      </c>
      <c r="C12" s="26" t="s">
        <v>23</v>
      </c>
      <c r="D12" s="18" t="s">
        <v>24</v>
      </c>
      <c r="E12" s="19">
        <v>0</v>
      </c>
      <c r="F12" s="20">
        <v>0</v>
      </c>
    </row>
    <row r="13" spans="1:6" ht="24.75" customHeight="1">
      <c r="B13" s="12">
        <v>3</v>
      </c>
      <c r="C13" s="27" t="s">
        <v>25</v>
      </c>
      <c r="D13" s="18" t="s">
        <v>26</v>
      </c>
      <c r="E13" s="22">
        <f>E14+E15+E16+E17+E18+E19+E20</f>
        <v>218554954.61320001</v>
      </c>
      <c r="F13" s="23">
        <f>F14+F15+F16+F17+F18+F19+F20</f>
        <v>221625085</v>
      </c>
    </row>
    <row r="14" spans="1:6" ht="16.5" customHeight="1">
      <c r="B14" s="12" t="s">
        <v>14</v>
      </c>
      <c r="C14" s="26" t="s">
        <v>27</v>
      </c>
      <c r="D14" s="18" t="s">
        <v>28</v>
      </c>
      <c r="E14" s="19">
        <f>'[1]bk fin5'!D19</f>
        <v>203856261</v>
      </c>
      <c r="F14" s="20">
        <v>206526435</v>
      </c>
    </row>
    <row r="15" spans="1:6" ht="15.75" customHeight="1">
      <c r="B15" s="12" t="s">
        <v>14</v>
      </c>
      <c r="C15" s="26" t="s">
        <v>29</v>
      </c>
      <c r="D15" s="18" t="s">
        <v>30</v>
      </c>
      <c r="E15" s="19">
        <f>'[1]bk fin5'!D22</f>
        <v>13968000</v>
      </c>
      <c r="F15" s="20">
        <v>13968000</v>
      </c>
    </row>
    <row r="16" spans="1:6" ht="13.5" customHeight="1">
      <c r="B16" s="12" t="s">
        <v>14</v>
      </c>
      <c r="C16" s="26" t="s">
        <v>31</v>
      </c>
      <c r="D16" s="18" t="s">
        <v>32</v>
      </c>
      <c r="E16" s="19">
        <f>'[1]bk fin5'!D21</f>
        <v>730693.61319999991</v>
      </c>
      <c r="F16" s="20">
        <v>1054065</v>
      </c>
    </row>
    <row r="17" spans="2:6" ht="15.75" customHeight="1">
      <c r="B17" s="12" t="s">
        <v>14</v>
      </c>
      <c r="C17" s="26" t="s">
        <v>33</v>
      </c>
      <c r="D17" s="18" t="s">
        <v>34</v>
      </c>
      <c r="E17" s="19"/>
      <c r="F17" s="20">
        <v>76585</v>
      </c>
    </row>
    <row r="18" spans="2:6" ht="15" customHeight="1">
      <c r="B18" s="12" t="s">
        <v>14</v>
      </c>
      <c r="C18" s="26" t="s">
        <v>35</v>
      </c>
      <c r="D18" s="18" t="s">
        <v>36</v>
      </c>
      <c r="E18" s="19">
        <v>0</v>
      </c>
      <c r="F18" s="20">
        <v>0</v>
      </c>
    </row>
    <row r="19" spans="2:6" ht="16.5" customHeight="1">
      <c r="B19" s="12" t="s">
        <v>14</v>
      </c>
      <c r="C19" s="26" t="s">
        <v>37</v>
      </c>
      <c r="D19" s="18" t="s">
        <v>38</v>
      </c>
      <c r="E19" s="19">
        <v>0</v>
      </c>
      <c r="F19" s="20">
        <v>0</v>
      </c>
    </row>
    <row r="20" spans="2:6" ht="16.5" customHeight="1">
      <c r="B20" s="12" t="s">
        <v>14</v>
      </c>
      <c r="C20" s="26" t="s">
        <v>39</v>
      </c>
      <c r="D20" s="18" t="s">
        <v>40</v>
      </c>
      <c r="E20" s="19">
        <v>0</v>
      </c>
      <c r="F20" s="20">
        <v>0</v>
      </c>
    </row>
    <row r="21" spans="2:6" ht="27" customHeight="1">
      <c r="B21" s="12">
        <v>4</v>
      </c>
      <c r="C21" s="27" t="s">
        <v>41</v>
      </c>
      <c r="D21" s="18" t="s">
        <v>42</v>
      </c>
      <c r="E21" s="22">
        <f>E22+E23+E24+E25+E26</f>
        <v>34401596</v>
      </c>
      <c r="F21" s="23">
        <f>F22+F23+F24+F25+F26</f>
        <v>5486600</v>
      </c>
    </row>
    <row r="22" spans="2:6" ht="15" customHeight="1">
      <c r="B22" s="12" t="s">
        <v>14</v>
      </c>
      <c r="C22" s="26" t="s">
        <v>43</v>
      </c>
      <c r="D22" s="18" t="s">
        <v>44</v>
      </c>
      <c r="E22" s="19">
        <f>'[1]bk fin5'!D16</f>
        <v>6600889</v>
      </c>
      <c r="F22" s="20">
        <v>5486600</v>
      </c>
    </row>
    <row r="23" spans="2:6" ht="15">
      <c r="B23" s="12" t="s">
        <v>14</v>
      </c>
      <c r="C23" s="26" t="s">
        <v>45</v>
      </c>
      <c r="D23" s="18" t="s">
        <v>46</v>
      </c>
      <c r="E23" s="19">
        <v>0</v>
      </c>
      <c r="F23" s="20">
        <v>0</v>
      </c>
    </row>
    <row r="24" spans="2:6" ht="15">
      <c r="B24" s="12" t="s">
        <v>14</v>
      </c>
      <c r="C24" s="26" t="s">
        <v>47</v>
      </c>
      <c r="D24" s="18" t="s">
        <v>48</v>
      </c>
      <c r="E24" s="19">
        <v>0</v>
      </c>
      <c r="F24" s="20">
        <v>0</v>
      </c>
    </row>
    <row r="25" spans="2:6" ht="15">
      <c r="B25" s="12" t="s">
        <v>14</v>
      </c>
      <c r="C25" s="26" t="s">
        <v>49</v>
      </c>
      <c r="D25" s="18" t="s">
        <v>50</v>
      </c>
      <c r="E25" s="19">
        <v>0</v>
      </c>
      <c r="F25" s="20">
        <v>0</v>
      </c>
    </row>
    <row r="26" spans="2:6" ht="14.25" customHeight="1">
      <c r="B26" s="12" t="s">
        <v>14</v>
      </c>
      <c r="C26" s="26" t="s">
        <v>51</v>
      </c>
      <c r="D26" s="18" t="s">
        <v>52</v>
      </c>
      <c r="E26" s="19">
        <f>'[1]bk fin5'!D18</f>
        <v>27800707</v>
      </c>
      <c r="F26" s="20">
        <v>0</v>
      </c>
    </row>
    <row r="27" spans="2:6" ht="18.75" customHeight="1">
      <c r="B27" s="28">
        <v>5</v>
      </c>
      <c r="C27" s="25" t="s">
        <v>53</v>
      </c>
      <c r="D27" s="18" t="s">
        <v>54</v>
      </c>
      <c r="E27" s="19">
        <v>0</v>
      </c>
      <c r="F27" s="20">
        <v>0</v>
      </c>
    </row>
    <row r="28" spans="2:6" ht="18" customHeight="1">
      <c r="B28" s="12">
        <v>6</v>
      </c>
      <c r="C28" s="25" t="s">
        <v>55</v>
      </c>
      <c r="D28" s="18" t="s">
        <v>56</v>
      </c>
      <c r="E28" s="19">
        <v>0</v>
      </c>
      <c r="F28" s="20">
        <v>0</v>
      </c>
    </row>
    <row r="29" spans="2:6" ht="18" customHeight="1">
      <c r="B29" s="12">
        <v>7</v>
      </c>
      <c r="C29" s="29" t="s">
        <v>57</v>
      </c>
      <c r="D29" s="18" t="s">
        <v>58</v>
      </c>
      <c r="E29" s="22">
        <f>'[1]bk fin5'!D23</f>
        <v>73794673</v>
      </c>
      <c r="F29" s="23">
        <v>74817096</v>
      </c>
    </row>
    <row r="30" spans="2:6" ht="28.5" customHeight="1">
      <c r="B30" s="30"/>
      <c r="C30" s="31" t="s">
        <v>59</v>
      </c>
      <c r="D30" s="32" t="s">
        <v>60</v>
      </c>
      <c r="E30" s="33">
        <f>E7+E10+E13+E21+E27+E28+E29</f>
        <v>327112071.61320001</v>
      </c>
      <c r="F30" s="34">
        <f>F7+F10+F13+F21+F27+F28+F29</f>
        <v>302082414</v>
      </c>
    </row>
    <row r="31" spans="2:6" ht="21" customHeight="1">
      <c r="B31" s="12" t="s">
        <v>61</v>
      </c>
      <c r="C31" s="29" t="s">
        <v>62</v>
      </c>
      <c r="D31" s="18" t="s">
        <v>63</v>
      </c>
      <c r="E31" s="19"/>
      <c r="F31" s="20"/>
    </row>
    <row r="32" spans="2:6" ht="16.5" customHeight="1">
      <c r="B32" s="12">
        <v>1</v>
      </c>
      <c r="C32" s="35" t="s">
        <v>64</v>
      </c>
      <c r="D32" s="18" t="s">
        <v>65</v>
      </c>
      <c r="E32" s="22">
        <f>E33+E34+E35+E36</f>
        <v>0</v>
      </c>
      <c r="F32" s="23">
        <f>F33+F34+F35+F36</f>
        <v>0</v>
      </c>
    </row>
    <row r="33" spans="2:6" ht="15">
      <c r="B33" s="12" t="s">
        <v>14</v>
      </c>
      <c r="C33" s="26" t="s">
        <v>66</v>
      </c>
      <c r="D33" s="18" t="s">
        <v>67</v>
      </c>
      <c r="E33" s="19">
        <v>0</v>
      </c>
      <c r="F33" s="20">
        <v>0</v>
      </c>
    </row>
    <row r="34" spans="2:6" ht="15">
      <c r="B34" s="12" t="s">
        <v>14</v>
      </c>
      <c r="C34" s="26" t="s">
        <v>68</v>
      </c>
      <c r="D34" s="18" t="s">
        <v>69</v>
      </c>
      <c r="E34" s="19">
        <v>0</v>
      </c>
      <c r="F34" s="20">
        <v>0</v>
      </c>
    </row>
    <row r="35" spans="2:6" ht="15">
      <c r="B35" s="12" t="s">
        <v>14</v>
      </c>
      <c r="C35" s="26" t="s">
        <v>70</v>
      </c>
      <c r="D35" s="18" t="s">
        <v>71</v>
      </c>
      <c r="E35" s="19">
        <v>0</v>
      </c>
      <c r="F35" s="20">
        <v>0</v>
      </c>
    </row>
    <row r="36" spans="2:6" ht="15">
      <c r="B36" s="12" t="s">
        <v>14</v>
      </c>
      <c r="C36" s="26" t="s">
        <v>72</v>
      </c>
      <c r="D36" s="18" t="s">
        <v>73</v>
      </c>
      <c r="E36" s="19">
        <v>0</v>
      </c>
      <c r="F36" s="20">
        <v>0</v>
      </c>
    </row>
    <row r="37" spans="2:6" ht="17.25" customHeight="1">
      <c r="B37" s="12">
        <v>2</v>
      </c>
      <c r="C37" s="29" t="s">
        <v>74</v>
      </c>
      <c r="D37" s="18" t="s">
        <v>75</v>
      </c>
      <c r="E37" s="22">
        <f>E38+E39+E40+E41</f>
        <v>0</v>
      </c>
      <c r="F37" s="23">
        <f>F38+F39+F40+F41</f>
        <v>0</v>
      </c>
    </row>
    <row r="38" spans="2:6" ht="15">
      <c r="B38" s="12" t="s">
        <v>14</v>
      </c>
      <c r="C38" s="26" t="s">
        <v>76</v>
      </c>
      <c r="D38" s="18" t="s">
        <v>77</v>
      </c>
      <c r="E38" s="19">
        <v>0</v>
      </c>
      <c r="F38" s="20">
        <v>0</v>
      </c>
    </row>
    <row r="39" spans="2:6" ht="15">
      <c r="B39" s="12" t="s">
        <v>14</v>
      </c>
      <c r="C39" s="26" t="s">
        <v>78</v>
      </c>
      <c r="D39" s="18" t="s">
        <v>79</v>
      </c>
      <c r="E39" s="19">
        <v>0</v>
      </c>
      <c r="F39" s="20">
        <v>0</v>
      </c>
    </row>
    <row r="40" spans="2:6" ht="15">
      <c r="B40" s="12" t="s">
        <v>14</v>
      </c>
      <c r="C40" s="26" t="s">
        <v>80</v>
      </c>
      <c r="D40" s="18" t="s">
        <v>81</v>
      </c>
      <c r="E40" s="19">
        <v>0</v>
      </c>
      <c r="F40" s="20">
        <v>0</v>
      </c>
    </row>
    <row r="41" spans="2:6" ht="15">
      <c r="B41" s="12" t="s">
        <v>14</v>
      </c>
      <c r="C41" s="26" t="s">
        <v>82</v>
      </c>
      <c r="D41" s="18" t="s">
        <v>83</v>
      </c>
      <c r="E41" s="19">
        <v>0</v>
      </c>
      <c r="F41" s="20">
        <v>0</v>
      </c>
    </row>
    <row r="42" spans="2:6" ht="19.5" customHeight="1">
      <c r="B42" s="12">
        <v>3</v>
      </c>
      <c r="C42" s="25" t="s">
        <v>84</v>
      </c>
      <c r="D42" s="18" t="s">
        <v>85</v>
      </c>
      <c r="E42" s="19"/>
      <c r="F42" s="20"/>
    </row>
    <row r="43" spans="2:6" ht="16.5" customHeight="1">
      <c r="B43" s="12">
        <v>4</v>
      </c>
      <c r="C43" s="36" t="s">
        <v>86</v>
      </c>
      <c r="D43" s="18" t="s">
        <v>87</v>
      </c>
      <c r="E43" s="19">
        <v>0</v>
      </c>
      <c r="F43" s="20">
        <f>F44+F45+F46</f>
        <v>0</v>
      </c>
    </row>
    <row r="44" spans="2:6" ht="15">
      <c r="B44" s="12" t="s">
        <v>14</v>
      </c>
      <c r="C44" s="26" t="s">
        <v>88</v>
      </c>
      <c r="D44" s="18" t="s">
        <v>89</v>
      </c>
      <c r="E44" s="19">
        <v>0</v>
      </c>
      <c r="F44" s="20">
        <v>0</v>
      </c>
    </row>
    <row r="45" spans="2:6" ht="15">
      <c r="B45" s="12" t="s">
        <v>14</v>
      </c>
      <c r="C45" s="26" t="s">
        <v>90</v>
      </c>
      <c r="D45" s="18" t="s">
        <v>91</v>
      </c>
      <c r="E45" s="19">
        <v>0</v>
      </c>
      <c r="F45" s="20">
        <v>0</v>
      </c>
    </row>
    <row r="46" spans="2:6" ht="15">
      <c r="B46" s="12" t="s">
        <v>14</v>
      </c>
      <c r="C46" s="26" t="s">
        <v>92</v>
      </c>
      <c r="D46" s="18" t="s">
        <v>93</v>
      </c>
      <c r="E46" s="19">
        <v>0</v>
      </c>
      <c r="F46" s="20">
        <v>0</v>
      </c>
    </row>
    <row r="47" spans="2:6" ht="18" customHeight="1">
      <c r="B47" s="12">
        <v>5</v>
      </c>
      <c r="C47" s="25" t="s">
        <v>94</v>
      </c>
      <c r="D47" s="18" t="s">
        <v>95</v>
      </c>
      <c r="E47" s="19">
        <v>0</v>
      </c>
      <c r="F47" s="20">
        <v>0</v>
      </c>
    </row>
    <row r="48" spans="2:6" ht="18.75" customHeight="1">
      <c r="B48" s="12">
        <v>6</v>
      </c>
      <c r="C48" s="25" t="s">
        <v>96</v>
      </c>
      <c r="D48" s="18" t="s">
        <v>97</v>
      </c>
      <c r="E48" s="19">
        <v>0</v>
      </c>
      <c r="F48" s="20">
        <v>0</v>
      </c>
    </row>
    <row r="49" spans="2:6" ht="21.75" customHeight="1">
      <c r="B49" s="30"/>
      <c r="C49" s="37" t="s">
        <v>98</v>
      </c>
      <c r="D49" s="32" t="s">
        <v>99</v>
      </c>
      <c r="E49" s="38">
        <f>E32+E37+E42+E43+E47+E48</f>
        <v>0</v>
      </c>
      <c r="F49" s="39">
        <f>F32+F37+F42+F43+F47+F48</f>
        <v>0</v>
      </c>
    </row>
    <row r="50" spans="2:6" ht="27" customHeight="1" thickBot="1">
      <c r="B50" s="40"/>
      <c r="C50" s="41" t="s">
        <v>100</v>
      </c>
      <c r="D50" s="42"/>
      <c r="E50" s="43">
        <f>E30+E49</f>
        <v>327112071.61320001</v>
      </c>
      <c r="F50" s="44">
        <f>F30+F49</f>
        <v>302082414</v>
      </c>
    </row>
    <row r="51" spans="2:6" ht="20.25" customHeight="1" thickTop="1">
      <c r="B51" s="45"/>
      <c r="C51" s="46"/>
      <c r="D51" s="47"/>
      <c r="E51" s="48"/>
      <c r="F51" s="48"/>
    </row>
    <row r="52" spans="2:6" ht="13.5" customHeight="1" thickBot="1">
      <c r="B52" s="49"/>
      <c r="C52" s="49"/>
      <c r="D52" s="50"/>
      <c r="E52" s="51"/>
      <c r="F52" s="51"/>
    </row>
    <row r="53" spans="2:6" ht="36" customHeight="1" thickTop="1">
      <c r="B53" s="180" t="s">
        <v>101</v>
      </c>
      <c r="C53" s="181"/>
      <c r="D53" s="9" t="s">
        <v>5</v>
      </c>
      <c r="E53" s="10" t="s">
        <v>6</v>
      </c>
      <c r="F53" s="11" t="s">
        <v>7</v>
      </c>
    </row>
    <row r="54" spans="2:6" ht="18.75" customHeight="1">
      <c r="B54" s="12" t="s">
        <v>102</v>
      </c>
      <c r="C54" s="52" t="s">
        <v>103</v>
      </c>
      <c r="D54" s="18">
        <v>45</v>
      </c>
      <c r="E54" s="19"/>
      <c r="F54" s="20"/>
    </row>
    <row r="55" spans="2:6" ht="22.5" customHeight="1">
      <c r="B55" s="12">
        <v>1</v>
      </c>
      <c r="C55" s="35" t="s">
        <v>21</v>
      </c>
      <c r="D55" s="18">
        <v>46</v>
      </c>
      <c r="E55" s="19">
        <v>0</v>
      </c>
      <c r="F55" s="20">
        <v>0</v>
      </c>
    </row>
    <row r="56" spans="2:6" ht="18.75" customHeight="1">
      <c r="B56" s="12">
        <v>2</v>
      </c>
      <c r="C56" s="35" t="s">
        <v>104</v>
      </c>
      <c r="D56" s="18">
        <v>47</v>
      </c>
      <c r="E56" s="22">
        <f>E57+E58+E59</f>
        <v>0</v>
      </c>
      <c r="F56" s="23">
        <f>F57+F58+F59</f>
        <v>0</v>
      </c>
    </row>
    <row r="57" spans="2:6" ht="14.25" customHeight="1">
      <c r="B57" s="12" t="s">
        <v>14</v>
      </c>
      <c r="C57" s="26" t="s">
        <v>105</v>
      </c>
      <c r="D57" s="18">
        <v>48</v>
      </c>
      <c r="E57" s="19">
        <v>0</v>
      </c>
      <c r="F57" s="20">
        <v>0</v>
      </c>
    </row>
    <row r="58" spans="2:6" ht="14.25" customHeight="1">
      <c r="B58" s="12" t="s">
        <v>14</v>
      </c>
      <c r="C58" s="26" t="s">
        <v>106</v>
      </c>
      <c r="D58" s="18">
        <v>49</v>
      </c>
      <c r="E58" s="19">
        <v>0</v>
      </c>
      <c r="F58" s="20">
        <v>0</v>
      </c>
    </row>
    <row r="59" spans="2:6" ht="15" customHeight="1">
      <c r="B59" s="12" t="s">
        <v>14</v>
      </c>
      <c r="C59" s="26" t="s">
        <v>107</v>
      </c>
      <c r="D59" s="18">
        <v>50</v>
      </c>
      <c r="E59" s="19">
        <v>0</v>
      </c>
      <c r="F59" s="20">
        <v>0</v>
      </c>
    </row>
    <row r="60" spans="2:6" ht="15" customHeight="1">
      <c r="B60" s="53"/>
      <c r="C60" s="26"/>
      <c r="D60" s="18">
        <v>51</v>
      </c>
      <c r="E60" s="19"/>
      <c r="F60" s="20"/>
    </row>
    <row r="61" spans="2:6" ht="15.75">
      <c r="B61" s="12">
        <v>3</v>
      </c>
      <c r="C61" s="17" t="s">
        <v>108</v>
      </c>
      <c r="D61" s="18">
        <v>52</v>
      </c>
      <c r="E61" s="22">
        <f>E62+E63+E64+E65+E66+E67+E68+E69+E70+E71</f>
        <v>252427782.5</v>
      </c>
      <c r="F61" s="23">
        <f>F62+F63+F64+F65+F66+F67+F68+F69+F70+F71</f>
        <v>232193895</v>
      </c>
    </row>
    <row r="62" spans="2:6" ht="17.25" customHeight="1">
      <c r="B62" s="12" t="s">
        <v>14</v>
      </c>
      <c r="C62" s="54" t="s">
        <v>109</v>
      </c>
      <c r="D62" s="18">
        <v>53</v>
      </c>
      <c r="E62" s="19">
        <f>'[1]bk fin5'!E7</f>
        <v>54791807</v>
      </c>
      <c r="F62" s="20">
        <v>87974982</v>
      </c>
    </row>
    <row r="63" spans="2:6" ht="14.25" customHeight="1">
      <c r="B63" s="12" t="s">
        <v>14</v>
      </c>
      <c r="C63" s="26" t="s">
        <v>110</v>
      </c>
      <c r="D63" s="18">
        <v>54</v>
      </c>
      <c r="E63" s="19">
        <f>'[1]bk fin5'!E9</f>
        <v>6379496</v>
      </c>
      <c r="F63" s="20">
        <v>6301668</v>
      </c>
    </row>
    <row r="64" spans="2:6" ht="14.25" customHeight="1">
      <c r="B64" s="12" t="s">
        <v>14</v>
      </c>
      <c r="C64" s="26" t="s">
        <v>111</v>
      </c>
      <c r="D64" s="18">
        <v>55</v>
      </c>
      <c r="E64" s="19">
        <f>'[1]bk fin5'!E10</f>
        <v>198090</v>
      </c>
      <c r="F64" s="20">
        <v>59427</v>
      </c>
    </row>
    <row r="65" spans="2:6" ht="13.5" customHeight="1">
      <c r="B65" s="12" t="s">
        <v>14</v>
      </c>
      <c r="C65" s="26" t="s">
        <v>112</v>
      </c>
      <c r="D65" s="18">
        <v>56</v>
      </c>
      <c r="E65" s="19">
        <f>'[1]bk fin5'!E11</f>
        <v>21300</v>
      </c>
      <c r="F65" s="20">
        <v>21300</v>
      </c>
    </row>
    <row r="66" spans="2:6" ht="15" customHeight="1">
      <c r="B66" s="12" t="s">
        <v>14</v>
      </c>
      <c r="C66" s="26" t="s">
        <v>113</v>
      </c>
      <c r="D66" s="18">
        <v>57</v>
      </c>
      <c r="E66" s="19">
        <v>0</v>
      </c>
      <c r="F66" s="20">
        <v>0</v>
      </c>
    </row>
    <row r="67" spans="2:6" ht="15.75" customHeight="1">
      <c r="B67" s="12" t="s">
        <v>14</v>
      </c>
      <c r="C67" s="26" t="s">
        <v>114</v>
      </c>
      <c r="D67" s="18">
        <v>58</v>
      </c>
      <c r="E67" s="19">
        <f>'[1]bk fin5'!E12</f>
        <v>675254</v>
      </c>
      <c r="F67" s="20">
        <v>0</v>
      </c>
    </row>
    <row r="68" spans="2:6" ht="16.5" customHeight="1">
      <c r="B68" s="12" t="s">
        <v>14</v>
      </c>
      <c r="C68" s="26" t="s">
        <v>115</v>
      </c>
      <c r="D68" s="18">
        <v>59</v>
      </c>
      <c r="E68" s="19">
        <v>0</v>
      </c>
      <c r="F68" s="20">
        <v>0</v>
      </c>
    </row>
    <row r="69" spans="2:6" ht="15.75" customHeight="1">
      <c r="B69" s="12" t="s">
        <v>14</v>
      </c>
      <c r="C69" s="26" t="s">
        <v>116</v>
      </c>
      <c r="D69" s="18">
        <v>60</v>
      </c>
      <c r="E69" s="19">
        <v>0</v>
      </c>
      <c r="F69" s="20">
        <v>0</v>
      </c>
    </row>
    <row r="70" spans="2:6" ht="17.25" customHeight="1">
      <c r="B70" s="12" t="s">
        <v>14</v>
      </c>
      <c r="C70" s="26" t="s">
        <v>117</v>
      </c>
      <c r="D70" s="18">
        <v>61</v>
      </c>
      <c r="E70" s="19">
        <f>'[1]bk fin5'!E8</f>
        <v>190361835.5</v>
      </c>
      <c r="F70" s="20">
        <v>137836518</v>
      </c>
    </row>
    <row r="71" spans="2:6" ht="18" customHeight="1">
      <c r="B71" s="12" t="s">
        <v>14</v>
      </c>
      <c r="C71" s="26" t="s">
        <v>118</v>
      </c>
      <c r="D71" s="18">
        <v>62</v>
      </c>
      <c r="E71" s="19">
        <v>0</v>
      </c>
      <c r="F71" s="20">
        <v>0</v>
      </c>
    </row>
    <row r="72" spans="2:6" ht="19.5" customHeight="1">
      <c r="B72" s="12">
        <v>4</v>
      </c>
      <c r="C72" s="35" t="s">
        <v>119</v>
      </c>
      <c r="D72" s="18">
        <v>63</v>
      </c>
      <c r="E72" s="19">
        <v>0</v>
      </c>
      <c r="F72" s="20">
        <v>0</v>
      </c>
    </row>
    <row r="73" spans="2:6" ht="16.5" customHeight="1">
      <c r="B73" s="12">
        <v>5</v>
      </c>
      <c r="C73" s="25" t="s">
        <v>120</v>
      </c>
      <c r="D73" s="18">
        <v>64</v>
      </c>
      <c r="E73" s="19">
        <v>0</v>
      </c>
      <c r="F73" s="20">
        <v>0</v>
      </c>
    </row>
    <row r="74" spans="2:6" ht="14.25">
      <c r="B74" s="55"/>
      <c r="C74" s="26"/>
      <c r="D74" s="18">
        <v>65</v>
      </c>
      <c r="E74" s="19">
        <v>0</v>
      </c>
      <c r="F74" s="20">
        <v>0</v>
      </c>
    </row>
    <row r="75" spans="2:6" ht="24" customHeight="1">
      <c r="B75" s="56"/>
      <c r="C75" s="57" t="s">
        <v>121</v>
      </c>
      <c r="D75" s="32">
        <v>66</v>
      </c>
      <c r="E75" s="33">
        <f>E55+E56+E61+E72+E73</f>
        <v>252427782.5</v>
      </c>
      <c r="F75" s="34">
        <f>F55+F56+F61+F72+F73</f>
        <v>232193895</v>
      </c>
    </row>
    <row r="76" spans="2:6" ht="23.25" customHeight="1">
      <c r="B76" s="12" t="s">
        <v>122</v>
      </c>
      <c r="C76" s="52" t="s">
        <v>123</v>
      </c>
      <c r="D76" s="18">
        <v>67</v>
      </c>
      <c r="E76" s="19"/>
      <c r="F76" s="20"/>
    </row>
    <row r="77" spans="2:6" ht="18" customHeight="1">
      <c r="B77" s="12">
        <v>1</v>
      </c>
      <c r="C77" s="35" t="s">
        <v>124</v>
      </c>
      <c r="D77" s="18">
        <v>68</v>
      </c>
      <c r="E77" s="22">
        <f>E78+E79</f>
        <v>0</v>
      </c>
      <c r="F77" s="23">
        <f>F78+F79</f>
        <v>0</v>
      </c>
    </row>
    <row r="78" spans="2:6" ht="15" customHeight="1">
      <c r="B78" s="12" t="s">
        <v>14</v>
      </c>
      <c r="C78" s="26" t="s">
        <v>125</v>
      </c>
      <c r="D78" s="18">
        <v>69</v>
      </c>
      <c r="E78" s="19">
        <v>0</v>
      </c>
      <c r="F78" s="20">
        <v>0</v>
      </c>
    </row>
    <row r="79" spans="2:6" ht="16.5" customHeight="1">
      <c r="B79" s="12" t="s">
        <v>14</v>
      </c>
      <c r="C79" s="26" t="s">
        <v>126</v>
      </c>
      <c r="D79" s="18">
        <v>70</v>
      </c>
      <c r="E79" s="19">
        <v>0</v>
      </c>
      <c r="F79" s="20">
        <v>0</v>
      </c>
    </row>
    <row r="80" spans="2:6" ht="20.25" customHeight="1">
      <c r="B80" s="12">
        <v>2</v>
      </c>
      <c r="C80" s="25" t="s">
        <v>127</v>
      </c>
      <c r="D80" s="18">
        <v>71</v>
      </c>
      <c r="E80" s="19">
        <v>0</v>
      </c>
      <c r="F80" s="20">
        <v>0</v>
      </c>
    </row>
    <row r="81" spans="2:7" ht="19.5" customHeight="1">
      <c r="B81" s="12">
        <v>3</v>
      </c>
      <c r="C81" s="25" t="s">
        <v>128</v>
      </c>
      <c r="D81" s="18">
        <v>72</v>
      </c>
      <c r="E81" s="19">
        <v>0</v>
      </c>
      <c r="F81" s="20">
        <v>0</v>
      </c>
    </row>
    <row r="82" spans="2:7" ht="20.25" customHeight="1">
      <c r="B82" s="12">
        <v>4</v>
      </c>
      <c r="C82" s="25" t="s">
        <v>129</v>
      </c>
      <c r="D82" s="18">
        <v>73</v>
      </c>
      <c r="E82" s="19">
        <v>0</v>
      </c>
      <c r="F82" s="20">
        <v>0</v>
      </c>
    </row>
    <row r="83" spans="2:7" ht="24.75" customHeight="1">
      <c r="B83" s="30"/>
      <c r="C83" s="58" t="s">
        <v>130</v>
      </c>
      <c r="D83" s="32">
        <v>74</v>
      </c>
      <c r="E83" s="33">
        <f>E77+E80+E81+E82</f>
        <v>0</v>
      </c>
      <c r="F83" s="34">
        <f>F77+F80+F81+F82</f>
        <v>0</v>
      </c>
    </row>
    <row r="84" spans="2:7" ht="28.5" customHeight="1">
      <c r="B84" s="12" t="s">
        <v>131</v>
      </c>
      <c r="C84" s="17" t="s">
        <v>132</v>
      </c>
      <c r="D84" s="18">
        <v>75</v>
      </c>
      <c r="E84" s="22">
        <f>E85+E86+E87+E88+E89+E90+E91+E92+E93+E94</f>
        <v>74684289.481199995</v>
      </c>
      <c r="F84" s="23">
        <f>F85+F86+F87+F88+F89+F90+F91+F92+F93+F94</f>
        <v>69888519</v>
      </c>
    </row>
    <row r="85" spans="2:7" ht="15" customHeight="1">
      <c r="B85" s="12">
        <v>1</v>
      </c>
      <c r="C85" s="26" t="s">
        <v>133</v>
      </c>
      <c r="D85" s="18">
        <v>76</v>
      </c>
      <c r="E85" s="19">
        <v>0</v>
      </c>
      <c r="F85" s="20">
        <v>0</v>
      </c>
    </row>
    <row r="86" spans="2:7" ht="15.75" customHeight="1">
      <c r="B86" s="12">
        <v>2</v>
      </c>
      <c r="C86" s="26" t="s">
        <v>134</v>
      </c>
      <c r="D86" s="18">
        <v>77</v>
      </c>
      <c r="E86" s="19">
        <f>'[1]bk fin5'!E3</f>
        <v>13200000</v>
      </c>
      <c r="F86" s="20">
        <v>13200000</v>
      </c>
    </row>
    <row r="87" spans="2:7" ht="15.75" customHeight="1">
      <c r="B87" s="12">
        <v>3</v>
      </c>
      <c r="C87" s="26" t="s">
        <v>135</v>
      </c>
      <c r="D87" s="18">
        <v>78</v>
      </c>
      <c r="E87" s="19">
        <v>0</v>
      </c>
      <c r="F87" s="20">
        <v>0</v>
      </c>
    </row>
    <row r="88" spans="2:7" ht="15" customHeight="1">
      <c r="B88" s="12">
        <v>4</v>
      </c>
      <c r="C88" s="26" t="s">
        <v>136</v>
      </c>
      <c r="D88" s="18">
        <v>79</v>
      </c>
      <c r="E88" s="19">
        <v>0</v>
      </c>
      <c r="F88" s="20">
        <v>0</v>
      </c>
    </row>
    <row r="89" spans="2:7" ht="14.25" customHeight="1">
      <c r="B89" s="12">
        <v>5</v>
      </c>
      <c r="C89" s="26" t="s">
        <v>137</v>
      </c>
      <c r="D89" s="18">
        <v>80</v>
      </c>
      <c r="E89" s="19">
        <v>0</v>
      </c>
      <c r="F89" s="20">
        <v>0</v>
      </c>
    </row>
    <row r="90" spans="2:7" ht="14.25" customHeight="1">
      <c r="B90" s="12">
        <v>6</v>
      </c>
      <c r="C90" s="26" t="s">
        <v>138</v>
      </c>
      <c r="D90" s="18">
        <v>81</v>
      </c>
      <c r="E90" s="19">
        <v>0</v>
      </c>
      <c r="F90" s="20">
        <v>0</v>
      </c>
    </row>
    <row r="91" spans="2:7" ht="15.75" customHeight="1">
      <c r="B91" s="12">
        <v>7</v>
      </c>
      <c r="C91" s="26" t="s">
        <v>139</v>
      </c>
      <c r="D91" s="18">
        <v>82</v>
      </c>
      <c r="E91" s="19">
        <f>'[1]bk fin5'!E4</f>
        <v>1320000</v>
      </c>
      <c r="F91" s="20">
        <v>1320000</v>
      </c>
    </row>
    <row r="92" spans="2:7" ht="15" customHeight="1">
      <c r="B92" s="12">
        <v>8</v>
      </c>
      <c r="C92" s="26" t="s">
        <v>140</v>
      </c>
      <c r="D92" s="18">
        <v>83</v>
      </c>
      <c r="E92" s="19">
        <f>'[1]bk fin5'!E5</f>
        <v>55368519</v>
      </c>
      <c r="F92" s="20">
        <v>53054927</v>
      </c>
    </row>
    <row r="93" spans="2:7" ht="14.25" customHeight="1">
      <c r="B93" s="12">
        <v>9</v>
      </c>
      <c r="C93" s="26" t="s">
        <v>141</v>
      </c>
      <c r="D93" s="18">
        <v>84</v>
      </c>
      <c r="E93" s="19">
        <v>0</v>
      </c>
      <c r="F93" s="20">
        <v>0</v>
      </c>
    </row>
    <row r="94" spans="2:7" ht="15.75" customHeight="1">
      <c r="B94" s="12">
        <v>10</v>
      </c>
      <c r="C94" s="26" t="s">
        <v>142</v>
      </c>
      <c r="D94" s="18">
        <v>85</v>
      </c>
      <c r="E94" s="19">
        <f>'[1]bk fin5'!E6</f>
        <v>4795770.4812000003</v>
      </c>
      <c r="F94" s="20">
        <v>2313592</v>
      </c>
    </row>
    <row r="95" spans="2:7" ht="32.25" customHeight="1" thickBot="1">
      <c r="B95" s="59"/>
      <c r="C95" s="60" t="s">
        <v>143</v>
      </c>
      <c r="D95" s="42"/>
      <c r="E95" s="43">
        <f>E75+E83+E84</f>
        <v>327112071.98119998</v>
      </c>
      <c r="F95" s="44">
        <f>F75+F83+F84</f>
        <v>302082414</v>
      </c>
      <c r="G95"/>
    </row>
    <row r="96" spans="2:7" ht="13.5" thickTop="1">
      <c r="B96" s="61"/>
    </row>
  </sheetData>
  <mergeCells count="1">
    <mergeCell ref="B53:C53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31" workbookViewId="0">
      <selection activeCell="F39" sqref="F39"/>
    </sheetView>
  </sheetViews>
  <sheetFormatPr defaultRowHeight="12.75"/>
  <cols>
    <col min="1" max="1" width="4.7109375" style="3" customWidth="1"/>
    <col min="2" max="2" width="51.42578125" style="3" customWidth="1"/>
    <col min="3" max="3" width="12.42578125" style="3" customWidth="1"/>
    <col min="4" max="4" width="15.42578125" style="6" customWidth="1"/>
    <col min="5" max="5" width="15.5703125" style="6" customWidth="1"/>
    <col min="6" max="6" width="9.140625" style="6"/>
    <col min="7" max="16384" width="9.140625" style="3"/>
  </cols>
  <sheetData>
    <row r="1" spans="1:5" ht="21.75" customHeight="1">
      <c r="A1" s="182" t="s">
        <v>0</v>
      </c>
      <c r="B1" s="182"/>
      <c r="C1" s="182"/>
      <c r="D1" s="182"/>
      <c r="E1" s="182"/>
    </row>
    <row r="2" spans="1:5" ht="24.75" customHeight="1">
      <c r="A2" s="183" t="s">
        <v>144</v>
      </c>
      <c r="B2" s="183"/>
      <c r="C2" s="183"/>
      <c r="D2" s="183"/>
      <c r="E2" s="183"/>
    </row>
    <row r="3" spans="1:5" ht="20.25" customHeight="1">
      <c r="A3" s="184" t="s">
        <v>145</v>
      </c>
      <c r="B3" s="184"/>
      <c r="C3" s="184"/>
      <c r="D3" s="184"/>
      <c r="E3" s="184"/>
    </row>
    <row r="4" spans="1:5" ht="10.5" customHeight="1" thickBot="1"/>
    <row r="5" spans="1:5" ht="45" customHeight="1" thickTop="1">
      <c r="A5" s="62" t="s">
        <v>3</v>
      </c>
      <c r="B5" s="8" t="s">
        <v>146</v>
      </c>
      <c r="C5" s="63" t="s">
        <v>147</v>
      </c>
      <c r="D5" s="10" t="s">
        <v>148</v>
      </c>
      <c r="E5" s="11" t="s">
        <v>7</v>
      </c>
    </row>
    <row r="6" spans="1:5" ht="25.5" customHeight="1">
      <c r="A6" s="64" t="s">
        <v>11</v>
      </c>
      <c r="B6" s="65" t="s">
        <v>149</v>
      </c>
      <c r="C6" s="38">
        <v>701704</v>
      </c>
      <c r="D6" s="66">
        <f>SUM(D7:D8)</f>
        <v>21991855</v>
      </c>
      <c r="E6" s="67">
        <f>SUM(E7:E8)</f>
        <v>36664108</v>
      </c>
    </row>
    <row r="7" spans="1:5" ht="19.5" customHeight="1">
      <c r="A7" s="68"/>
      <c r="B7" s="69" t="s">
        <v>150</v>
      </c>
      <c r="C7" s="19">
        <v>701</v>
      </c>
      <c r="D7" s="70">
        <f>'[1]pash fin5'!D3</f>
        <v>5558000</v>
      </c>
      <c r="E7" s="71">
        <v>3500500</v>
      </c>
    </row>
    <row r="8" spans="1:5" ht="19.5" customHeight="1">
      <c r="A8" s="68"/>
      <c r="B8" s="69" t="s">
        <v>151</v>
      </c>
      <c r="C8" s="19">
        <v>704</v>
      </c>
      <c r="D8" s="70">
        <f>'[1]pash fin5'!D4</f>
        <v>16433855</v>
      </c>
      <c r="E8" s="71">
        <v>33163608</v>
      </c>
    </row>
    <row r="9" spans="1:5" ht="24.75" customHeight="1">
      <c r="A9" s="68" t="s">
        <v>13</v>
      </c>
      <c r="B9" s="26" t="s">
        <v>152</v>
      </c>
      <c r="C9" s="72" t="s">
        <v>153</v>
      </c>
      <c r="D9" s="19">
        <v>0</v>
      </c>
      <c r="E9" s="20">
        <v>0</v>
      </c>
    </row>
    <row r="10" spans="1:5" ht="30" customHeight="1" thickBot="1">
      <c r="A10" s="73" t="s">
        <v>16</v>
      </c>
      <c r="B10" s="74" t="s">
        <v>154</v>
      </c>
      <c r="C10" s="75">
        <v>71</v>
      </c>
      <c r="D10" s="76">
        <v>0</v>
      </c>
      <c r="E10" s="77">
        <v>0</v>
      </c>
    </row>
    <row r="11" spans="1:5" ht="20.100000000000001" customHeight="1" thickTop="1">
      <c r="A11" s="78" t="s">
        <v>18</v>
      </c>
      <c r="B11" s="79" t="s">
        <v>155</v>
      </c>
      <c r="C11" s="80" t="s">
        <v>156</v>
      </c>
      <c r="D11" s="81">
        <f>'[1]pash fin5'!D8</f>
        <v>10148371.862</v>
      </c>
      <c r="E11" s="82">
        <v>7258720.5999999996</v>
      </c>
    </row>
    <row r="12" spans="1:5" ht="20.100000000000001" customHeight="1">
      <c r="A12" s="68">
        <v>5</v>
      </c>
      <c r="B12" s="83" t="s">
        <v>157</v>
      </c>
      <c r="C12" s="72" t="s">
        <v>158</v>
      </c>
      <c r="D12" s="22">
        <f>D13+D14+D15</f>
        <v>3148566</v>
      </c>
      <c r="E12" s="23">
        <f>E13+E14+E15</f>
        <v>1145994</v>
      </c>
    </row>
    <row r="13" spans="1:5" ht="18.75" customHeight="1">
      <c r="A13" s="185"/>
      <c r="B13" s="84" t="s">
        <v>159</v>
      </c>
      <c r="C13" s="72">
        <v>641</v>
      </c>
      <c r="D13" s="85">
        <f>'[1]pash fin5'!D13</f>
        <v>2698000</v>
      </c>
      <c r="E13" s="86">
        <v>982000</v>
      </c>
    </row>
    <row r="14" spans="1:5" ht="18" customHeight="1">
      <c r="A14" s="185"/>
      <c r="B14" s="87" t="s">
        <v>160</v>
      </c>
      <c r="C14" s="72">
        <v>644</v>
      </c>
      <c r="D14" s="85">
        <f>'[1]pash fin5'!D14</f>
        <v>450566</v>
      </c>
      <c r="E14" s="86">
        <v>163994</v>
      </c>
    </row>
    <row r="15" spans="1:5" ht="16.5" customHeight="1">
      <c r="A15" s="185"/>
      <c r="B15" s="87" t="s">
        <v>161</v>
      </c>
      <c r="C15" s="72">
        <v>648</v>
      </c>
      <c r="D15" s="85">
        <v>0</v>
      </c>
      <c r="E15" s="86">
        <v>0</v>
      </c>
    </row>
    <row r="16" spans="1:5" ht="20.100000000000001" customHeight="1">
      <c r="A16" s="68" t="s">
        <v>22</v>
      </c>
      <c r="B16" s="88" t="s">
        <v>162</v>
      </c>
      <c r="C16" s="72" t="s">
        <v>163</v>
      </c>
      <c r="D16" s="85">
        <v>0</v>
      </c>
      <c r="E16" s="86">
        <v>0</v>
      </c>
    </row>
    <row r="17" spans="1:6" ht="20.100000000000001" customHeight="1">
      <c r="A17" s="68" t="s">
        <v>24</v>
      </c>
      <c r="B17" s="17" t="s">
        <v>164</v>
      </c>
      <c r="C17" s="72" t="s">
        <v>165</v>
      </c>
      <c r="D17" s="22">
        <f>'[1]pash fin5'!D10</f>
        <v>3366283.27</v>
      </c>
      <c r="E17" s="23">
        <v>25688735.5</v>
      </c>
    </row>
    <row r="18" spans="1:6" ht="20.100000000000001" customHeight="1" thickBot="1">
      <c r="A18" s="89">
        <v>7.1</v>
      </c>
      <c r="B18" s="90" t="s">
        <v>166</v>
      </c>
      <c r="C18" s="91" t="s">
        <v>167</v>
      </c>
      <c r="D18" s="92">
        <v>0</v>
      </c>
      <c r="E18" s="93">
        <v>0</v>
      </c>
    </row>
    <row r="19" spans="1:6" ht="28.5" customHeight="1" thickTop="1" thickBot="1">
      <c r="A19" s="94">
        <v>8</v>
      </c>
      <c r="B19" s="95" t="s">
        <v>168</v>
      </c>
      <c r="C19" s="96"/>
      <c r="D19" s="97">
        <f>D11+D12+D16+D17+D18</f>
        <v>16663221.131999999</v>
      </c>
      <c r="E19" s="98">
        <f>E11+E12+E16+E17+E18</f>
        <v>34093450.100000001</v>
      </c>
    </row>
    <row r="20" spans="1:6" ht="33.75" customHeight="1" thickTop="1" thickBot="1">
      <c r="A20" s="99">
        <v>9</v>
      </c>
      <c r="B20" s="100" t="s">
        <v>169</v>
      </c>
      <c r="C20" s="101"/>
      <c r="D20" s="102">
        <f>D6+D9-D10-D19</f>
        <v>5328633.8680000007</v>
      </c>
      <c r="E20" s="103">
        <f>E6+E9-E10-E19</f>
        <v>2570657.8999999985</v>
      </c>
    </row>
    <row r="21" spans="1:6" ht="26.25" customHeight="1" thickTop="1">
      <c r="A21" s="104">
        <v>10</v>
      </c>
      <c r="B21" s="63" t="s">
        <v>170</v>
      </c>
      <c r="C21" s="105">
        <v>761661</v>
      </c>
      <c r="D21" s="106">
        <v>0</v>
      </c>
      <c r="E21" s="107">
        <v>0</v>
      </c>
    </row>
    <row r="22" spans="1:6" ht="18" customHeight="1">
      <c r="A22" s="108">
        <v>11</v>
      </c>
      <c r="B22" s="26" t="s">
        <v>171</v>
      </c>
      <c r="C22" s="109">
        <v>762662</v>
      </c>
      <c r="D22" s="19">
        <v>0</v>
      </c>
      <c r="E22" s="20">
        <v>0</v>
      </c>
    </row>
    <row r="23" spans="1:6" ht="18" customHeight="1">
      <c r="A23" s="108">
        <v>12</v>
      </c>
      <c r="B23" s="24" t="s">
        <v>172</v>
      </c>
      <c r="C23" s="72"/>
      <c r="D23" s="15">
        <v>0</v>
      </c>
      <c r="E23" s="20">
        <v>0</v>
      </c>
    </row>
    <row r="24" spans="1:6" ht="23.25" customHeight="1">
      <c r="A24" s="108">
        <v>13</v>
      </c>
      <c r="B24" s="110" t="s">
        <v>173</v>
      </c>
      <c r="C24" s="111" t="s">
        <v>174</v>
      </c>
      <c r="D24" s="19">
        <v>0</v>
      </c>
      <c r="E24" s="20">
        <v>0</v>
      </c>
    </row>
    <row r="25" spans="1:6" ht="18" customHeight="1">
      <c r="A25" s="108">
        <v>14</v>
      </c>
      <c r="B25" s="26" t="s">
        <v>175</v>
      </c>
      <c r="C25" s="109">
        <v>767667</v>
      </c>
      <c r="D25" s="19">
        <v>0</v>
      </c>
      <c r="E25" s="20">
        <v>0</v>
      </c>
    </row>
    <row r="26" spans="1:6" ht="18" customHeight="1">
      <c r="A26" s="108">
        <v>15</v>
      </c>
      <c r="B26" s="26" t="s">
        <v>176</v>
      </c>
      <c r="C26" s="109">
        <v>769669</v>
      </c>
      <c r="D26" s="19">
        <v>0</v>
      </c>
      <c r="E26" s="20">
        <v>0</v>
      </c>
    </row>
    <row r="27" spans="1:6" ht="18" customHeight="1" thickBot="1">
      <c r="A27" s="112">
        <v>16</v>
      </c>
      <c r="B27" s="113" t="s">
        <v>177</v>
      </c>
      <c r="C27" s="114">
        <v>768668</v>
      </c>
      <c r="D27" s="115">
        <v>0</v>
      </c>
      <c r="E27" s="77">
        <v>0</v>
      </c>
    </row>
    <row r="28" spans="1:6" ht="35.25" customHeight="1" thickTop="1" thickBot="1">
      <c r="A28" s="116">
        <v>17</v>
      </c>
      <c r="B28" s="117" t="s">
        <v>178</v>
      </c>
      <c r="C28" s="118"/>
      <c r="D28" s="119">
        <f>D24+D25+D26+D27</f>
        <v>0</v>
      </c>
      <c r="E28" s="120">
        <f>E24+E25+E26+E27</f>
        <v>0</v>
      </c>
    </row>
    <row r="29" spans="1:6" ht="30" customHeight="1" thickTop="1">
      <c r="A29" s="7">
        <v>18</v>
      </c>
      <c r="B29" s="8" t="s">
        <v>179</v>
      </c>
      <c r="C29" s="121"/>
      <c r="D29" s="122">
        <f>D20+D28+D18</f>
        <v>5328633.8680000007</v>
      </c>
      <c r="E29" s="123">
        <f>E20+E28+E18</f>
        <v>2570657.8999999985</v>
      </c>
    </row>
    <row r="30" spans="1:6" ht="30" customHeight="1">
      <c r="A30" s="12">
        <v>19</v>
      </c>
      <c r="B30" s="88" t="s">
        <v>180</v>
      </c>
      <c r="C30" s="88">
        <v>69</v>
      </c>
      <c r="D30" s="124">
        <f>D29*10%</f>
        <v>532863.38680000009</v>
      </c>
      <c r="E30" s="125">
        <f>E29*10%</f>
        <v>257065.78999999986</v>
      </c>
    </row>
    <row r="31" spans="1:6" ht="30" customHeight="1">
      <c r="A31" s="56">
        <v>20</v>
      </c>
      <c r="B31" s="58" t="s">
        <v>181</v>
      </c>
      <c r="C31" s="126"/>
      <c r="D31" s="127">
        <f>D29-D30-D18</f>
        <v>4795770.4812000003</v>
      </c>
      <c r="E31" s="128">
        <f>E29-E30-E18</f>
        <v>2313592.1099999985</v>
      </c>
      <c r="F31" s="129"/>
    </row>
    <row r="32" spans="1:6" ht="15" customHeight="1" thickBot="1">
      <c r="A32" s="130"/>
      <c r="B32" s="131"/>
      <c r="C32" s="131"/>
      <c r="D32" s="132"/>
      <c r="E32" s="133"/>
    </row>
    <row r="33" spans="1:5" ht="13.5" thickTop="1">
      <c r="D33" s="134"/>
      <c r="E33" s="134"/>
    </row>
    <row r="34" spans="1:5">
      <c r="A34" s="135"/>
    </row>
    <row r="35" spans="1:5">
      <c r="A35" s="135"/>
    </row>
    <row r="37" spans="1:5">
      <c r="D37" s="134"/>
      <c r="E37" s="134"/>
    </row>
    <row r="38" spans="1:5">
      <c r="D38" s="134"/>
      <c r="E38" s="134"/>
    </row>
    <row r="39" spans="1:5">
      <c r="A39" s="61"/>
    </row>
  </sheetData>
  <mergeCells count="4">
    <mergeCell ref="A1:E1"/>
    <mergeCell ref="A2:E2"/>
    <mergeCell ref="A3:E3"/>
    <mergeCell ref="A13:A15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12" sqref="D12"/>
    </sheetView>
  </sheetViews>
  <sheetFormatPr defaultRowHeight="14.25"/>
  <cols>
    <col min="1" max="1" width="4.140625" style="136" customWidth="1"/>
    <col min="2" max="2" width="52.7109375" style="136" customWidth="1"/>
    <col min="3" max="3" width="9.140625" style="136"/>
    <col min="4" max="4" width="15.42578125" style="136" customWidth="1"/>
    <col min="5" max="5" width="16.7109375" style="136" customWidth="1"/>
    <col min="6" max="6" width="14.5703125" style="136" customWidth="1"/>
    <col min="7" max="16384" width="9.140625" style="136"/>
  </cols>
  <sheetData>
    <row r="1" spans="1:6" ht="26.25" customHeight="1">
      <c r="A1" s="186" t="s">
        <v>0</v>
      </c>
      <c r="B1" s="186"/>
      <c r="C1" s="186"/>
      <c r="D1" s="186"/>
      <c r="E1" s="186"/>
    </row>
    <row r="2" spans="1:6" ht="15" thickBot="1"/>
    <row r="3" spans="1:6" ht="30" customHeight="1" thickTop="1">
      <c r="A3" s="137"/>
      <c r="B3" s="187" t="s">
        <v>182</v>
      </c>
      <c r="C3" s="188"/>
      <c r="D3" s="188"/>
      <c r="E3" s="189"/>
    </row>
    <row r="4" spans="1:6" ht="30.75" thickBot="1">
      <c r="A4" s="138"/>
      <c r="B4" s="139" t="s">
        <v>146</v>
      </c>
      <c r="C4" s="140" t="s">
        <v>183</v>
      </c>
      <c r="D4" s="141" t="s">
        <v>148</v>
      </c>
      <c r="E4" s="142" t="s">
        <v>7</v>
      </c>
    </row>
    <row r="5" spans="1:6" ht="24.75" customHeight="1" thickTop="1">
      <c r="A5" s="78" t="s">
        <v>184</v>
      </c>
      <c r="B5" s="143" t="s">
        <v>185</v>
      </c>
      <c r="C5" s="144"/>
      <c r="D5" s="145"/>
      <c r="E5" s="146"/>
    </row>
    <row r="6" spans="1:6" ht="18.75" customHeight="1">
      <c r="A6" s="68" t="s">
        <v>11</v>
      </c>
      <c r="B6" s="147" t="s">
        <v>186</v>
      </c>
      <c r="C6" s="147"/>
      <c r="D6" s="70">
        <v>80131441</v>
      </c>
      <c r="E6" s="71">
        <v>50284341</v>
      </c>
      <c r="F6" s="148"/>
    </row>
    <row r="7" spans="1:6" ht="18.75" customHeight="1">
      <c r="A7" s="68" t="s">
        <v>13</v>
      </c>
      <c r="B7" s="147" t="s">
        <v>187</v>
      </c>
      <c r="C7" s="147"/>
      <c r="D7" s="70">
        <v>-79714734</v>
      </c>
      <c r="E7" s="71">
        <v>-38713206</v>
      </c>
      <c r="F7" s="148"/>
    </row>
    <row r="8" spans="1:6" ht="19.5" customHeight="1">
      <c r="A8" s="68" t="s">
        <v>16</v>
      </c>
      <c r="B8" s="147" t="s">
        <v>188</v>
      </c>
      <c r="C8" s="147"/>
      <c r="D8" s="70">
        <v>0</v>
      </c>
      <c r="E8" s="71">
        <v>0</v>
      </c>
    </row>
    <row r="9" spans="1:6" ht="18.75" customHeight="1">
      <c r="A9" s="68" t="s">
        <v>18</v>
      </c>
      <c r="B9" s="147" t="s">
        <v>189</v>
      </c>
      <c r="C9" s="147"/>
      <c r="D9" s="70">
        <v>0</v>
      </c>
      <c r="E9" s="71">
        <v>-11673338</v>
      </c>
    </row>
    <row r="10" spans="1:6" ht="19.5" customHeight="1">
      <c r="A10" s="68" t="s">
        <v>20</v>
      </c>
      <c r="B10" s="147" t="s">
        <v>190</v>
      </c>
      <c r="C10" s="147"/>
      <c r="D10" s="70">
        <v>-209492</v>
      </c>
      <c r="E10" s="71">
        <v>-604059</v>
      </c>
      <c r="F10" s="148"/>
    </row>
    <row r="11" spans="1:6" ht="24.75" customHeight="1">
      <c r="A11" s="108"/>
      <c r="B11" s="21" t="s">
        <v>191</v>
      </c>
      <c r="C11" s="147"/>
      <c r="D11" s="149">
        <f>SUM(D6:D10)</f>
        <v>207215</v>
      </c>
      <c r="E11" s="150">
        <f>SUM(E6:E10)</f>
        <v>-706262</v>
      </c>
      <c r="F11" s="148"/>
    </row>
    <row r="12" spans="1:6" ht="16.5" customHeight="1">
      <c r="A12" s="108"/>
      <c r="B12" s="21"/>
      <c r="C12" s="147"/>
      <c r="D12" s="149"/>
      <c r="E12" s="150"/>
    </row>
    <row r="13" spans="1:6" ht="27.75" customHeight="1">
      <c r="A13" s="68" t="s">
        <v>192</v>
      </c>
      <c r="B13" s="21" t="s">
        <v>193</v>
      </c>
      <c r="C13" s="147"/>
      <c r="D13" s="70">
        <v>0</v>
      </c>
      <c r="E13" s="71">
        <v>0</v>
      </c>
    </row>
    <row r="14" spans="1:6" ht="24" customHeight="1">
      <c r="A14" s="68" t="s">
        <v>11</v>
      </c>
      <c r="B14" s="151" t="s">
        <v>194</v>
      </c>
      <c r="C14" s="147"/>
      <c r="D14" s="70">
        <v>0</v>
      </c>
      <c r="E14" s="71">
        <v>0</v>
      </c>
    </row>
    <row r="15" spans="1:6" ht="17.25" customHeight="1">
      <c r="A15" s="68" t="s">
        <v>13</v>
      </c>
      <c r="B15" s="147" t="s">
        <v>195</v>
      </c>
      <c r="C15" s="147"/>
      <c r="D15" s="70">
        <v>0</v>
      </c>
      <c r="E15" s="71">
        <v>0</v>
      </c>
    </row>
    <row r="16" spans="1:6" ht="16.5" customHeight="1">
      <c r="A16" s="68" t="s">
        <v>16</v>
      </c>
      <c r="B16" s="147" t="s">
        <v>196</v>
      </c>
      <c r="C16" s="147"/>
      <c r="D16" s="70">
        <v>0</v>
      </c>
      <c r="E16" s="71">
        <v>0</v>
      </c>
    </row>
    <row r="17" spans="1:6" ht="16.5" customHeight="1">
      <c r="A17" s="68" t="s">
        <v>18</v>
      </c>
      <c r="B17" s="147" t="s">
        <v>197</v>
      </c>
      <c r="C17" s="147"/>
      <c r="D17" s="70">
        <v>0</v>
      </c>
      <c r="E17" s="71">
        <v>0</v>
      </c>
    </row>
    <row r="18" spans="1:6" ht="17.25" customHeight="1">
      <c r="A18" s="68">
        <v>5</v>
      </c>
      <c r="B18" s="147" t="s">
        <v>198</v>
      </c>
      <c r="C18" s="147"/>
      <c r="D18" s="70">
        <v>0</v>
      </c>
      <c r="E18" s="71">
        <v>0</v>
      </c>
    </row>
    <row r="19" spans="1:6" ht="23.25" customHeight="1">
      <c r="A19" s="68">
        <v>6</v>
      </c>
      <c r="B19" s="21" t="s">
        <v>199</v>
      </c>
      <c r="C19" s="147"/>
      <c r="D19" s="149">
        <f>SUM(D14:D18)</f>
        <v>0</v>
      </c>
      <c r="E19" s="150">
        <f>SUM(E14:E18)</f>
        <v>0</v>
      </c>
    </row>
    <row r="20" spans="1:6" ht="20.25" customHeight="1">
      <c r="A20" s="108"/>
      <c r="B20" s="147"/>
      <c r="C20" s="147"/>
      <c r="D20" s="70"/>
      <c r="E20" s="71"/>
    </row>
    <row r="21" spans="1:6" ht="26.25" customHeight="1">
      <c r="A21" s="68" t="s">
        <v>200</v>
      </c>
      <c r="B21" s="21" t="s">
        <v>201</v>
      </c>
      <c r="C21" s="147"/>
      <c r="D21" s="70"/>
      <c r="E21" s="71">
        <v>0</v>
      </c>
    </row>
    <row r="22" spans="1:6" ht="19.5" customHeight="1">
      <c r="A22" s="68" t="s">
        <v>11</v>
      </c>
      <c r="B22" s="147" t="s">
        <v>202</v>
      </c>
      <c r="C22" s="147"/>
      <c r="D22" s="70">
        <v>0</v>
      </c>
      <c r="E22" s="71">
        <v>0</v>
      </c>
    </row>
    <row r="23" spans="1:6" ht="19.5" customHeight="1">
      <c r="A23" s="68" t="s">
        <v>13</v>
      </c>
      <c r="B23" s="147" t="s">
        <v>203</v>
      </c>
      <c r="C23" s="147"/>
      <c r="D23" s="70">
        <v>0</v>
      </c>
      <c r="E23" s="71">
        <v>0</v>
      </c>
    </row>
    <row r="24" spans="1:6" ht="19.5" customHeight="1">
      <c r="A24" s="68">
        <v>3</v>
      </c>
      <c r="B24" s="147" t="s">
        <v>204</v>
      </c>
      <c r="C24" s="147"/>
      <c r="D24" s="70">
        <v>0</v>
      </c>
      <c r="E24" s="71">
        <v>0</v>
      </c>
    </row>
    <row r="25" spans="1:6" ht="19.5" customHeight="1">
      <c r="A25" s="68" t="s">
        <v>18</v>
      </c>
      <c r="B25" s="147" t="s">
        <v>205</v>
      </c>
      <c r="C25" s="147"/>
      <c r="D25" s="70">
        <v>0</v>
      </c>
      <c r="E25" s="71">
        <v>0</v>
      </c>
    </row>
    <row r="26" spans="1:6" ht="26.25" customHeight="1">
      <c r="A26" s="108"/>
      <c r="B26" s="21" t="s">
        <v>206</v>
      </c>
      <c r="C26" s="147"/>
      <c r="D26" s="70">
        <f>SUM(D22:D25)</f>
        <v>0</v>
      </c>
      <c r="E26" s="150">
        <f>SUM(E22:E25)</f>
        <v>0</v>
      </c>
    </row>
    <row r="27" spans="1:6" ht="16.5" customHeight="1" thickBot="1">
      <c r="A27" s="152"/>
      <c r="B27" s="153"/>
      <c r="C27" s="154"/>
      <c r="D27" s="155"/>
      <c r="E27" s="156"/>
    </row>
    <row r="28" spans="1:6" ht="28.5" customHeight="1" thickTop="1">
      <c r="A28" s="104"/>
      <c r="B28" s="143" t="s">
        <v>207</v>
      </c>
      <c r="C28" s="144"/>
      <c r="D28" s="157">
        <f>D11+D19+D26</f>
        <v>207215</v>
      </c>
      <c r="E28" s="158">
        <f>E11+E19+E26</f>
        <v>-706262</v>
      </c>
      <c r="F28" s="148"/>
    </row>
    <row r="29" spans="1:6" ht="24" customHeight="1">
      <c r="A29" s="68" t="s">
        <v>208</v>
      </c>
      <c r="B29" s="21" t="s">
        <v>209</v>
      </c>
      <c r="C29" s="147"/>
      <c r="D29" s="70">
        <f>E30</f>
        <v>153633</v>
      </c>
      <c r="E29" s="71">
        <v>859895</v>
      </c>
      <c r="F29" s="148"/>
    </row>
    <row r="30" spans="1:6" ht="27.75" customHeight="1" thickBot="1">
      <c r="A30" s="112"/>
      <c r="B30" s="159" t="s">
        <v>210</v>
      </c>
      <c r="C30" s="140"/>
      <c r="D30" s="160">
        <f>D28+D29</f>
        <v>360848</v>
      </c>
      <c r="E30" s="161">
        <f>E28+E29</f>
        <v>153633</v>
      </c>
      <c r="F30" s="148"/>
    </row>
    <row r="31" spans="1:6" ht="15.75" thickTop="1">
      <c r="D31" s="162"/>
      <c r="E31" s="162"/>
    </row>
    <row r="32" spans="1:6" ht="15">
      <c r="D32" s="162"/>
      <c r="E32" s="162"/>
    </row>
    <row r="33" spans="1:5">
      <c r="A33" s="163"/>
      <c r="D33" s="148"/>
      <c r="E33" s="148"/>
    </row>
    <row r="34" spans="1:5">
      <c r="D34" s="148"/>
      <c r="E34" s="148"/>
    </row>
    <row r="35" spans="1:5">
      <c r="D35" s="148"/>
      <c r="E35" s="148"/>
    </row>
    <row r="36" spans="1:5">
      <c r="D36" s="148"/>
    </row>
  </sheetData>
  <mergeCells count="2">
    <mergeCell ref="A1:E1"/>
    <mergeCell ref="B3:E3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opLeftCell="C16" workbookViewId="0">
      <selection activeCell="L32" sqref="L32"/>
    </sheetView>
  </sheetViews>
  <sheetFormatPr defaultRowHeight="15"/>
  <cols>
    <col min="1" max="1" width="29.42578125" customWidth="1"/>
    <col min="2" max="2" width="14" customWidth="1"/>
    <col min="3" max="3" width="11.140625" customWidth="1"/>
    <col min="4" max="4" width="10.5703125" customWidth="1"/>
    <col min="5" max="5" width="12" customWidth="1"/>
    <col min="6" max="6" width="11.42578125" customWidth="1"/>
    <col min="7" max="7" width="12" customWidth="1"/>
    <col min="8" max="8" width="12.140625" customWidth="1"/>
    <col min="9" max="9" width="11.85546875" customWidth="1"/>
    <col min="10" max="10" width="13.85546875" customWidth="1"/>
    <col min="11" max="11" width="14.85546875" customWidth="1"/>
  </cols>
  <sheetData>
    <row r="1" spans="1:10" ht="22.5" customHeight="1">
      <c r="A1" s="190" t="s">
        <v>211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20.25" customHeight="1">
      <c r="A2" s="190" t="s">
        <v>212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5.75" thickBot="1"/>
    <row r="4" spans="1:10" ht="21" customHeight="1" thickTop="1" thickBot="1">
      <c r="B4" s="191" t="s">
        <v>213</v>
      </c>
      <c r="C4" s="192"/>
      <c r="D4" s="192"/>
      <c r="E4" s="192"/>
      <c r="F4" s="192"/>
      <c r="G4" s="192"/>
      <c r="H4" s="192"/>
      <c r="I4" s="192"/>
      <c r="J4" s="193"/>
    </row>
    <row r="5" spans="1:10" ht="55.9" customHeight="1" thickTop="1">
      <c r="A5" s="164"/>
      <c r="B5" s="165" t="s">
        <v>214</v>
      </c>
      <c r="C5" s="165" t="s">
        <v>215</v>
      </c>
      <c r="D5" s="165" t="s">
        <v>216</v>
      </c>
      <c r="E5" s="165" t="s">
        <v>217</v>
      </c>
      <c r="F5" s="165" t="s">
        <v>218</v>
      </c>
      <c r="G5" s="165" t="s">
        <v>140</v>
      </c>
      <c r="H5" s="165" t="s">
        <v>219</v>
      </c>
      <c r="I5" s="165" t="s">
        <v>220</v>
      </c>
      <c r="J5" s="166" t="s">
        <v>221</v>
      </c>
    </row>
    <row r="6" spans="1:10" ht="19.5" customHeight="1">
      <c r="A6" s="167" t="s">
        <v>222</v>
      </c>
      <c r="B6" s="168">
        <v>13200000</v>
      </c>
      <c r="C6" s="168"/>
      <c r="D6" s="168"/>
      <c r="E6" s="168">
        <v>1320000</v>
      </c>
      <c r="F6" s="168"/>
      <c r="G6" s="168">
        <v>42777547</v>
      </c>
      <c r="H6" s="168">
        <v>10277380</v>
      </c>
      <c r="I6" s="168"/>
      <c r="J6" s="169">
        <f>SUM(B6:I6)</f>
        <v>67574927</v>
      </c>
    </row>
    <row r="7" spans="1:10" ht="26.25" customHeight="1">
      <c r="A7" s="170" t="s">
        <v>223</v>
      </c>
      <c r="B7" s="168"/>
      <c r="C7" s="168"/>
      <c r="D7" s="168"/>
      <c r="E7" s="168"/>
      <c r="F7" s="168"/>
      <c r="G7" s="168">
        <v>0</v>
      </c>
      <c r="H7" s="168"/>
      <c r="I7" s="168"/>
      <c r="J7" s="169">
        <f>SUM(B7:I7)</f>
        <v>0</v>
      </c>
    </row>
    <row r="8" spans="1:10" ht="20.25" customHeight="1">
      <c r="A8" s="167" t="s">
        <v>222</v>
      </c>
      <c r="B8" s="171">
        <f>SUM(B6:B7)</f>
        <v>13200000</v>
      </c>
      <c r="C8" s="171">
        <f t="shared" ref="C8:I8" si="0">SUM(C6:C7)</f>
        <v>0</v>
      </c>
      <c r="D8" s="171">
        <f t="shared" si="0"/>
        <v>0</v>
      </c>
      <c r="E8" s="171">
        <f t="shared" si="0"/>
        <v>1320000</v>
      </c>
      <c r="F8" s="171">
        <f t="shared" si="0"/>
        <v>0</v>
      </c>
      <c r="G8" s="171">
        <f t="shared" si="0"/>
        <v>42777547</v>
      </c>
      <c r="H8" s="171">
        <f t="shared" si="0"/>
        <v>10277380</v>
      </c>
      <c r="I8" s="171">
        <f t="shared" si="0"/>
        <v>0</v>
      </c>
      <c r="J8" s="172">
        <f>SUM(J6:J7)</f>
        <v>67574927</v>
      </c>
    </row>
    <row r="9" spans="1:10" ht="18" customHeight="1">
      <c r="A9" s="170" t="s">
        <v>224</v>
      </c>
      <c r="B9" s="168"/>
      <c r="C9" s="168"/>
      <c r="D9" s="168"/>
      <c r="E9" s="168"/>
      <c r="F9" s="168"/>
      <c r="G9" s="168"/>
      <c r="H9" s="168">
        <v>2313592</v>
      </c>
      <c r="I9" s="168"/>
      <c r="J9" s="169">
        <f>H9</f>
        <v>2313592</v>
      </c>
    </row>
    <row r="10" spans="1:10" ht="20.25" customHeight="1">
      <c r="A10" s="170" t="s">
        <v>225</v>
      </c>
      <c r="B10" s="168"/>
      <c r="C10" s="168"/>
      <c r="D10" s="168"/>
      <c r="E10" s="168"/>
      <c r="F10" s="168"/>
      <c r="G10" s="168"/>
      <c r="H10" s="168"/>
      <c r="I10" s="168"/>
      <c r="J10" s="169">
        <f>SUM(B10:I10)</f>
        <v>0</v>
      </c>
    </row>
    <row r="11" spans="1:10" ht="24.75" customHeight="1">
      <c r="A11" s="170" t="s">
        <v>226</v>
      </c>
      <c r="B11" s="168"/>
      <c r="C11" s="168"/>
      <c r="D11" s="168"/>
      <c r="E11" s="168"/>
      <c r="F11" s="168"/>
      <c r="G11" s="168"/>
      <c r="H11" s="168"/>
      <c r="I11" s="168"/>
      <c r="J11" s="169">
        <f t="shared" ref="J11:J16" si="1">SUM(B11:I11)</f>
        <v>0</v>
      </c>
    </row>
    <row r="12" spans="1:10" ht="24.75" customHeight="1">
      <c r="A12" s="170" t="s">
        <v>227</v>
      </c>
      <c r="B12" s="168"/>
      <c r="C12" s="168"/>
      <c r="D12" s="168"/>
      <c r="E12" s="168"/>
      <c r="F12" s="168"/>
      <c r="G12" s="168"/>
      <c r="H12" s="168"/>
      <c r="I12" s="168"/>
      <c r="J12" s="169">
        <f t="shared" si="1"/>
        <v>0</v>
      </c>
    </row>
    <row r="13" spans="1:10" ht="17.25" customHeight="1">
      <c r="A13" s="170" t="s">
        <v>228</v>
      </c>
      <c r="B13" s="168"/>
      <c r="C13" s="168"/>
      <c r="D13" s="168"/>
      <c r="E13" s="168"/>
      <c r="F13" s="168"/>
      <c r="G13" s="168">
        <v>10277380</v>
      </c>
      <c r="H13" s="168">
        <v>-10277380</v>
      </c>
      <c r="I13" s="168"/>
      <c r="J13" s="169">
        <f t="shared" si="1"/>
        <v>0</v>
      </c>
    </row>
    <row r="14" spans="1:10" ht="16.5" customHeight="1">
      <c r="A14" s="170" t="s">
        <v>229</v>
      </c>
      <c r="B14" s="168"/>
      <c r="C14" s="168"/>
      <c r="D14" s="168"/>
      <c r="E14" s="168"/>
      <c r="F14" s="168"/>
      <c r="G14" s="168"/>
      <c r="H14" s="168"/>
      <c r="I14" s="168"/>
      <c r="J14" s="169">
        <f t="shared" si="1"/>
        <v>0</v>
      </c>
    </row>
    <row r="15" spans="1:10" ht="16.5" customHeight="1">
      <c r="A15" s="170" t="s">
        <v>230</v>
      </c>
      <c r="B15" s="168"/>
      <c r="C15" s="168"/>
      <c r="D15" s="168"/>
      <c r="E15" s="168"/>
      <c r="F15" s="168"/>
      <c r="G15" s="168"/>
      <c r="H15" s="168"/>
      <c r="I15" s="168"/>
      <c r="J15" s="169">
        <f t="shared" si="1"/>
        <v>0</v>
      </c>
    </row>
    <row r="16" spans="1:10" ht="19.5" customHeight="1">
      <c r="A16" s="170" t="s">
        <v>231</v>
      </c>
      <c r="B16" s="168"/>
      <c r="C16" s="168"/>
      <c r="D16" s="168"/>
      <c r="E16" s="168"/>
      <c r="F16" s="168"/>
      <c r="G16" s="168"/>
      <c r="H16" s="168"/>
      <c r="I16" s="168"/>
      <c r="J16" s="169">
        <f t="shared" si="1"/>
        <v>0</v>
      </c>
    </row>
    <row r="17" spans="1:11" ht="21.75" customHeight="1">
      <c r="A17" s="173" t="s">
        <v>232</v>
      </c>
      <c r="B17" s="171">
        <f>SUM(B8:B16)</f>
        <v>13200000</v>
      </c>
      <c r="C17" s="171">
        <f t="shared" ref="C17:I17" si="2">SUM(C8:C16)</f>
        <v>0</v>
      </c>
      <c r="D17" s="171">
        <f t="shared" si="2"/>
        <v>0</v>
      </c>
      <c r="E17" s="171">
        <f t="shared" si="2"/>
        <v>1320000</v>
      </c>
      <c r="F17" s="171">
        <f t="shared" si="2"/>
        <v>0</v>
      </c>
      <c r="G17" s="171">
        <f t="shared" si="2"/>
        <v>53054927</v>
      </c>
      <c r="H17" s="171">
        <f t="shared" si="2"/>
        <v>2313592</v>
      </c>
      <c r="I17" s="171">
        <f t="shared" si="2"/>
        <v>0</v>
      </c>
      <c r="J17" s="172">
        <f>SUM(J8:J16)</f>
        <v>69888519</v>
      </c>
    </row>
    <row r="18" spans="1:11" ht="20.45" customHeight="1">
      <c r="A18" s="170" t="s">
        <v>224</v>
      </c>
      <c r="B18" s="174"/>
      <c r="C18" s="174"/>
      <c r="D18" s="174"/>
      <c r="E18" s="174"/>
      <c r="F18" s="174"/>
      <c r="G18" s="174"/>
      <c r="H18" s="168">
        <f>[1]BK!E94</f>
        <v>4795770.4812000003</v>
      </c>
      <c r="I18" s="174"/>
      <c r="J18" s="169">
        <f>SUM(B18:I18)</f>
        <v>4795770.4812000003</v>
      </c>
    </row>
    <row r="19" spans="1:11" ht="17.45" customHeight="1">
      <c r="A19" s="170" t="s">
        <v>225</v>
      </c>
      <c r="B19" s="168"/>
      <c r="C19" s="168"/>
      <c r="D19" s="168"/>
      <c r="E19" s="168"/>
      <c r="F19" s="168"/>
      <c r="G19" s="168"/>
      <c r="H19" s="168"/>
      <c r="I19" s="168"/>
      <c r="J19" s="175">
        <f t="shared" ref="J19:J25" si="3">SUM(B19:I19)</f>
        <v>0</v>
      </c>
    </row>
    <row r="20" spans="1:11" ht="25.15" customHeight="1">
      <c r="A20" s="170" t="s">
        <v>226</v>
      </c>
      <c r="B20" s="168"/>
      <c r="C20" s="168"/>
      <c r="D20" s="168"/>
      <c r="E20" s="168"/>
      <c r="F20" s="168"/>
      <c r="G20" s="168"/>
      <c r="H20" s="168"/>
      <c r="I20" s="168"/>
      <c r="J20" s="175">
        <f t="shared" si="3"/>
        <v>0</v>
      </c>
    </row>
    <row r="21" spans="1:11" ht="26.25" customHeight="1">
      <c r="A21" s="170" t="s">
        <v>227</v>
      </c>
      <c r="B21" s="168"/>
      <c r="C21" s="168"/>
      <c r="D21" s="168"/>
      <c r="E21" s="168"/>
      <c r="F21" s="168"/>
      <c r="G21" s="168"/>
      <c r="H21" s="168"/>
      <c r="I21" s="168"/>
      <c r="J21" s="175">
        <f t="shared" si="3"/>
        <v>0</v>
      </c>
    </row>
    <row r="22" spans="1:11" ht="18.75" customHeight="1">
      <c r="A22" s="170" t="s">
        <v>228</v>
      </c>
      <c r="B22" s="168"/>
      <c r="C22" s="168"/>
      <c r="D22" s="168"/>
      <c r="E22" s="168"/>
      <c r="F22" s="168"/>
      <c r="G22" s="168">
        <v>2313592</v>
      </c>
      <c r="H22" s="168">
        <v>-2313592</v>
      </c>
      <c r="I22" s="168"/>
      <c r="J22" s="175">
        <f t="shared" si="3"/>
        <v>0</v>
      </c>
    </row>
    <row r="23" spans="1:11" ht="18" customHeight="1">
      <c r="A23" s="170" t="s">
        <v>229</v>
      </c>
      <c r="B23" s="168"/>
      <c r="C23" s="168"/>
      <c r="D23" s="168"/>
      <c r="E23" s="168"/>
      <c r="F23" s="168"/>
      <c r="G23" s="168"/>
      <c r="H23" s="168"/>
      <c r="I23" s="168"/>
      <c r="J23" s="175">
        <f t="shared" si="3"/>
        <v>0</v>
      </c>
    </row>
    <row r="24" spans="1:11" ht="16.5" customHeight="1">
      <c r="A24" s="170" t="s">
        <v>230</v>
      </c>
      <c r="B24" s="168"/>
      <c r="C24" s="168"/>
      <c r="D24" s="168"/>
      <c r="E24" s="168"/>
      <c r="F24" s="168"/>
      <c r="G24" s="168"/>
      <c r="H24" s="168"/>
      <c r="I24" s="168"/>
      <c r="J24" s="175">
        <f t="shared" si="3"/>
        <v>0</v>
      </c>
    </row>
    <row r="25" spans="1:11" ht="17.25" customHeight="1">
      <c r="A25" s="170" t="s">
        <v>231</v>
      </c>
      <c r="B25" s="168"/>
      <c r="C25" s="168"/>
      <c r="D25" s="168"/>
      <c r="E25" s="168"/>
      <c r="F25" s="168"/>
      <c r="G25" s="168"/>
      <c r="H25" s="168"/>
      <c r="I25" s="168"/>
      <c r="J25" s="175">
        <f t="shared" si="3"/>
        <v>0</v>
      </c>
    </row>
    <row r="26" spans="1:11" ht="24.75" customHeight="1" thickBot="1">
      <c r="A26" s="176" t="s">
        <v>233</v>
      </c>
      <c r="B26" s="177">
        <f>SUM(B17:B25)</f>
        <v>13200000</v>
      </c>
      <c r="C26" s="177">
        <f t="shared" ref="C26:I26" si="4">SUM(C17:C25)</f>
        <v>0</v>
      </c>
      <c r="D26" s="177">
        <f t="shared" si="4"/>
        <v>0</v>
      </c>
      <c r="E26" s="177">
        <f t="shared" si="4"/>
        <v>1320000</v>
      </c>
      <c r="F26" s="177">
        <f t="shared" si="4"/>
        <v>0</v>
      </c>
      <c r="G26" s="177">
        <f t="shared" si="4"/>
        <v>55368519</v>
      </c>
      <c r="H26" s="177">
        <f t="shared" si="4"/>
        <v>4795770.4812000003</v>
      </c>
      <c r="I26" s="177">
        <f t="shared" si="4"/>
        <v>0</v>
      </c>
      <c r="J26" s="178">
        <f>SUM(B26:I26)</f>
        <v>74684289.481199995</v>
      </c>
      <c r="K26" s="179"/>
    </row>
    <row r="27" spans="1:11" ht="15.75" thickTop="1"/>
    <row r="28" spans="1:11">
      <c r="J28" s="179"/>
    </row>
    <row r="29" spans="1:11">
      <c r="J29" s="179"/>
    </row>
  </sheetData>
  <mergeCells count="3">
    <mergeCell ref="A1:J1"/>
    <mergeCell ref="A2:J2"/>
    <mergeCell ref="B4:J4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2014-03-21T23:57:42Z</dcterms:modified>
</cp:coreProperties>
</file>