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 activeTab="5"/>
  </bookViews>
  <sheets>
    <sheet name="Sheet1" sheetId="1" r:id="rId1"/>
    <sheet name="Sheet2" sheetId="2" r:id="rId2"/>
    <sheet name="Sheet3" sheetId="3" r:id="rId3"/>
    <sheet name="Sheet5" sheetId="5" r:id="rId4"/>
    <sheet name="Sheet6" sheetId="6" r:id="rId5"/>
    <sheet name="Sheet7" sheetId="7" r:id="rId6"/>
    <sheet name="Sheet4" sheetId="4" r:id="rId7"/>
  </sheets>
  <externalReferences>
    <externalReference r:id="rId8"/>
  </externalReferences>
  <calcPr calcId="125725"/>
</workbook>
</file>

<file path=xl/calcChain.xml><?xml version="1.0" encoding="utf-8"?>
<calcChain xmlns="http://schemas.openxmlformats.org/spreadsheetml/2006/main">
  <c r="F37" i="7"/>
  <c r="E36"/>
  <c r="D36"/>
  <c r="G36" s="1"/>
  <c r="E35"/>
  <c r="D35"/>
  <c r="G35" s="1"/>
  <c r="E34"/>
  <c r="D34"/>
  <c r="G34" s="1"/>
  <c r="E33"/>
  <c r="D33"/>
  <c r="G33" s="1"/>
  <c r="E32"/>
  <c r="E37" s="1"/>
  <c r="D32"/>
  <c r="G32" s="1"/>
  <c r="G37" s="1"/>
  <c r="F25"/>
  <c r="E25"/>
  <c r="D25"/>
  <c r="G24"/>
  <c r="G23"/>
  <c r="G22"/>
  <c r="G21"/>
  <c r="G20"/>
  <c r="G25" s="1"/>
  <c r="F13"/>
  <c r="E13"/>
  <c r="D13"/>
  <c r="G12"/>
  <c r="G11"/>
  <c r="G10"/>
  <c r="G9"/>
  <c r="G8"/>
  <c r="G13" s="1"/>
  <c r="K25" i="6"/>
  <c r="J25"/>
  <c r="H25"/>
  <c r="F25"/>
  <c r="D25"/>
  <c r="C25"/>
  <c r="L24"/>
  <c r="L23"/>
  <c r="L22"/>
  <c r="L21"/>
  <c r="L20"/>
  <c r="L19"/>
  <c r="L18"/>
  <c r="I18"/>
  <c r="L17"/>
  <c r="L14"/>
  <c r="L13"/>
  <c r="L12"/>
  <c r="L11"/>
  <c r="L10"/>
  <c r="L9"/>
  <c r="L8"/>
  <c r="L7"/>
  <c r="K6"/>
  <c r="K15" s="1"/>
  <c r="J6"/>
  <c r="J15" s="1"/>
  <c r="I6"/>
  <c r="I15" s="1"/>
  <c r="I16" s="1"/>
  <c r="I25" s="1"/>
  <c r="H6"/>
  <c r="H15" s="1"/>
  <c r="G6"/>
  <c r="G15" s="1"/>
  <c r="G16" s="1"/>
  <c r="G25" s="1"/>
  <c r="F6"/>
  <c r="F15" s="1"/>
  <c r="E6"/>
  <c r="E15" s="1"/>
  <c r="E16" s="1"/>
  <c r="E25" s="1"/>
  <c r="D6"/>
  <c r="D15" s="1"/>
  <c r="C6"/>
  <c r="C15" s="1"/>
  <c r="B6"/>
  <c r="L6" s="1"/>
  <c r="L15" s="1"/>
  <c r="L5"/>
  <c r="L4"/>
  <c r="D33" i="5"/>
  <c r="C33"/>
  <c r="D21"/>
  <c r="C21"/>
  <c r="D12"/>
  <c r="D35" s="1"/>
  <c r="D38" s="1"/>
  <c r="C36" s="1"/>
  <c r="C12"/>
  <c r="C35" s="1"/>
  <c r="C14" i="3"/>
  <c r="D12"/>
  <c r="C12"/>
  <c r="D5"/>
  <c r="D14" s="1"/>
  <c r="C5"/>
  <c r="C33" i="2"/>
  <c r="C32"/>
  <c r="D31"/>
  <c r="C31"/>
  <c r="D26"/>
  <c r="C26"/>
  <c r="C25"/>
  <c r="C24"/>
  <c r="C23"/>
  <c r="C20"/>
  <c r="C19"/>
  <c r="D18"/>
  <c r="C18"/>
  <c r="C16"/>
  <c r="C15"/>
  <c r="D14"/>
  <c r="D36" s="1"/>
  <c r="C14"/>
  <c r="C36" s="1"/>
  <c r="C9"/>
  <c r="C8"/>
  <c r="C7"/>
  <c r="D6"/>
  <c r="C6"/>
  <c r="D5"/>
  <c r="C5"/>
  <c r="C37" s="1"/>
  <c r="F111" i="1"/>
  <c r="E110"/>
  <c r="E108"/>
  <c r="E106"/>
  <c r="E102"/>
  <c r="E111" s="1"/>
  <c r="F95"/>
  <c r="E95"/>
  <c r="E86"/>
  <c r="E85"/>
  <c r="F83"/>
  <c r="F99" s="1"/>
  <c r="E83"/>
  <c r="E99" s="1"/>
  <c r="E77"/>
  <c r="E76"/>
  <c r="E74"/>
  <c r="E73"/>
  <c r="E68"/>
  <c r="E67"/>
  <c r="F64"/>
  <c r="F82" s="1"/>
  <c r="F100" s="1"/>
  <c r="F112" s="1"/>
  <c r="E64"/>
  <c r="E82" s="1"/>
  <c r="E100" s="1"/>
  <c r="E112" s="1"/>
  <c r="F53"/>
  <c r="E53"/>
  <c r="E50"/>
  <c r="F47"/>
  <c r="E47"/>
  <c r="F39"/>
  <c r="F60" s="1"/>
  <c r="E39"/>
  <c r="E60" s="1"/>
  <c r="E35"/>
  <c r="E33"/>
  <c r="E27"/>
  <c r="F26"/>
  <c r="E26"/>
  <c r="E23"/>
  <c r="E17"/>
  <c r="F16"/>
  <c r="E16"/>
  <c r="F11"/>
  <c r="E11"/>
  <c r="E9"/>
  <c r="E8"/>
  <c r="F7"/>
  <c r="F37" s="1"/>
  <c r="E7"/>
  <c r="E37" s="1"/>
  <c r="D37" i="7" l="1"/>
  <c r="B15" i="6"/>
  <c r="B16" s="1"/>
  <c r="C38" i="5"/>
  <c r="C39" i="2"/>
  <c r="C38" s="1"/>
  <c r="C42" s="1"/>
  <c r="D37"/>
  <c r="E61" i="1"/>
  <c r="F61"/>
  <c r="B25" i="6" l="1"/>
  <c r="L25" s="1"/>
  <c r="L16"/>
  <c r="D39" i="2"/>
  <c r="D38" s="1"/>
  <c r="D42" s="1"/>
</calcChain>
</file>

<file path=xl/sharedStrings.xml><?xml version="1.0" encoding="utf-8"?>
<sst xmlns="http://schemas.openxmlformats.org/spreadsheetml/2006/main" count="326" uniqueCount="260">
  <si>
    <t>MILENIUM CONSTRUCTION shpk</t>
  </si>
  <si>
    <t>Pasqyra e Pozicionit Financiar (BILANCI)</t>
  </si>
  <si>
    <t>Nr.</t>
  </si>
  <si>
    <t>Pershkrimi I Elementeve</t>
  </si>
  <si>
    <t>shen</t>
  </si>
  <si>
    <t>Viti ushtrimor 2016</t>
  </si>
  <si>
    <t>Viti Paraardhes 2015</t>
  </si>
  <si>
    <t>AKTIVET</t>
  </si>
  <si>
    <t>I</t>
  </si>
  <si>
    <t>Aktivet Afatshkurtra</t>
  </si>
  <si>
    <t>1</t>
  </si>
  <si>
    <t>Mjetet Monetare</t>
  </si>
  <si>
    <t>2</t>
  </si>
  <si>
    <t>&gt; Banka</t>
  </si>
  <si>
    <t>3</t>
  </si>
  <si>
    <t>&gt; Arka</t>
  </si>
  <si>
    <t>4</t>
  </si>
  <si>
    <t>5</t>
  </si>
  <si>
    <t>Investime:</t>
  </si>
  <si>
    <t>6</t>
  </si>
  <si>
    <t>1. Ne tituj pronesie te njesive ekonomike brenda grupit</t>
  </si>
  <si>
    <t>7</t>
  </si>
  <si>
    <t>2. Aksionet e veta</t>
  </si>
  <si>
    <t>8</t>
  </si>
  <si>
    <t xml:space="preserve">3. Te tjera financiare </t>
  </si>
  <si>
    <t>9</t>
  </si>
  <si>
    <t>10</t>
  </si>
  <si>
    <t>Te drejta te arketueshme:</t>
  </si>
  <si>
    <t>11</t>
  </si>
  <si>
    <t>1. Nga aktiviteti I shfrytezimit</t>
  </si>
  <si>
    <t>12</t>
  </si>
  <si>
    <t>2. Nga njesite ekonomike brenda grupit</t>
  </si>
  <si>
    <t>13</t>
  </si>
  <si>
    <t>3. Nga njesite ekonomike ku ka interesa pjesemarrese</t>
  </si>
  <si>
    <t>14</t>
  </si>
  <si>
    <t>4. Te tjera</t>
  </si>
  <si>
    <t>15</t>
  </si>
  <si>
    <t>&gt; Tatim mbi fitimin</t>
  </si>
  <si>
    <t>16</t>
  </si>
  <si>
    <t>&gt; Tatim mbi vleren e shtuar e mbartur</t>
  </si>
  <si>
    <t>17</t>
  </si>
  <si>
    <t>&gt; Det. Per taxe dog. E tvsh ne dogane</t>
  </si>
  <si>
    <t>18</t>
  </si>
  <si>
    <t>5. Kapitali I nenshkruar I papaguar</t>
  </si>
  <si>
    <t>19</t>
  </si>
  <si>
    <t>20</t>
  </si>
  <si>
    <t>Inventaret</t>
  </si>
  <si>
    <t>21</t>
  </si>
  <si>
    <t>1. Lende e pare dhe materiale te konsumueshme</t>
  </si>
  <si>
    <t>22</t>
  </si>
  <si>
    <t>2. Prodhime ne proces dhe gjysemprodukte</t>
  </si>
  <si>
    <t>23</t>
  </si>
  <si>
    <t>3. Produkte te gatshme</t>
  </si>
  <si>
    <t>24</t>
  </si>
  <si>
    <t>4. Mallra</t>
  </si>
  <si>
    <t>25</t>
  </si>
  <si>
    <t>5. Aktive biologjike (Gje e gjalle ne rritje e majmeri)</t>
  </si>
  <si>
    <t>26</t>
  </si>
  <si>
    <t>6. AAGJM te mbajtura per shitje</t>
  </si>
  <si>
    <t>27</t>
  </si>
  <si>
    <t>7. Parapagime per inventar</t>
  </si>
  <si>
    <t>28</t>
  </si>
  <si>
    <t>29</t>
  </si>
  <si>
    <t>Shpenzime te shtyra</t>
  </si>
  <si>
    <t>30</t>
  </si>
  <si>
    <t>Te arketueshme nga te ardhurat e konstatuara</t>
  </si>
  <si>
    <t>31</t>
  </si>
  <si>
    <t xml:space="preserve">TOTALI I AKTIVEVE AFATSHKURTRA </t>
  </si>
  <si>
    <t>II</t>
  </si>
  <si>
    <t>Aktivet Afatgjata</t>
  </si>
  <si>
    <t>Aktive Financiare</t>
  </si>
  <si>
    <t>1. Tituj pronesie ne njesite ekonomike brenda grupit</t>
  </si>
  <si>
    <t>2. Tituj te huadhenies ne njesite ekonomike brenda grupit</t>
  </si>
  <si>
    <t>3. Tituj pronesie ne njesite ekonomike ku ka interesa pjesemarrese</t>
  </si>
  <si>
    <t>4. Tituj te huadhenies ne njesite ekonomike ku ka interesa pjesemarrese</t>
  </si>
  <si>
    <t>5. Tituj te tjere te mbajtur si aktive afatgjata</t>
  </si>
  <si>
    <t>6. Tituj te tjere te huadhenies</t>
  </si>
  <si>
    <t>Aktive afatgjata materiale</t>
  </si>
  <si>
    <t>1. Toka dhe Ndertesa</t>
  </si>
  <si>
    <t>2. Impiante dhe makineri</t>
  </si>
  <si>
    <t>3. Te tjera instalime dhe pajisje</t>
  </si>
  <si>
    <t>4. Parapagime per aktive materiale dhe ne proces</t>
  </si>
  <si>
    <t xml:space="preserve">Aktive afatgjata biologjike </t>
  </si>
  <si>
    <t>Aktive afatgjata jomateriale</t>
  </si>
  <si>
    <t>1. Koncesione, patenta, licensa, marka tregtare, te drejta dhe aktive te ngjajshme</t>
  </si>
  <si>
    <t>2. Emri i mire</t>
  </si>
  <si>
    <t>3. Parapagime per AAJM</t>
  </si>
  <si>
    <t>Aktive tatimore te shtyra</t>
  </si>
  <si>
    <t>Kapitali I nenshkruar I papaguar</t>
  </si>
  <si>
    <t xml:space="preserve"> Totali I Aktiveve Afatgjata</t>
  </si>
  <si>
    <t xml:space="preserve">TOTALI I AKTIVEVE </t>
  </si>
  <si>
    <t>DETYRIME DHE KAPITALI</t>
  </si>
  <si>
    <t>Detyrime Afatshkurtra:</t>
  </si>
  <si>
    <t>1. Titujt e huamarrjes</t>
  </si>
  <si>
    <t>2. Detyrime ndaj institucioneve te kredise</t>
  </si>
  <si>
    <t>3. Arketime ne avance per porosi</t>
  </si>
  <si>
    <t>4. Te pagueshme per aktivitetin e shfrytezimit</t>
  </si>
  <si>
    <t>5. Deftesa te pagueshme</t>
  </si>
  <si>
    <t>6. Te pagueshme ndaj njesive ekonomike brenda grupit</t>
  </si>
  <si>
    <t>7. Te pagueshme ndaj njesive ekonomike ku ka interesa pjesemarrese</t>
  </si>
  <si>
    <t>8. Te pagueshme ndaj punonjesve dhe sigurimeve shoqerore/shendetsore + TAP</t>
  </si>
  <si>
    <t>&gt; Paga te punonjesve</t>
  </si>
  <si>
    <t>&gt; Kontribute te sigurimeve shoqerore/shendetsore + TAP</t>
  </si>
  <si>
    <t>9. Te pagueshme per detyrimet tatimore</t>
  </si>
  <si>
    <t>&gt; Detyrime tatimore per TVSH-ne</t>
  </si>
  <si>
    <t>&gt; Detyrime tatimore per Tatim Fitimin</t>
  </si>
  <si>
    <t>Te pagueshme per shpenzime te konstatuara</t>
  </si>
  <si>
    <t>Te ardhura te shtyra</t>
  </si>
  <si>
    <t>Provizione</t>
  </si>
  <si>
    <t xml:space="preserve">TOTALI  I  DETYRIMEVE  AFATSHKURTRA </t>
  </si>
  <si>
    <t>Detyrime afatgjata</t>
  </si>
  <si>
    <t>8. Te tjera te pagueshme</t>
  </si>
  <si>
    <t>Provizione:</t>
  </si>
  <si>
    <t>1. Provizione per pensionet</t>
  </si>
  <si>
    <t>2. Provizione te tjera</t>
  </si>
  <si>
    <t>Detyrime tatimore te shtyra</t>
  </si>
  <si>
    <t xml:space="preserve">TOTALI I DETYRIMEVE AFATGJATA </t>
  </si>
  <si>
    <t>DETYRIME TOTALE</t>
  </si>
  <si>
    <t>Kapitali dhe rezervat</t>
  </si>
  <si>
    <t>Kapitali I nenshkruar</t>
  </si>
  <si>
    <t>Primi I lidhur me kapitalin</t>
  </si>
  <si>
    <t>Rezerva rivleresimi</t>
  </si>
  <si>
    <t>Rezerva te tjera</t>
  </si>
  <si>
    <t>1. Rezerva ligjore</t>
  </si>
  <si>
    <t>2. Rezerva statutore</t>
  </si>
  <si>
    <t>3. Rezerva te tjera</t>
  </si>
  <si>
    <t>Fitimi i pashperndare</t>
  </si>
  <si>
    <t>Fitimi (Humbja)  e vitit financiar</t>
  </si>
  <si>
    <t xml:space="preserve">TOTALI I KAPITALIT </t>
  </si>
  <si>
    <t xml:space="preserve">TOTALI I DETYRIMEVE DHE KAPITALIT </t>
  </si>
  <si>
    <t>Pasqyra e Performances -- MILENIUM CONSTRUCTION shpk</t>
  </si>
  <si>
    <t>(Pasqyra e te Ardhurave dhe Shpenzimeve)</t>
  </si>
  <si>
    <t>Formati 1 - Shpenzimet e shfrytezimit te klasifikuara sipas natyres</t>
  </si>
  <si>
    <t>Pershkrimi i elementeve</t>
  </si>
  <si>
    <t>Viti Ushtrimor 2016</t>
  </si>
  <si>
    <t>Totali te Ardhura</t>
  </si>
  <si>
    <t>Te ardhura nga aktiviteti I shfrytezimit</t>
  </si>
  <si>
    <t>a-Shitje siperfaqe banimi e sherbimi</t>
  </si>
  <si>
    <t>b- Punime sipas situacioneve mujore</t>
  </si>
  <si>
    <t>c- Punime, shitje, sherbime per te trete</t>
  </si>
  <si>
    <t>Ndryshimi ne Inventarin e produkteve te gatshme dhe prodhimit ne proces</t>
  </si>
  <si>
    <t>Puna e kryer nga njesia ekonomike dhe e kapitalizuar</t>
  </si>
  <si>
    <t>Te ardhura te tjera te shfrytezimit</t>
  </si>
  <si>
    <t>Lenda e pare dhe materiale te konsumueshme</t>
  </si>
  <si>
    <t>1. Lenda e pare dhe materiale te konsumueshme</t>
  </si>
  <si>
    <t>2. Te tjera shpenzime</t>
  </si>
  <si>
    <t>Shpenzime te personelit</t>
  </si>
  <si>
    <t>1. Paga dhe Shperblime</t>
  </si>
  <si>
    <t>2. Shpenzime te sigurimeve shoqerore/shendetsore (paraqitur vecmas nga shpenzimet per pensionet)</t>
  </si>
  <si>
    <t>3. Te tjera personeli</t>
  </si>
  <si>
    <t>Zhvleresimi I aktiveve afatgjata materiale</t>
  </si>
  <si>
    <t>Shpenzime konsumi dhe amortizimi</t>
  </si>
  <si>
    <t>Shpenzime te tjera shfrytezimi</t>
  </si>
  <si>
    <t>Shpenzime te panjohura</t>
  </si>
  <si>
    <t>Te ardhura te tjera</t>
  </si>
  <si>
    <t>1. Te ardhura nga njesite ekonomike ku ka interesa pjesemarrese (paraqitur vecmas te ardhurat nga njesite ekonomike brenda grupit)</t>
  </si>
  <si>
    <t>2. Te ardhura nga Investimet dhe huate e tjera pjese e aktiveve afatgjata (paraqitur vecmas te ardhurat nga njesite ekonomike brenda grupit)</t>
  </si>
  <si>
    <t>3. Interesa te arketueshem  dhe te ardhura te tjera te ngjajshme (paraqitur vecmas te ardhurat nga njesite ekonomike brenda grupit)</t>
  </si>
  <si>
    <t>Zhvleresimi I aktiveve financiare dhe investimeve financiare te mbajtura si aktive afatshkurtra</t>
  </si>
  <si>
    <t>Shpenzime financiare</t>
  </si>
  <si>
    <t>1. Shpenzime interesi dhe shpenzime te ngjajshme (paraqitur vecmas shpenzimet per tu paguar tek njesite ekonomike brenda grupit)</t>
  </si>
  <si>
    <t>2. Shpenzime te tjera financiare</t>
  </si>
  <si>
    <t>Pjesa e fitimit/humbjes nga pjesemarrjet</t>
  </si>
  <si>
    <t>Totali Shpenzime</t>
  </si>
  <si>
    <t>Fitimi / Humbja para tatimit</t>
  </si>
  <si>
    <t xml:space="preserve">Shpenzimi I tatimit mbi fitimin </t>
  </si>
  <si>
    <t xml:space="preserve">1. Shpenzimi aktual I tatimit mbi fitimin </t>
  </si>
  <si>
    <t>2. Shpenzimi I tatim fitimit te shtyre</t>
  </si>
  <si>
    <t>3. Pjesa e tatim fitimit te pjesemarrjeve</t>
  </si>
  <si>
    <t>Fitimi / Humbja e vitit</t>
  </si>
  <si>
    <t>Fitimi / Humbja per:</t>
  </si>
  <si>
    <t>Pronaret e njesise ekonomike meme</t>
  </si>
  <si>
    <t>Interesat jo kontrolluese</t>
  </si>
  <si>
    <t>Pasqyra e te Ardhurave Gjitheperfshirese</t>
  </si>
  <si>
    <t xml:space="preserve">Te Ardhura te tjera gjitheperfshirese per vitin: </t>
  </si>
  <si>
    <t>Diferencat (+/-) nga perkthimi I monedhes ne veprimtari te huaja</t>
  </si>
  <si>
    <t>Diferencat (+/-) nga rivleresimi I aktiveve afatgjata materiale</t>
  </si>
  <si>
    <t>Diferencat (+/-) nga rivleresimi I aktiveve financiare te mbajura per shitje</t>
  </si>
  <si>
    <t>Pjesa e te ardhurave gjitheperfshirese nga pjesemarrjet</t>
  </si>
  <si>
    <t>Totali I te Ardhurave te tjera gjitheperfshirese per vitin</t>
  </si>
  <si>
    <t>Totali I te Ardhurave gjitheperfshirese per vitin</t>
  </si>
  <si>
    <t>Totali I te Ardhurave / Humbjeve gjitheperfshirese per:</t>
  </si>
  <si>
    <t>Pasqyra e Fluksit te Mjeteve Monetare - Metoda direkte</t>
  </si>
  <si>
    <t>Pershkrimi i elemeteve</t>
  </si>
  <si>
    <t>Fluksi I mjeteve monetare nga/(perdorur ne) aktivitetin e shfrytezimit</t>
  </si>
  <si>
    <t>Te arketuara nga te drejtat e arketueshme</t>
  </si>
  <si>
    <t>Te paguara per detyrimet e pagueshme dhe detyrimet ndaj punonjesve</t>
  </si>
  <si>
    <t>Pagesa te tjera</t>
  </si>
  <si>
    <t>Mjete monetare te gjeneruara nga aktiviteti I shfrytezimit</t>
  </si>
  <si>
    <t>Interes I paguar</t>
  </si>
  <si>
    <t>Tatim fitimi I paguar</t>
  </si>
  <si>
    <t>Mjete monetare neto nga/(perdorur ne) aktivitetin e shfrytezimit</t>
  </si>
  <si>
    <t>Fluksi I mjeteve monetare nga/(perdorur ne) aktivitetin e Investimit</t>
  </si>
  <si>
    <t>Para neto te perdorura per blerjen e filialeve</t>
  </si>
  <si>
    <t>Para neto te arketuara nga shitja e filialeve</t>
  </si>
  <si>
    <t>Pagesa per blerjen e aktiveve afatgjata materiale</t>
  </si>
  <si>
    <t>Arketime nga shitja e aktiveve afatgjata materiale</t>
  </si>
  <si>
    <t>Pagesa per blerjen e investimeve te tjera</t>
  </si>
  <si>
    <t xml:space="preserve">Arketime nga shitja e Investimeve te tjera </t>
  </si>
  <si>
    <t>Dividente te arketuar</t>
  </si>
  <si>
    <t>Mjete monetare neto nga/(perdorur ne) aktivitetin e Investimit</t>
  </si>
  <si>
    <t>Fluksi I mjeteve monetare nga/(perdorur ne) aktivitetin e Financimit</t>
  </si>
  <si>
    <t>Arketime nga emetimi I kapitalit aksionar</t>
  </si>
  <si>
    <t>Arketime nga emetimi I aksioneve te perdoruara si kolateral</t>
  </si>
  <si>
    <t>Hua te arketuara</t>
  </si>
  <si>
    <t>Pagesa te kostove te transaksionit qe lidhen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</si>
  <si>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</si>
  <si>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</si>
  <si>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</si>
  <si>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</si>
  <si>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Dividente te paguar</t>
  </si>
  <si>
    <t>III</t>
  </si>
  <si>
    <t>Mjete monetare neto nga/(perdorur ne) aktivitetin e Financimit</t>
  </si>
  <si>
    <t>Rritje/ (renie) neto ne mjete monetare dhe ekuivalente te mjeteve monetare</t>
  </si>
  <si>
    <t>Mjete monetare dhe ekuivalente te mjeteve monetare me 1 Janar</t>
  </si>
  <si>
    <t>Efekti I luhatjeve te kursit te kembimit te mjeteve monetare</t>
  </si>
  <si>
    <t>Mjete monetare dhe ekuivalente te mjeteve monetare me 31 Dhjetor</t>
  </si>
  <si>
    <t>PASQYRA E NDRYSHIMEVE NE KAPITALIN NETO - MILENIUM CONSTRUCTION shpk</t>
  </si>
  <si>
    <t>(ne nje pasqyre te pakonsoliduar)</t>
  </si>
  <si>
    <t>Rezerva Rivleresimi</t>
  </si>
  <si>
    <t>Rezerva Ligjore</t>
  </si>
  <si>
    <t xml:space="preserve">Rezerva Statutore </t>
  </si>
  <si>
    <t>Fitimet e pashperndara</t>
  </si>
  <si>
    <t>Fitim / Humbja e vitit</t>
  </si>
  <si>
    <t>Totali</t>
  </si>
  <si>
    <t>Interesa Jo-Kontrollues</t>
  </si>
  <si>
    <t>Pozicioni financiar me 31.12.2014</t>
  </si>
  <si>
    <t>Efekti I ndryshimeve ne politikat kontabel</t>
  </si>
  <si>
    <t>Pozicioni financiar I rideklaruar me 01.01.2015</t>
  </si>
  <si>
    <t>Te ardhura totale gjitheperfshirese per vitin</t>
  </si>
  <si>
    <t>Fitim/Humbja e vitit</t>
  </si>
  <si>
    <t>Te ardhura te tjera gjitheperfshirese:</t>
  </si>
  <si>
    <t>Totali I te ardhura gjitheperfshirese per vitin</t>
  </si>
  <si>
    <t>Transaksionet me pronaret e njesise ekonomike te njohura direkt ne kapital</t>
  </si>
  <si>
    <t>Emetimi I kapitalit te nenshkruar</t>
  </si>
  <si>
    <t>Dividentet e paguar</t>
  </si>
  <si>
    <t>Totali I transaksioneve me pronaret e njesise ekonomike</t>
  </si>
  <si>
    <t>Pozicioni financiar I rideklaruar me 31.12.2015</t>
  </si>
  <si>
    <t>Pozicioni financiar I rideklaruar me 01.01.2016</t>
  </si>
  <si>
    <t>Pozicioni me 31.12.2016</t>
  </si>
  <si>
    <t>Shoqeria "MILENIUM CONSTRUCTION" SHPK</t>
  </si>
  <si>
    <t>NIPTI K67908503N</t>
  </si>
  <si>
    <t>Aktivet Afatgjata Materiale  me vlere fillestare   2016</t>
  </si>
  <si>
    <t>Nr</t>
  </si>
  <si>
    <t>Emertimi</t>
  </si>
  <si>
    <t>Sasia</t>
  </si>
  <si>
    <t>Gjendje</t>
  </si>
  <si>
    <t>Shtesa</t>
  </si>
  <si>
    <t>Pakesime</t>
  </si>
  <si>
    <t>Toka</t>
  </si>
  <si>
    <t>Makineri,paisje,vegla pune</t>
  </si>
  <si>
    <t>Mjete transporti</t>
  </si>
  <si>
    <t>kompjuterike</t>
  </si>
  <si>
    <t>Zyre</t>
  </si>
  <si>
    <t xml:space="preserve">             TOTALI</t>
  </si>
  <si>
    <t>Amortizimi A.A.Materiale   2016</t>
  </si>
  <si>
    <t>Vlera Kontabel Neto e A.A.Materiale  2016</t>
  </si>
  <si>
    <t>Gjendje 01.01.2016</t>
  </si>
  <si>
    <t>Administratori</t>
  </si>
  <si>
    <t>DAVID LLESHI</t>
  </si>
</sst>
</file>

<file path=xl/styles.xml><?xml version="1.0" encoding="utf-8"?>
<styleSheet xmlns="http://schemas.openxmlformats.org/spreadsheetml/2006/main">
  <numFmts count="1">
    <numFmt numFmtId="164" formatCode="&quot;True&quot;;&quot;True&quot;;&quot;False&quot;"/>
  </numFmts>
  <fonts count="29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sz val="12"/>
      <color indexed="8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sz val="14"/>
      <color indexed="8"/>
      <name val="Arial"/>
      <family val="2"/>
    </font>
    <font>
      <i/>
      <sz val="14"/>
      <color indexed="8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indexed="8"/>
      <name val="Bookman Old Style"/>
      <family val="1"/>
    </font>
    <font>
      <b/>
      <i/>
      <sz val="14"/>
      <color indexed="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7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/>
    <xf numFmtId="0" fontId="3" fillId="0" borderId="0" xfId="0" applyFont="1" applyAlignment="1">
      <alignment horizontal="center"/>
    </xf>
    <xf numFmtId="3" fontId="2" fillId="0" borderId="0" xfId="0" applyNumberFormat="1" applyFont="1"/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7" fillId="0" borderId="2" xfId="0" applyNumberFormat="1" applyFont="1" applyBorder="1" applyAlignment="1">
      <alignment horizontal="center" wrapText="1"/>
    </xf>
    <xf numFmtId="3" fontId="7" fillId="0" borderId="3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7" fillId="0" borderId="5" xfId="0" applyNumberFormat="1" applyFont="1" applyBorder="1"/>
    <xf numFmtId="3" fontId="7" fillId="0" borderId="6" xfId="0" applyNumberFormat="1" applyFont="1" applyBorder="1"/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6" xfId="0" applyNumberFormat="1" applyFont="1" applyBorder="1"/>
    <xf numFmtId="0" fontId="4" fillId="0" borderId="5" xfId="0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2" fillId="0" borderId="5" xfId="0" applyFont="1" applyBorder="1"/>
    <xf numFmtId="0" fontId="4" fillId="0" borderId="5" xfId="0" applyFont="1" applyBorder="1" applyAlignment="1"/>
    <xf numFmtId="0" fontId="4" fillId="0" borderId="4" xfId="0" applyFont="1" applyFill="1" applyBorder="1" applyAlignment="1">
      <alignment horizontal="center"/>
    </xf>
    <xf numFmtId="0" fontId="7" fillId="0" borderId="5" xfId="0" applyFont="1" applyBorder="1" applyAlignment="1"/>
    <xf numFmtId="0" fontId="8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3" fontId="4" fillId="2" borderId="5" xfId="0" applyNumberFormat="1" applyFont="1" applyFill="1" applyBorder="1"/>
    <xf numFmtId="3" fontId="4" fillId="2" borderId="6" xfId="0" applyNumberFormat="1" applyFont="1" applyFill="1" applyBorder="1"/>
    <xf numFmtId="0" fontId="8" fillId="0" borderId="0" xfId="0" applyFont="1"/>
    <xf numFmtId="3" fontId="8" fillId="0" borderId="5" xfId="0" applyNumberFormat="1" applyFont="1" applyBorder="1"/>
    <xf numFmtId="3" fontId="8" fillId="0" borderId="6" xfId="0" applyNumberFormat="1" applyFont="1" applyBorder="1"/>
    <xf numFmtId="0" fontId="9" fillId="0" borderId="5" xfId="0" applyFont="1" applyBorder="1" applyAlignment="1"/>
    <xf numFmtId="3" fontId="8" fillId="2" borderId="5" xfId="0" applyNumberFormat="1" applyFont="1" applyFill="1" applyBorder="1"/>
    <xf numFmtId="3" fontId="8" fillId="2" borderId="6" xfId="0" applyNumberFormat="1" applyFont="1" applyFill="1" applyBorder="1"/>
    <xf numFmtId="0" fontId="10" fillId="0" borderId="0" xfId="0" applyFont="1"/>
    <xf numFmtId="0" fontId="10" fillId="3" borderId="7" xfId="0" applyFont="1" applyFill="1" applyBorder="1"/>
    <xf numFmtId="0" fontId="5" fillId="3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3" fontId="5" fillId="3" borderId="8" xfId="0" applyNumberFormat="1" applyFont="1" applyFill="1" applyBorder="1"/>
    <xf numFmtId="3" fontId="5" fillId="3" borderId="9" xfId="0" applyNumberFormat="1" applyFont="1" applyFill="1" applyBorder="1"/>
    <xf numFmtId="0" fontId="2" fillId="0" borderId="0" xfId="0" applyFont="1" applyFill="1" applyBorder="1"/>
    <xf numFmtId="0" fontId="7" fillId="0" borderId="0" xfId="0" applyFont="1" applyFill="1" applyBorder="1"/>
    <xf numFmtId="0" fontId="3" fillId="0" borderId="0" xfId="0" applyFont="1" applyFill="1" applyBorder="1" applyAlignment="1">
      <alignment horizontal="center"/>
    </xf>
    <xf numFmtId="3" fontId="5" fillId="0" borderId="0" xfId="0" applyNumberFormat="1" applyFont="1" applyFill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2" fillId="0" borderId="5" xfId="0" applyFont="1" applyFill="1" applyBorder="1"/>
    <xf numFmtId="0" fontId="7" fillId="0" borderId="5" xfId="0" applyFont="1" applyBorder="1"/>
    <xf numFmtId="0" fontId="4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3" fontId="7" fillId="2" borderId="5" xfId="0" applyNumberFormat="1" applyFont="1" applyFill="1" applyBorder="1"/>
    <xf numFmtId="3" fontId="7" fillId="2" borderId="6" xfId="0" applyNumberFormat="1" applyFont="1" applyFill="1" applyBorder="1"/>
    <xf numFmtId="0" fontId="2" fillId="0" borderId="5" xfId="0" applyFont="1" applyBorder="1" applyAlignment="1"/>
    <xf numFmtId="0" fontId="8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3" fontId="5" fillId="3" borderId="5" xfId="0" applyNumberFormat="1" applyFont="1" applyFill="1" applyBorder="1"/>
    <xf numFmtId="3" fontId="5" fillId="3" borderId="6" xfId="0" applyNumberFormat="1" applyFont="1" applyFill="1" applyBorder="1"/>
    <xf numFmtId="0" fontId="2" fillId="0" borderId="0" xfId="0" applyFont="1" applyFill="1"/>
    <xf numFmtId="0" fontId="8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3" fontId="4" fillId="0" borderId="5" xfId="0" applyNumberFormat="1" applyFont="1" applyFill="1" applyBorder="1"/>
    <xf numFmtId="3" fontId="4" fillId="0" borderId="6" xfId="0" applyNumberFormat="1" applyFont="1" applyFill="1" applyBorder="1"/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0" fontId="4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3" fontId="5" fillId="5" borderId="8" xfId="0" applyNumberFormat="1" applyFont="1" applyFill="1" applyBorder="1"/>
    <xf numFmtId="3" fontId="5" fillId="5" borderId="9" xfId="0" applyNumberFormat="1" applyFont="1" applyFill="1" applyBorder="1"/>
    <xf numFmtId="0" fontId="12" fillId="0" borderId="0" xfId="0" applyFont="1"/>
    <xf numFmtId="3" fontId="13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10" fillId="0" borderId="0" xfId="0" applyNumberFormat="1" applyFont="1"/>
    <xf numFmtId="0" fontId="4" fillId="0" borderId="5" xfId="0" applyFont="1" applyBorder="1" applyAlignment="1">
      <alignment horizontal="center"/>
    </xf>
    <xf numFmtId="3" fontId="4" fillId="0" borderId="5" xfId="0" applyNumberFormat="1" applyFont="1" applyBorder="1" applyAlignment="1">
      <alignment horizontal="center" wrapText="1"/>
    </xf>
    <xf numFmtId="3" fontId="8" fillId="0" borderId="0" xfId="0" applyNumberFormat="1" applyFont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3" fontId="4" fillId="3" borderId="5" xfId="0" applyNumberFormat="1" applyFont="1" applyFill="1" applyBorder="1" applyAlignment="1">
      <alignment horizontal="right"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/>
    <xf numFmtId="3" fontId="4" fillId="0" borderId="0" xfId="0" applyNumberFormat="1" applyFont="1" applyFill="1"/>
    <xf numFmtId="0" fontId="4" fillId="0" borderId="0" xfId="0" applyFont="1" applyFill="1"/>
    <xf numFmtId="0" fontId="8" fillId="0" borderId="5" xfId="0" applyFont="1" applyBorder="1"/>
    <xf numFmtId="3" fontId="8" fillId="0" borderId="5" xfId="0" applyNumberFormat="1" applyFont="1" applyFill="1" applyBorder="1"/>
    <xf numFmtId="3" fontId="8" fillId="0" borderId="0" xfId="0" applyNumberFormat="1" applyFont="1" applyFill="1"/>
    <xf numFmtId="0" fontId="8" fillId="0" borderId="0" xfId="0" applyFont="1" applyFill="1"/>
    <xf numFmtId="0" fontId="4" fillId="0" borderId="5" xfId="0" applyFont="1" applyFill="1" applyBorder="1" applyAlignment="1">
      <alignment wrapText="1"/>
    </xf>
    <xf numFmtId="49" fontId="4" fillId="0" borderId="5" xfId="0" applyNumberFormat="1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0" fontId="8" fillId="0" borderId="5" xfId="0" applyFont="1" applyFill="1" applyBorder="1"/>
    <xf numFmtId="0" fontId="2" fillId="0" borderId="5" xfId="0" applyFont="1" applyFill="1" applyBorder="1" applyAlignment="1">
      <alignment wrapText="1"/>
    </xf>
    <xf numFmtId="0" fontId="8" fillId="0" borderId="5" xfId="0" applyFont="1" applyFill="1" applyBorder="1" applyAlignment="1">
      <alignment horizontal="center"/>
    </xf>
    <xf numFmtId="3" fontId="2" fillId="0" borderId="5" xfId="0" applyNumberFormat="1" applyFont="1" applyFill="1" applyBorder="1"/>
    <xf numFmtId="3" fontId="4" fillId="0" borderId="0" xfId="0" applyNumberFormat="1" applyFont="1"/>
    <xf numFmtId="0" fontId="4" fillId="0" borderId="0" xfId="0" applyFont="1"/>
    <xf numFmtId="3" fontId="4" fillId="3" borderId="5" xfId="0" applyNumberFormat="1" applyFont="1" applyFill="1" applyBorder="1"/>
    <xf numFmtId="0" fontId="4" fillId="2" borderId="5" xfId="0" applyFont="1" applyFill="1" applyBorder="1"/>
    <xf numFmtId="0" fontId="8" fillId="0" borderId="5" xfId="0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/>
    <xf numFmtId="3" fontId="5" fillId="2" borderId="15" xfId="0" applyNumberFormat="1" applyFont="1" applyFill="1" applyBorder="1"/>
    <xf numFmtId="3" fontId="5" fillId="0" borderId="0" xfId="0" applyNumberFormat="1" applyFont="1"/>
    <xf numFmtId="0" fontId="5" fillId="0" borderId="0" xfId="0" applyFont="1"/>
    <xf numFmtId="0" fontId="3" fillId="0" borderId="5" xfId="0" applyFont="1" applyBorder="1"/>
    <xf numFmtId="3" fontId="3" fillId="0" borderId="5" xfId="0" applyNumberFormat="1" applyFont="1" applyBorder="1"/>
    <xf numFmtId="3" fontId="3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5" xfId="0" applyFont="1" applyBorder="1"/>
    <xf numFmtId="3" fontId="18" fillId="0" borderId="5" xfId="0" applyNumberFormat="1" applyFont="1" applyBorder="1"/>
    <xf numFmtId="0" fontId="18" fillId="0" borderId="0" xfId="0" applyFont="1"/>
    <xf numFmtId="0" fontId="16" fillId="0" borderId="5" xfId="0" applyFont="1" applyBorder="1"/>
    <xf numFmtId="0" fontId="9" fillId="0" borderId="5" xfId="0" applyFont="1" applyBorder="1"/>
    <xf numFmtId="0" fontId="19" fillId="0" borderId="0" xfId="0" applyFont="1" applyAlignment="1">
      <alignment horizontal="center"/>
    </xf>
    <xf numFmtId="0" fontId="20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5" xfId="0" applyFont="1" applyBorder="1"/>
    <xf numFmtId="0" fontId="4" fillId="0" borderId="5" xfId="0" applyFont="1" applyBorder="1" applyAlignment="1">
      <alignment horizontal="center" wrapText="1"/>
    </xf>
    <xf numFmtId="0" fontId="5" fillId="3" borderId="5" xfId="0" applyFont="1" applyFill="1" applyBorder="1"/>
    <xf numFmtId="3" fontId="5" fillId="0" borderId="5" xfId="0" applyNumberFormat="1" applyFont="1" applyBorder="1"/>
    <xf numFmtId="0" fontId="8" fillId="0" borderId="5" xfId="0" applyFont="1" applyBorder="1" applyAlignment="1">
      <alignment wrapText="1"/>
    </xf>
    <xf numFmtId="0" fontId="21" fillId="3" borderId="5" xfId="0" applyFont="1" applyFill="1" applyBorder="1" applyAlignment="1">
      <alignment horizontal="center"/>
    </xf>
    <xf numFmtId="0" fontId="22" fillId="0" borderId="5" xfId="0" applyFont="1" applyBorder="1"/>
    <xf numFmtId="0" fontId="22" fillId="0" borderId="5" xfId="0" applyFont="1" applyBorder="1" applyAlignment="1">
      <alignment horizontal="center" wrapText="1"/>
    </xf>
    <xf numFmtId="0" fontId="22" fillId="0" borderId="0" xfId="0" applyFont="1"/>
    <xf numFmtId="3" fontId="22" fillId="0" borderId="5" xfId="0" applyNumberFormat="1" applyFont="1" applyBorder="1"/>
    <xf numFmtId="0" fontId="2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3" fontId="22" fillId="0" borderId="0" xfId="0" applyNumberFormat="1" applyFont="1"/>
    <xf numFmtId="3" fontId="9" fillId="0" borderId="5" xfId="0" applyNumberFormat="1" applyFont="1" applyBorder="1"/>
    <xf numFmtId="3" fontId="16" fillId="0" borderId="0" xfId="0" applyNumberFormat="1" applyFont="1"/>
    <xf numFmtId="0" fontId="13" fillId="0" borderId="0" xfId="0" applyFont="1" applyFill="1"/>
    <xf numFmtId="0" fontId="23" fillId="0" borderId="0" xfId="0" applyFont="1" applyFill="1" applyAlignment="1">
      <alignment horizontal="left" vertical="center"/>
    </xf>
    <xf numFmtId="0" fontId="23" fillId="0" borderId="0" xfId="0" applyFont="1" applyFill="1"/>
    <xf numFmtId="0" fontId="10" fillId="0" borderId="0" xfId="0" applyFont="1" applyFill="1"/>
    <xf numFmtId="0" fontId="24" fillId="0" borderId="0" xfId="0" applyFont="1" applyFill="1"/>
    <xf numFmtId="0" fontId="25" fillId="0" borderId="0" xfId="0" applyFont="1" applyFill="1" applyAlignment="1">
      <alignment horizontal="center"/>
    </xf>
    <xf numFmtId="0" fontId="26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/>
    </xf>
    <xf numFmtId="0" fontId="26" fillId="0" borderId="19" xfId="0" applyFont="1" applyFill="1" applyBorder="1" applyAlignment="1">
      <alignment horizontal="center" vertical="center"/>
    </xf>
    <xf numFmtId="14" fontId="26" fillId="0" borderId="19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5" xfId="0" applyFont="1" applyFill="1" applyBorder="1" applyAlignment="1">
      <alignment horizontal="center"/>
    </xf>
    <xf numFmtId="0" fontId="26" fillId="0" borderId="5" xfId="0" applyFont="1" applyFill="1" applyBorder="1"/>
    <xf numFmtId="0" fontId="2" fillId="0" borderId="5" xfId="0" applyFont="1" applyFill="1" applyBorder="1" applyAlignment="1">
      <alignment horizontal="center"/>
    </xf>
    <xf numFmtId="3" fontId="26" fillId="0" borderId="5" xfId="1" applyNumberFormat="1" applyFont="1" applyFill="1" applyBorder="1"/>
    <xf numFmtId="3" fontId="26" fillId="0" borderId="0" xfId="0" applyNumberFormat="1" applyFont="1" applyFill="1" applyBorder="1"/>
    <xf numFmtId="3" fontId="10" fillId="0" borderId="0" xfId="0" applyNumberFormat="1" applyFont="1" applyFill="1" applyBorder="1"/>
    <xf numFmtId="3" fontId="21" fillId="0" borderId="5" xfId="0" applyNumberFormat="1" applyFont="1" applyFill="1" applyBorder="1"/>
    <xf numFmtId="0" fontId="26" fillId="0" borderId="20" xfId="0" applyFont="1" applyFill="1" applyBorder="1" applyAlignment="1">
      <alignment vertical="center"/>
    </xf>
    <xf numFmtId="0" fontId="28" fillId="0" borderId="21" xfId="0" applyFont="1" applyFill="1" applyBorder="1" applyAlignment="1">
      <alignment vertical="center"/>
    </xf>
    <xf numFmtId="0" fontId="28" fillId="0" borderId="21" xfId="0" applyFont="1" applyFill="1" applyBorder="1" applyAlignment="1">
      <alignment horizontal="center" vertical="center"/>
    </xf>
    <xf numFmtId="3" fontId="24" fillId="0" borderId="21" xfId="1" applyNumberFormat="1" applyFont="1" applyFill="1" applyBorder="1" applyAlignment="1">
      <alignment vertical="center"/>
    </xf>
    <xf numFmtId="3" fontId="24" fillId="0" borderId="22" xfId="1" applyNumberFormat="1" applyFont="1" applyFill="1" applyBorder="1" applyAlignment="1">
      <alignment vertical="center"/>
    </xf>
    <xf numFmtId="0" fontId="5" fillId="0" borderId="0" xfId="0" applyFont="1" applyFill="1"/>
    <xf numFmtId="3" fontId="10" fillId="0" borderId="0" xfId="0" applyNumberFormat="1" applyFont="1" applyFill="1"/>
    <xf numFmtId="0" fontId="24" fillId="0" borderId="21" xfId="0" applyFont="1" applyFill="1" applyBorder="1" applyAlignment="1">
      <alignment vertical="center"/>
    </xf>
    <xf numFmtId="0" fontId="24" fillId="0" borderId="21" xfId="0" applyFont="1" applyFill="1" applyBorder="1" applyAlignment="1">
      <alignment horizontal="center" vertical="center"/>
    </xf>
    <xf numFmtId="1" fontId="10" fillId="0" borderId="0" xfId="0" applyNumberFormat="1" applyFont="1" applyFill="1"/>
    <xf numFmtId="0" fontId="26" fillId="0" borderId="11" xfId="0" applyFont="1" applyFill="1" applyBorder="1" applyAlignment="1">
      <alignment horizontal="center" wrapText="1"/>
    </xf>
    <xf numFmtId="0" fontId="10" fillId="0" borderId="19" xfId="0" applyFont="1" applyFill="1" applyBorder="1" applyAlignment="1">
      <alignment horizontal="center" wrapText="1"/>
    </xf>
    <xf numFmtId="0" fontId="26" fillId="0" borderId="0" xfId="0" applyFont="1" applyFill="1"/>
    <xf numFmtId="0" fontId="21" fillId="0" borderId="0" xfId="0" applyFont="1" applyFill="1" applyBorder="1"/>
    <xf numFmtId="3" fontId="26" fillId="0" borderId="0" xfId="1" applyNumberFormat="1" applyFont="1" applyFill="1" applyBorder="1"/>
    <xf numFmtId="0" fontId="21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</cellXfs>
  <cellStyles count="2">
    <cellStyle name="Comma_21.Aktivet Afatgjata Materiale  09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%20milenium%20BILANC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k fin5"/>
      <sheetName val="pash fin5"/>
      <sheetName val="Sheet1"/>
      <sheetName val="AAM2016"/>
      <sheetName val="pasq.Kap"/>
      <sheetName val="PFM"/>
      <sheetName val="PAGJ"/>
      <sheetName val="PASH"/>
      <sheetName val="BK"/>
    </sheetNames>
    <sheetDataSet>
      <sheetData sheetId="0">
        <row r="4">
          <cell r="E4">
            <v>13200000</v>
          </cell>
        </row>
        <row r="5">
          <cell r="E5">
            <v>1320000</v>
          </cell>
        </row>
        <row r="6">
          <cell r="E6">
            <v>77467374</v>
          </cell>
        </row>
        <row r="7">
          <cell r="E7">
            <v>18086391.621999994</v>
          </cell>
        </row>
        <row r="8">
          <cell r="E8">
            <v>152812411</v>
          </cell>
        </row>
        <row r="9">
          <cell r="E9">
            <v>416667</v>
          </cell>
        </row>
        <row r="10">
          <cell r="E10">
            <v>223528013</v>
          </cell>
        </row>
        <row r="11">
          <cell r="E11">
            <v>20356161</v>
          </cell>
        </row>
        <row r="13">
          <cell r="E13">
            <v>424346</v>
          </cell>
        </row>
        <row r="14">
          <cell r="E14">
            <v>1273756</v>
          </cell>
        </row>
        <row r="15">
          <cell r="E15">
            <v>592518</v>
          </cell>
        </row>
        <row r="16">
          <cell r="E16">
            <v>15731748.879999997</v>
          </cell>
        </row>
        <row r="20">
          <cell r="D20">
            <v>3238573.4</v>
          </cell>
        </row>
        <row r="24">
          <cell r="D24">
            <v>31635646</v>
          </cell>
        </row>
        <row r="25">
          <cell r="D25">
            <v>21087494</v>
          </cell>
        </row>
        <row r="26">
          <cell r="D26">
            <v>387823588</v>
          </cell>
        </row>
        <row r="29">
          <cell r="D29">
            <v>16258</v>
          </cell>
        </row>
        <row r="30">
          <cell r="D30">
            <v>69875991</v>
          </cell>
        </row>
        <row r="33">
          <cell r="D33">
            <v>11522899.537400007</v>
          </cell>
        </row>
        <row r="34">
          <cell r="D34">
            <v>8936.6700000000419</v>
          </cell>
        </row>
      </sheetData>
      <sheetData sheetId="1">
        <row r="2">
          <cell r="E2">
            <v>5013500</v>
          </cell>
        </row>
        <row r="3">
          <cell r="E3">
            <v>131858860</v>
          </cell>
        </row>
        <row r="4">
          <cell r="E4">
            <v>5070833.32</v>
          </cell>
        </row>
        <row r="5">
          <cell r="E5">
            <v>1828500</v>
          </cell>
        </row>
        <row r="10">
          <cell r="D10">
            <v>75117640</v>
          </cell>
        </row>
        <row r="12">
          <cell r="D12">
            <v>475071</v>
          </cell>
        </row>
        <row r="15">
          <cell r="D15">
            <v>32178209</v>
          </cell>
        </row>
        <row r="38">
          <cell r="D38">
            <v>11203094</v>
          </cell>
        </row>
        <row r="39">
          <cell r="D39">
            <v>1872961</v>
          </cell>
        </row>
        <row r="41">
          <cell r="D41">
            <v>35091</v>
          </cell>
        </row>
        <row r="42">
          <cell r="D42">
            <v>1352338</v>
          </cell>
        </row>
        <row r="43">
          <cell r="D43">
            <v>24007</v>
          </cell>
        </row>
        <row r="44">
          <cell r="D44">
            <v>228982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2">
          <cell r="C42">
            <v>18086391.621999994</v>
          </cell>
          <cell r="D42">
            <v>8693052.0500000007</v>
          </cell>
        </row>
      </sheetData>
      <sheetData sheetId="8">
        <row r="110">
          <cell r="E110">
            <v>18086391.621999994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13"/>
  <sheetViews>
    <sheetView workbookViewId="0">
      <selection activeCell="C125" sqref="C125"/>
    </sheetView>
  </sheetViews>
  <sheetFormatPr defaultRowHeight="13.2"/>
  <cols>
    <col min="1" max="1" width="1.77734375" style="4" customWidth="1"/>
    <col min="2" max="2" width="3.77734375" style="4" bestFit="1" customWidth="1"/>
    <col min="3" max="3" width="57.33203125" style="4" customWidth="1"/>
    <col min="4" max="4" width="6.109375" style="6" customWidth="1"/>
    <col min="5" max="5" width="15.109375" style="7" customWidth="1"/>
    <col min="6" max="6" width="15.21875" style="7" customWidth="1"/>
    <col min="7" max="256" width="8.88671875" style="4"/>
    <col min="257" max="257" width="1.77734375" style="4" customWidth="1"/>
    <col min="258" max="258" width="3.77734375" style="4" bestFit="1" customWidth="1"/>
    <col min="259" max="259" width="57.33203125" style="4" customWidth="1"/>
    <col min="260" max="260" width="6.109375" style="4" customWidth="1"/>
    <col min="261" max="261" width="15.109375" style="4" customWidth="1"/>
    <col min="262" max="262" width="15.21875" style="4" customWidth="1"/>
    <col min="263" max="512" width="8.88671875" style="4"/>
    <col min="513" max="513" width="1.77734375" style="4" customWidth="1"/>
    <col min="514" max="514" width="3.77734375" style="4" bestFit="1" customWidth="1"/>
    <col min="515" max="515" width="57.33203125" style="4" customWidth="1"/>
    <col min="516" max="516" width="6.109375" style="4" customWidth="1"/>
    <col min="517" max="517" width="15.109375" style="4" customWidth="1"/>
    <col min="518" max="518" width="15.21875" style="4" customWidth="1"/>
    <col min="519" max="768" width="8.88671875" style="4"/>
    <col min="769" max="769" width="1.77734375" style="4" customWidth="1"/>
    <col min="770" max="770" width="3.77734375" style="4" bestFit="1" customWidth="1"/>
    <col min="771" max="771" width="57.33203125" style="4" customWidth="1"/>
    <col min="772" max="772" width="6.109375" style="4" customWidth="1"/>
    <col min="773" max="773" width="15.109375" style="4" customWidth="1"/>
    <col min="774" max="774" width="15.21875" style="4" customWidth="1"/>
    <col min="775" max="1024" width="8.88671875" style="4"/>
    <col min="1025" max="1025" width="1.77734375" style="4" customWidth="1"/>
    <col min="1026" max="1026" width="3.77734375" style="4" bestFit="1" customWidth="1"/>
    <col min="1027" max="1027" width="57.33203125" style="4" customWidth="1"/>
    <col min="1028" max="1028" width="6.109375" style="4" customWidth="1"/>
    <col min="1029" max="1029" width="15.109375" style="4" customWidth="1"/>
    <col min="1030" max="1030" width="15.21875" style="4" customWidth="1"/>
    <col min="1031" max="1280" width="8.88671875" style="4"/>
    <col min="1281" max="1281" width="1.77734375" style="4" customWidth="1"/>
    <col min="1282" max="1282" width="3.77734375" style="4" bestFit="1" customWidth="1"/>
    <col min="1283" max="1283" width="57.33203125" style="4" customWidth="1"/>
    <col min="1284" max="1284" width="6.109375" style="4" customWidth="1"/>
    <col min="1285" max="1285" width="15.109375" style="4" customWidth="1"/>
    <col min="1286" max="1286" width="15.21875" style="4" customWidth="1"/>
    <col min="1287" max="1536" width="8.88671875" style="4"/>
    <col min="1537" max="1537" width="1.77734375" style="4" customWidth="1"/>
    <col min="1538" max="1538" width="3.77734375" style="4" bestFit="1" customWidth="1"/>
    <col min="1539" max="1539" width="57.33203125" style="4" customWidth="1"/>
    <col min="1540" max="1540" width="6.109375" style="4" customWidth="1"/>
    <col min="1541" max="1541" width="15.109375" style="4" customWidth="1"/>
    <col min="1542" max="1542" width="15.21875" style="4" customWidth="1"/>
    <col min="1543" max="1792" width="8.88671875" style="4"/>
    <col min="1793" max="1793" width="1.77734375" style="4" customWidth="1"/>
    <col min="1794" max="1794" width="3.77734375" style="4" bestFit="1" customWidth="1"/>
    <col min="1795" max="1795" width="57.33203125" style="4" customWidth="1"/>
    <col min="1796" max="1796" width="6.109375" style="4" customWidth="1"/>
    <col min="1797" max="1797" width="15.109375" style="4" customWidth="1"/>
    <col min="1798" max="1798" width="15.21875" style="4" customWidth="1"/>
    <col min="1799" max="2048" width="8.88671875" style="4"/>
    <col min="2049" max="2049" width="1.77734375" style="4" customWidth="1"/>
    <col min="2050" max="2050" width="3.77734375" style="4" bestFit="1" customWidth="1"/>
    <col min="2051" max="2051" width="57.33203125" style="4" customWidth="1"/>
    <col min="2052" max="2052" width="6.109375" style="4" customWidth="1"/>
    <col min="2053" max="2053" width="15.109375" style="4" customWidth="1"/>
    <col min="2054" max="2054" width="15.21875" style="4" customWidth="1"/>
    <col min="2055" max="2304" width="8.88671875" style="4"/>
    <col min="2305" max="2305" width="1.77734375" style="4" customWidth="1"/>
    <col min="2306" max="2306" width="3.77734375" style="4" bestFit="1" customWidth="1"/>
    <col min="2307" max="2307" width="57.33203125" style="4" customWidth="1"/>
    <col min="2308" max="2308" width="6.109375" style="4" customWidth="1"/>
    <col min="2309" max="2309" width="15.109375" style="4" customWidth="1"/>
    <col min="2310" max="2310" width="15.21875" style="4" customWidth="1"/>
    <col min="2311" max="2560" width="8.88671875" style="4"/>
    <col min="2561" max="2561" width="1.77734375" style="4" customWidth="1"/>
    <col min="2562" max="2562" width="3.77734375" style="4" bestFit="1" customWidth="1"/>
    <col min="2563" max="2563" width="57.33203125" style="4" customWidth="1"/>
    <col min="2564" max="2564" width="6.109375" style="4" customWidth="1"/>
    <col min="2565" max="2565" width="15.109375" style="4" customWidth="1"/>
    <col min="2566" max="2566" width="15.21875" style="4" customWidth="1"/>
    <col min="2567" max="2816" width="8.88671875" style="4"/>
    <col min="2817" max="2817" width="1.77734375" style="4" customWidth="1"/>
    <col min="2818" max="2818" width="3.77734375" style="4" bestFit="1" customWidth="1"/>
    <col min="2819" max="2819" width="57.33203125" style="4" customWidth="1"/>
    <col min="2820" max="2820" width="6.109375" style="4" customWidth="1"/>
    <col min="2821" max="2821" width="15.109375" style="4" customWidth="1"/>
    <col min="2822" max="2822" width="15.21875" style="4" customWidth="1"/>
    <col min="2823" max="3072" width="8.88671875" style="4"/>
    <col min="3073" max="3073" width="1.77734375" style="4" customWidth="1"/>
    <col min="3074" max="3074" width="3.77734375" style="4" bestFit="1" customWidth="1"/>
    <col min="3075" max="3075" width="57.33203125" style="4" customWidth="1"/>
    <col min="3076" max="3076" width="6.109375" style="4" customWidth="1"/>
    <col min="3077" max="3077" width="15.109375" style="4" customWidth="1"/>
    <col min="3078" max="3078" width="15.21875" style="4" customWidth="1"/>
    <col min="3079" max="3328" width="8.88671875" style="4"/>
    <col min="3329" max="3329" width="1.77734375" style="4" customWidth="1"/>
    <col min="3330" max="3330" width="3.77734375" style="4" bestFit="1" customWidth="1"/>
    <col min="3331" max="3331" width="57.33203125" style="4" customWidth="1"/>
    <col min="3332" max="3332" width="6.109375" style="4" customWidth="1"/>
    <col min="3333" max="3333" width="15.109375" style="4" customWidth="1"/>
    <col min="3334" max="3334" width="15.21875" style="4" customWidth="1"/>
    <col min="3335" max="3584" width="8.88671875" style="4"/>
    <col min="3585" max="3585" width="1.77734375" style="4" customWidth="1"/>
    <col min="3586" max="3586" width="3.77734375" style="4" bestFit="1" customWidth="1"/>
    <col min="3587" max="3587" width="57.33203125" style="4" customWidth="1"/>
    <col min="3588" max="3588" width="6.109375" style="4" customWidth="1"/>
    <col min="3589" max="3589" width="15.109375" style="4" customWidth="1"/>
    <col min="3590" max="3590" width="15.21875" style="4" customWidth="1"/>
    <col min="3591" max="3840" width="8.88671875" style="4"/>
    <col min="3841" max="3841" width="1.77734375" style="4" customWidth="1"/>
    <col min="3842" max="3842" width="3.77734375" style="4" bestFit="1" customWidth="1"/>
    <col min="3843" max="3843" width="57.33203125" style="4" customWidth="1"/>
    <col min="3844" max="3844" width="6.109375" style="4" customWidth="1"/>
    <col min="3845" max="3845" width="15.109375" style="4" customWidth="1"/>
    <col min="3846" max="3846" width="15.21875" style="4" customWidth="1"/>
    <col min="3847" max="4096" width="8.88671875" style="4"/>
    <col min="4097" max="4097" width="1.77734375" style="4" customWidth="1"/>
    <col min="4098" max="4098" width="3.77734375" style="4" bestFit="1" customWidth="1"/>
    <col min="4099" max="4099" width="57.33203125" style="4" customWidth="1"/>
    <col min="4100" max="4100" width="6.109375" style="4" customWidth="1"/>
    <col min="4101" max="4101" width="15.109375" style="4" customWidth="1"/>
    <col min="4102" max="4102" width="15.21875" style="4" customWidth="1"/>
    <col min="4103" max="4352" width="8.88671875" style="4"/>
    <col min="4353" max="4353" width="1.77734375" style="4" customWidth="1"/>
    <col min="4354" max="4354" width="3.77734375" style="4" bestFit="1" customWidth="1"/>
    <col min="4355" max="4355" width="57.33203125" style="4" customWidth="1"/>
    <col min="4356" max="4356" width="6.109375" style="4" customWidth="1"/>
    <col min="4357" max="4357" width="15.109375" style="4" customWidth="1"/>
    <col min="4358" max="4358" width="15.21875" style="4" customWidth="1"/>
    <col min="4359" max="4608" width="8.88671875" style="4"/>
    <col min="4609" max="4609" width="1.77734375" style="4" customWidth="1"/>
    <col min="4610" max="4610" width="3.77734375" style="4" bestFit="1" customWidth="1"/>
    <col min="4611" max="4611" width="57.33203125" style="4" customWidth="1"/>
    <col min="4612" max="4612" width="6.109375" style="4" customWidth="1"/>
    <col min="4613" max="4613" width="15.109375" style="4" customWidth="1"/>
    <col min="4614" max="4614" width="15.21875" style="4" customWidth="1"/>
    <col min="4615" max="4864" width="8.88671875" style="4"/>
    <col min="4865" max="4865" width="1.77734375" style="4" customWidth="1"/>
    <col min="4866" max="4866" width="3.77734375" style="4" bestFit="1" customWidth="1"/>
    <col min="4867" max="4867" width="57.33203125" style="4" customWidth="1"/>
    <col min="4868" max="4868" width="6.109375" style="4" customWidth="1"/>
    <col min="4869" max="4869" width="15.109375" style="4" customWidth="1"/>
    <col min="4870" max="4870" width="15.21875" style="4" customWidth="1"/>
    <col min="4871" max="5120" width="8.88671875" style="4"/>
    <col min="5121" max="5121" width="1.77734375" style="4" customWidth="1"/>
    <col min="5122" max="5122" width="3.77734375" style="4" bestFit="1" customWidth="1"/>
    <col min="5123" max="5123" width="57.33203125" style="4" customWidth="1"/>
    <col min="5124" max="5124" width="6.109375" style="4" customWidth="1"/>
    <col min="5125" max="5125" width="15.109375" style="4" customWidth="1"/>
    <col min="5126" max="5126" width="15.21875" style="4" customWidth="1"/>
    <col min="5127" max="5376" width="8.88671875" style="4"/>
    <col min="5377" max="5377" width="1.77734375" style="4" customWidth="1"/>
    <col min="5378" max="5378" width="3.77734375" style="4" bestFit="1" customWidth="1"/>
    <col min="5379" max="5379" width="57.33203125" style="4" customWidth="1"/>
    <col min="5380" max="5380" width="6.109375" style="4" customWidth="1"/>
    <col min="5381" max="5381" width="15.109375" style="4" customWidth="1"/>
    <col min="5382" max="5382" width="15.21875" style="4" customWidth="1"/>
    <col min="5383" max="5632" width="8.88671875" style="4"/>
    <col min="5633" max="5633" width="1.77734375" style="4" customWidth="1"/>
    <col min="5634" max="5634" width="3.77734375" style="4" bestFit="1" customWidth="1"/>
    <col min="5635" max="5635" width="57.33203125" style="4" customWidth="1"/>
    <col min="5636" max="5636" width="6.109375" style="4" customWidth="1"/>
    <col min="5637" max="5637" width="15.109375" style="4" customWidth="1"/>
    <col min="5638" max="5638" width="15.21875" style="4" customWidth="1"/>
    <col min="5639" max="5888" width="8.88671875" style="4"/>
    <col min="5889" max="5889" width="1.77734375" style="4" customWidth="1"/>
    <col min="5890" max="5890" width="3.77734375" style="4" bestFit="1" customWidth="1"/>
    <col min="5891" max="5891" width="57.33203125" style="4" customWidth="1"/>
    <col min="5892" max="5892" width="6.109375" style="4" customWidth="1"/>
    <col min="5893" max="5893" width="15.109375" style="4" customWidth="1"/>
    <col min="5894" max="5894" width="15.21875" style="4" customWidth="1"/>
    <col min="5895" max="6144" width="8.88671875" style="4"/>
    <col min="6145" max="6145" width="1.77734375" style="4" customWidth="1"/>
    <col min="6146" max="6146" width="3.77734375" style="4" bestFit="1" customWidth="1"/>
    <col min="6147" max="6147" width="57.33203125" style="4" customWidth="1"/>
    <col min="6148" max="6148" width="6.109375" style="4" customWidth="1"/>
    <col min="6149" max="6149" width="15.109375" style="4" customWidth="1"/>
    <col min="6150" max="6150" width="15.21875" style="4" customWidth="1"/>
    <col min="6151" max="6400" width="8.88671875" style="4"/>
    <col min="6401" max="6401" width="1.77734375" style="4" customWidth="1"/>
    <col min="6402" max="6402" width="3.77734375" style="4" bestFit="1" customWidth="1"/>
    <col min="6403" max="6403" width="57.33203125" style="4" customWidth="1"/>
    <col min="6404" max="6404" width="6.109375" style="4" customWidth="1"/>
    <col min="6405" max="6405" width="15.109375" style="4" customWidth="1"/>
    <col min="6406" max="6406" width="15.21875" style="4" customWidth="1"/>
    <col min="6407" max="6656" width="8.88671875" style="4"/>
    <col min="6657" max="6657" width="1.77734375" style="4" customWidth="1"/>
    <col min="6658" max="6658" width="3.77734375" style="4" bestFit="1" customWidth="1"/>
    <col min="6659" max="6659" width="57.33203125" style="4" customWidth="1"/>
    <col min="6660" max="6660" width="6.109375" style="4" customWidth="1"/>
    <col min="6661" max="6661" width="15.109375" style="4" customWidth="1"/>
    <col min="6662" max="6662" width="15.21875" style="4" customWidth="1"/>
    <col min="6663" max="6912" width="8.88671875" style="4"/>
    <col min="6913" max="6913" width="1.77734375" style="4" customWidth="1"/>
    <col min="6914" max="6914" width="3.77734375" style="4" bestFit="1" customWidth="1"/>
    <col min="6915" max="6915" width="57.33203125" style="4" customWidth="1"/>
    <col min="6916" max="6916" width="6.109375" style="4" customWidth="1"/>
    <col min="6917" max="6917" width="15.109375" style="4" customWidth="1"/>
    <col min="6918" max="6918" width="15.21875" style="4" customWidth="1"/>
    <col min="6919" max="7168" width="8.88671875" style="4"/>
    <col min="7169" max="7169" width="1.77734375" style="4" customWidth="1"/>
    <col min="7170" max="7170" width="3.77734375" style="4" bestFit="1" customWidth="1"/>
    <col min="7171" max="7171" width="57.33203125" style="4" customWidth="1"/>
    <col min="7172" max="7172" width="6.109375" style="4" customWidth="1"/>
    <col min="7173" max="7173" width="15.109375" style="4" customWidth="1"/>
    <col min="7174" max="7174" width="15.21875" style="4" customWidth="1"/>
    <col min="7175" max="7424" width="8.88671875" style="4"/>
    <col min="7425" max="7425" width="1.77734375" style="4" customWidth="1"/>
    <col min="7426" max="7426" width="3.77734375" style="4" bestFit="1" customWidth="1"/>
    <col min="7427" max="7427" width="57.33203125" style="4" customWidth="1"/>
    <col min="7428" max="7428" width="6.109375" style="4" customWidth="1"/>
    <col min="7429" max="7429" width="15.109375" style="4" customWidth="1"/>
    <col min="7430" max="7430" width="15.21875" style="4" customWidth="1"/>
    <col min="7431" max="7680" width="8.88671875" style="4"/>
    <col min="7681" max="7681" width="1.77734375" style="4" customWidth="1"/>
    <col min="7682" max="7682" width="3.77734375" style="4" bestFit="1" customWidth="1"/>
    <col min="7683" max="7683" width="57.33203125" style="4" customWidth="1"/>
    <col min="7684" max="7684" width="6.109375" style="4" customWidth="1"/>
    <col min="7685" max="7685" width="15.109375" style="4" customWidth="1"/>
    <col min="7686" max="7686" width="15.21875" style="4" customWidth="1"/>
    <col min="7687" max="7936" width="8.88671875" style="4"/>
    <col min="7937" max="7937" width="1.77734375" style="4" customWidth="1"/>
    <col min="7938" max="7938" width="3.77734375" style="4" bestFit="1" customWidth="1"/>
    <col min="7939" max="7939" width="57.33203125" style="4" customWidth="1"/>
    <col min="7940" max="7940" width="6.109375" style="4" customWidth="1"/>
    <col min="7941" max="7941" width="15.109375" style="4" customWidth="1"/>
    <col min="7942" max="7942" width="15.21875" style="4" customWidth="1"/>
    <col min="7943" max="8192" width="8.88671875" style="4"/>
    <col min="8193" max="8193" width="1.77734375" style="4" customWidth="1"/>
    <col min="8194" max="8194" width="3.77734375" style="4" bestFit="1" customWidth="1"/>
    <col min="8195" max="8195" width="57.33203125" style="4" customWidth="1"/>
    <col min="8196" max="8196" width="6.109375" style="4" customWidth="1"/>
    <col min="8197" max="8197" width="15.109375" style="4" customWidth="1"/>
    <col min="8198" max="8198" width="15.21875" style="4" customWidth="1"/>
    <col min="8199" max="8448" width="8.88671875" style="4"/>
    <col min="8449" max="8449" width="1.77734375" style="4" customWidth="1"/>
    <col min="8450" max="8450" width="3.77734375" style="4" bestFit="1" customWidth="1"/>
    <col min="8451" max="8451" width="57.33203125" style="4" customWidth="1"/>
    <col min="8452" max="8452" width="6.109375" style="4" customWidth="1"/>
    <col min="8453" max="8453" width="15.109375" style="4" customWidth="1"/>
    <col min="8454" max="8454" width="15.21875" style="4" customWidth="1"/>
    <col min="8455" max="8704" width="8.88671875" style="4"/>
    <col min="8705" max="8705" width="1.77734375" style="4" customWidth="1"/>
    <col min="8706" max="8706" width="3.77734375" style="4" bestFit="1" customWidth="1"/>
    <col min="8707" max="8707" width="57.33203125" style="4" customWidth="1"/>
    <col min="8708" max="8708" width="6.109375" style="4" customWidth="1"/>
    <col min="8709" max="8709" width="15.109375" style="4" customWidth="1"/>
    <col min="8710" max="8710" width="15.21875" style="4" customWidth="1"/>
    <col min="8711" max="8960" width="8.88671875" style="4"/>
    <col min="8961" max="8961" width="1.77734375" style="4" customWidth="1"/>
    <col min="8962" max="8962" width="3.77734375" style="4" bestFit="1" customWidth="1"/>
    <col min="8963" max="8963" width="57.33203125" style="4" customWidth="1"/>
    <col min="8964" max="8964" width="6.109375" style="4" customWidth="1"/>
    <col min="8965" max="8965" width="15.109375" style="4" customWidth="1"/>
    <col min="8966" max="8966" width="15.21875" style="4" customWidth="1"/>
    <col min="8967" max="9216" width="8.88671875" style="4"/>
    <col min="9217" max="9217" width="1.77734375" style="4" customWidth="1"/>
    <col min="9218" max="9218" width="3.77734375" style="4" bestFit="1" customWidth="1"/>
    <col min="9219" max="9219" width="57.33203125" style="4" customWidth="1"/>
    <col min="9220" max="9220" width="6.109375" style="4" customWidth="1"/>
    <col min="9221" max="9221" width="15.109375" style="4" customWidth="1"/>
    <col min="9222" max="9222" width="15.21875" style="4" customWidth="1"/>
    <col min="9223" max="9472" width="8.88671875" style="4"/>
    <col min="9473" max="9473" width="1.77734375" style="4" customWidth="1"/>
    <col min="9474" max="9474" width="3.77734375" style="4" bestFit="1" customWidth="1"/>
    <col min="9475" max="9475" width="57.33203125" style="4" customWidth="1"/>
    <col min="9476" max="9476" width="6.109375" style="4" customWidth="1"/>
    <col min="9477" max="9477" width="15.109375" style="4" customWidth="1"/>
    <col min="9478" max="9478" width="15.21875" style="4" customWidth="1"/>
    <col min="9479" max="9728" width="8.88671875" style="4"/>
    <col min="9729" max="9729" width="1.77734375" style="4" customWidth="1"/>
    <col min="9730" max="9730" width="3.77734375" style="4" bestFit="1" customWidth="1"/>
    <col min="9731" max="9731" width="57.33203125" style="4" customWidth="1"/>
    <col min="9732" max="9732" width="6.109375" style="4" customWidth="1"/>
    <col min="9733" max="9733" width="15.109375" style="4" customWidth="1"/>
    <col min="9734" max="9734" width="15.21875" style="4" customWidth="1"/>
    <col min="9735" max="9984" width="8.88671875" style="4"/>
    <col min="9985" max="9985" width="1.77734375" style="4" customWidth="1"/>
    <col min="9986" max="9986" width="3.77734375" style="4" bestFit="1" customWidth="1"/>
    <col min="9987" max="9987" width="57.33203125" style="4" customWidth="1"/>
    <col min="9988" max="9988" width="6.109375" style="4" customWidth="1"/>
    <col min="9989" max="9989" width="15.109375" style="4" customWidth="1"/>
    <col min="9990" max="9990" width="15.21875" style="4" customWidth="1"/>
    <col min="9991" max="10240" width="8.88671875" style="4"/>
    <col min="10241" max="10241" width="1.77734375" style="4" customWidth="1"/>
    <col min="10242" max="10242" width="3.77734375" style="4" bestFit="1" customWidth="1"/>
    <col min="10243" max="10243" width="57.33203125" style="4" customWidth="1"/>
    <col min="10244" max="10244" width="6.109375" style="4" customWidth="1"/>
    <col min="10245" max="10245" width="15.109375" style="4" customWidth="1"/>
    <col min="10246" max="10246" width="15.21875" style="4" customWidth="1"/>
    <col min="10247" max="10496" width="8.88671875" style="4"/>
    <col min="10497" max="10497" width="1.77734375" style="4" customWidth="1"/>
    <col min="10498" max="10498" width="3.77734375" style="4" bestFit="1" customWidth="1"/>
    <col min="10499" max="10499" width="57.33203125" style="4" customWidth="1"/>
    <col min="10500" max="10500" width="6.109375" style="4" customWidth="1"/>
    <col min="10501" max="10501" width="15.109375" style="4" customWidth="1"/>
    <col min="10502" max="10502" width="15.21875" style="4" customWidth="1"/>
    <col min="10503" max="10752" width="8.88671875" style="4"/>
    <col min="10753" max="10753" width="1.77734375" style="4" customWidth="1"/>
    <col min="10754" max="10754" width="3.77734375" style="4" bestFit="1" customWidth="1"/>
    <col min="10755" max="10755" width="57.33203125" style="4" customWidth="1"/>
    <col min="10756" max="10756" width="6.109375" style="4" customWidth="1"/>
    <col min="10757" max="10757" width="15.109375" style="4" customWidth="1"/>
    <col min="10758" max="10758" width="15.21875" style="4" customWidth="1"/>
    <col min="10759" max="11008" width="8.88671875" style="4"/>
    <col min="11009" max="11009" width="1.77734375" style="4" customWidth="1"/>
    <col min="11010" max="11010" width="3.77734375" style="4" bestFit="1" customWidth="1"/>
    <col min="11011" max="11011" width="57.33203125" style="4" customWidth="1"/>
    <col min="11012" max="11012" width="6.109375" style="4" customWidth="1"/>
    <col min="11013" max="11013" width="15.109375" style="4" customWidth="1"/>
    <col min="11014" max="11014" width="15.21875" style="4" customWidth="1"/>
    <col min="11015" max="11264" width="8.88671875" style="4"/>
    <col min="11265" max="11265" width="1.77734375" style="4" customWidth="1"/>
    <col min="11266" max="11266" width="3.77734375" style="4" bestFit="1" customWidth="1"/>
    <col min="11267" max="11267" width="57.33203125" style="4" customWidth="1"/>
    <col min="11268" max="11268" width="6.109375" style="4" customWidth="1"/>
    <col min="11269" max="11269" width="15.109375" style="4" customWidth="1"/>
    <col min="11270" max="11270" width="15.21875" style="4" customWidth="1"/>
    <col min="11271" max="11520" width="8.88671875" style="4"/>
    <col min="11521" max="11521" width="1.77734375" style="4" customWidth="1"/>
    <col min="11522" max="11522" width="3.77734375" style="4" bestFit="1" customWidth="1"/>
    <col min="11523" max="11523" width="57.33203125" style="4" customWidth="1"/>
    <col min="11524" max="11524" width="6.109375" style="4" customWidth="1"/>
    <col min="11525" max="11525" width="15.109375" style="4" customWidth="1"/>
    <col min="11526" max="11526" width="15.21875" style="4" customWidth="1"/>
    <col min="11527" max="11776" width="8.88671875" style="4"/>
    <col min="11777" max="11777" width="1.77734375" style="4" customWidth="1"/>
    <col min="11778" max="11778" width="3.77734375" style="4" bestFit="1" customWidth="1"/>
    <col min="11779" max="11779" width="57.33203125" style="4" customWidth="1"/>
    <col min="11780" max="11780" width="6.109375" style="4" customWidth="1"/>
    <col min="11781" max="11781" width="15.109375" style="4" customWidth="1"/>
    <col min="11782" max="11782" width="15.21875" style="4" customWidth="1"/>
    <col min="11783" max="12032" width="8.88671875" style="4"/>
    <col min="12033" max="12033" width="1.77734375" style="4" customWidth="1"/>
    <col min="12034" max="12034" width="3.77734375" style="4" bestFit="1" customWidth="1"/>
    <col min="12035" max="12035" width="57.33203125" style="4" customWidth="1"/>
    <col min="12036" max="12036" width="6.109375" style="4" customWidth="1"/>
    <col min="12037" max="12037" width="15.109375" style="4" customWidth="1"/>
    <col min="12038" max="12038" width="15.21875" style="4" customWidth="1"/>
    <col min="12039" max="12288" width="8.88671875" style="4"/>
    <col min="12289" max="12289" width="1.77734375" style="4" customWidth="1"/>
    <col min="12290" max="12290" width="3.77734375" style="4" bestFit="1" customWidth="1"/>
    <col min="12291" max="12291" width="57.33203125" style="4" customWidth="1"/>
    <col min="12292" max="12292" width="6.109375" style="4" customWidth="1"/>
    <col min="12293" max="12293" width="15.109375" style="4" customWidth="1"/>
    <col min="12294" max="12294" width="15.21875" style="4" customWidth="1"/>
    <col min="12295" max="12544" width="8.88671875" style="4"/>
    <col min="12545" max="12545" width="1.77734375" style="4" customWidth="1"/>
    <col min="12546" max="12546" width="3.77734375" style="4" bestFit="1" customWidth="1"/>
    <col min="12547" max="12547" width="57.33203125" style="4" customWidth="1"/>
    <col min="12548" max="12548" width="6.109375" style="4" customWidth="1"/>
    <col min="12549" max="12549" width="15.109375" style="4" customWidth="1"/>
    <col min="12550" max="12550" width="15.21875" style="4" customWidth="1"/>
    <col min="12551" max="12800" width="8.88671875" style="4"/>
    <col min="12801" max="12801" width="1.77734375" style="4" customWidth="1"/>
    <col min="12802" max="12802" width="3.77734375" style="4" bestFit="1" customWidth="1"/>
    <col min="12803" max="12803" width="57.33203125" style="4" customWidth="1"/>
    <col min="12804" max="12804" width="6.109375" style="4" customWidth="1"/>
    <col min="12805" max="12805" width="15.109375" style="4" customWidth="1"/>
    <col min="12806" max="12806" width="15.21875" style="4" customWidth="1"/>
    <col min="12807" max="13056" width="8.88671875" style="4"/>
    <col min="13057" max="13057" width="1.77734375" style="4" customWidth="1"/>
    <col min="13058" max="13058" width="3.77734375" style="4" bestFit="1" customWidth="1"/>
    <col min="13059" max="13059" width="57.33203125" style="4" customWidth="1"/>
    <col min="13060" max="13060" width="6.109375" style="4" customWidth="1"/>
    <col min="13061" max="13061" width="15.109375" style="4" customWidth="1"/>
    <col min="13062" max="13062" width="15.21875" style="4" customWidth="1"/>
    <col min="13063" max="13312" width="8.88671875" style="4"/>
    <col min="13313" max="13313" width="1.77734375" style="4" customWidth="1"/>
    <col min="13314" max="13314" width="3.77734375" style="4" bestFit="1" customWidth="1"/>
    <col min="13315" max="13315" width="57.33203125" style="4" customWidth="1"/>
    <col min="13316" max="13316" width="6.109375" style="4" customWidth="1"/>
    <col min="13317" max="13317" width="15.109375" style="4" customWidth="1"/>
    <col min="13318" max="13318" width="15.21875" style="4" customWidth="1"/>
    <col min="13319" max="13568" width="8.88671875" style="4"/>
    <col min="13569" max="13569" width="1.77734375" style="4" customWidth="1"/>
    <col min="13570" max="13570" width="3.77734375" style="4" bestFit="1" customWidth="1"/>
    <col min="13571" max="13571" width="57.33203125" style="4" customWidth="1"/>
    <col min="13572" max="13572" width="6.109375" style="4" customWidth="1"/>
    <col min="13573" max="13573" width="15.109375" style="4" customWidth="1"/>
    <col min="13574" max="13574" width="15.21875" style="4" customWidth="1"/>
    <col min="13575" max="13824" width="8.88671875" style="4"/>
    <col min="13825" max="13825" width="1.77734375" style="4" customWidth="1"/>
    <col min="13826" max="13826" width="3.77734375" style="4" bestFit="1" customWidth="1"/>
    <col min="13827" max="13827" width="57.33203125" style="4" customWidth="1"/>
    <col min="13828" max="13828" width="6.109375" style="4" customWidth="1"/>
    <col min="13829" max="13829" width="15.109375" style="4" customWidth="1"/>
    <col min="13830" max="13830" width="15.21875" style="4" customWidth="1"/>
    <col min="13831" max="14080" width="8.88671875" style="4"/>
    <col min="14081" max="14081" width="1.77734375" style="4" customWidth="1"/>
    <col min="14082" max="14082" width="3.77734375" style="4" bestFit="1" customWidth="1"/>
    <col min="14083" max="14083" width="57.33203125" style="4" customWidth="1"/>
    <col min="14084" max="14084" width="6.109375" style="4" customWidth="1"/>
    <col min="14085" max="14085" width="15.109375" style="4" customWidth="1"/>
    <col min="14086" max="14086" width="15.21875" style="4" customWidth="1"/>
    <col min="14087" max="14336" width="8.88671875" style="4"/>
    <col min="14337" max="14337" width="1.77734375" style="4" customWidth="1"/>
    <col min="14338" max="14338" width="3.77734375" style="4" bestFit="1" customWidth="1"/>
    <col min="14339" max="14339" width="57.33203125" style="4" customWidth="1"/>
    <col min="14340" max="14340" width="6.109375" style="4" customWidth="1"/>
    <col min="14341" max="14341" width="15.109375" style="4" customWidth="1"/>
    <col min="14342" max="14342" width="15.21875" style="4" customWidth="1"/>
    <col min="14343" max="14592" width="8.88671875" style="4"/>
    <col min="14593" max="14593" width="1.77734375" style="4" customWidth="1"/>
    <col min="14594" max="14594" width="3.77734375" style="4" bestFit="1" customWidth="1"/>
    <col min="14595" max="14595" width="57.33203125" style="4" customWidth="1"/>
    <col min="14596" max="14596" width="6.109375" style="4" customWidth="1"/>
    <col min="14597" max="14597" width="15.109375" style="4" customWidth="1"/>
    <col min="14598" max="14598" width="15.21875" style="4" customWidth="1"/>
    <col min="14599" max="14848" width="8.88671875" style="4"/>
    <col min="14849" max="14849" width="1.77734375" style="4" customWidth="1"/>
    <col min="14850" max="14850" width="3.77734375" style="4" bestFit="1" customWidth="1"/>
    <col min="14851" max="14851" width="57.33203125" style="4" customWidth="1"/>
    <col min="14852" max="14852" width="6.109375" style="4" customWidth="1"/>
    <col min="14853" max="14853" width="15.109375" style="4" customWidth="1"/>
    <col min="14854" max="14854" width="15.21875" style="4" customWidth="1"/>
    <col min="14855" max="15104" width="8.88671875" style="4"/>
    <col min="15105" max="15105" width="1.77734375" style="4" customWidth="1"/>
    <col min="15106" max="15106" width="3.77734375" style="4" bestFit="1" customWidth="1"/>
    <col min="15107" max="15107" width="57.33203125" style="4" customWidth="1"/>
    <col min="15108" max="15108" width="6.109375" style="4" customWidth="1"/>
    <col min="15109" max="15109" width="15.109375" style="4" customWidth="1"/>
    <col min="15110" max="15110" width="15.21875" style="4" customWidth="1"/>
    <col min="15111" max="15360" width="8.88671875" style="4"/>
    <col min="15361" max="15361" width="1.77734375" style="4" customWidth="1"/>
    <col min="15362" max="15362" width="3.77734375" style="4" bestFit="1" customWidth="1"/>
    <col min="15363" max="15363" width="57.33203125" style="4" customWidth="1"/>
    <col min="15364" max="15364" width="6.109375" style="4" customWidth="1"/>
    <col min="15365" max="15365" width="15.109375" style="4" customWidth="1"/>
    <col min="15366" max="15366" width="15.21875" style="4" customWidth="1"/>
    <col min="15367" max="15616" width="8.88671875" style="4"/>
    <col min="15617" max="15617" width="1.77734375" style="4" customWidth="1"/>
    <col min="15618" max="15618" width="3.77734375" style="4" bestFit="1" customWidth="1"/>
    <col min="15619" max="15619" width="57.33203125" style="4" customWidth="1"/>
    <col min="15620" max="15620" width="6.109375" style="4" customWidth="1"/>
    <col min="15621" max="15621" width="15.109375" style="4" customWidth="1"/>
    <col min="15622" max="15622" width="15.21875" style="4" customWidth="1"/>
    <col min="15623" max="15872" width="8.88671875" style="4"/>
    <col min="15873" max="15873" width="1.77734375" style="4" customWidth="1"/>
    <col min="15874" max="15874" width="3.77734375" style="4" bestFit="1" customWidth="1"/>
    <col min="15875" max="15875" width="57.33203125" style="4" customWidth="1"/>
    <col min="15876" max="15876" width="6.109375" style="4" customWidth="1"/>
    <col min="15877" max="15877" width="15.109375" style="4" customWidth="1"/>
    <col min="15878" max="15878" width="15.21875" style="4" customWidth="1"/>
    <col min="15879" max="16128" width="8.88671875" style="4"/>
    <col min="16129" max="16129" width="1.77734375" style="4" customWidth="1"/>
    <col min="16130" max="16130" width="3.77734375" style="4" bestFit="1" customWidth="1"/>
    <col min="16131" max="16131" width="57.33203125" style="4" customWidth="1"/>
    <col min="16132" max="16132" width="6.109375" style="4" customWidth="1"/>
    <col min="16133" max="16133" width="15.109375" style="4" customWidth="1"/>
    <col min="16134" max="16134" width="15.21875" style="4" customWidth="1"/>
    <col min="16135" max="16384" width="8.88671875" style="4"/>
  </cols>
  <sheetData>
    <row r="1" spans="1:6" ht="24" customHeight="1">
      <c r="A1" s="1"/>
      <c r="B1" s="2" t="s">
        <v>0</v>
      </c>
      <c r="C1" s="3"/>
      <c r="D1" s="3"/>
      <c r="E1" s="3"/>
      <c r="F1" s="3"/>
    </row>
    <row r="2" spans="1:6" ht="22.2" customHeight="1">
      <c r="A2" s="1"/>
      <c r="B2" s="2" t="s">
        <v>1</v>
      </c>
      <c r="C2" s="5"/>
      <c r="D2" s="5"/>
      <c r="E2" s="5"/>
      <c r="F2" s="5"/>
    </row>
    <row r="3" spans="1:6" ht="8.4" customHeight="1" thickBot="1"/>
    <row r="4" spans="1:6" ht="31.8" customHeight="1" thickTop="1"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</row>
    <row r="5" spans="1:6" ht="17.399999999999999">
      <c r="B5" s="13"/>
      <c r="C5" s="14" t="s">
        <v>7</v>
      </c>
      <c r="D5" s="15"/>
      <c r="E5" s="16"/>
      <c r="F5" s="17"/>
    </row>
    <row r="6" spans="1:6" ht="15.6">
      <c r="B6" s="13" t="s">
        <v>8</v>
      </c>
      <c r="C6" s="18" t="s">
        <v>9</v>
      </c>
      <c r="D6" s="19" t="s">
        <v>10</v>
      </c>
      <c r="E6" s="20"/>
      <c r="F6" s="21"/>
    </row>
    <row r="7" spans="1:6" ht="13.8">
      <c r="B7" s="13">
        <v>1</v>
      </c>
      <c r="C7" s="22" t="s">
        <v>11</v>
      </c>
      <c r="D7" s="19" t="s">
        <v>12</v>
      </c>
      <c r="E7" s="23">
        <f>E8+E9</f>
        <v>11531836.207400007</v>
      </c>
      <c r="F7" s="24">
        <f>F8+F9</f>
        <v>20911943</v>
      </c>
    </row>
    <row r="8" spans="1:6" ht="13.8">
      <c r="B8" s="13"/>
      <c r="C8" s="25" t="s">
        <v>13</v>
      </c>
      <c r="D8" s="19" t="s">
        <v>14</v>
      </c>
      <c r="E8" s="20">
        <f>'[1]bk fin5'!D33</f>
        <v>11522899.537400007</v>
      </c>
      <c r="F8" s="21">
        <v>20908197</v>
      </c>
    </row>
    <row r="9" spans="1:6" ht="13.8">
      <c r="B9" s="13"/>
      <c r="C9" s="25" t="s">
        <v>15</v>
      </c>
      <c r="D9" s="19" t="s">
        <v>16</v>
      </c>
      <c r="E9" s="20">
        <f>'[1]bk fin5'!D34</f>
        <v>8936.6700000000419</v>
      </c>
      <c r="F9" s="21">
        <v>3746</v>
      </c>
    </row>
    <row r="10" spans="1:6" ht="13.8">
      <c r="B10" s="13"/>
      <c r="C10" s="25"/>
      <c r="D10" s="19" t="s">
        <v>17</v>
      </c>
      <c r="E10" s="20"/>
      <c r="F10" s="21"/>
    </row>
    <row r="11" spans="1:6" ht="13.8">
      <c r="B11" s="13">
        <v>2</v>
      </c>
      <c r="C11" s="26" t="s">
        <v>18</v>
      </c>
      <c r="D11" s="19" t="s">
        <v>19</v>
      </c>
      <c r="E11" s="23">
        <f>E12+E13+E14</f>
        <v>0</v>
      </c>
      <c r="F11" s="24">
        <f>F12+F13+F14</f>
        <v>0</v>
      </c>
    </row>
    <row r="12" spans="1:6" ht="13.8">
      <c r="B12" s="13"/>
      <c r="C12" s="25" t="s">
        <v>20</v>
      </c>
      <c r="D12" s="19" t="s">
        <v>21</v>
      </c>
      <c r="E12" s="20">
        <v>0</v>
      </c>
      <c r="F12" s="21">
        <v>0</v>
      </c>
    </row>
    <row r="13" spans="1:6" ht="13.8">
      <c r="B13" s="13"/>
      <c r="C13" s="25" t="s">
        <v>22</v>
      </c>
      <c r="D13" s="19" t="s">
        <v>23</v>
      </c>
      <c r="E13" s="20">
        <v>0</v>
      </c>
      <c r="F13" s="21">
        <v>0</v>
      </c>
    </row>
    <row r="14" spans="1:6" ht="13.8">
      <c r="B14" s="13"/>
      <c r="C14" s="25" t="s">
        <v>24</v>
      </c>
      <c r="D14" s="19" t="s">
        <v>25</v>
      </c>
      <c r="E14" s="20">
        <v>0</v>
      </c>
      <c r="F14" s="21">
        <v>0</v>
      </c>
    </row>
    <row r="15" spans="1:6" ht="13.8">
      <c r="B15" s="13"/>
      <c r="C15" s="25"/>
      <c r="D15" s="19" t="s">
        <v>26</v>
      </c>
      <c r="E15" s="20"/>
      <c r="F15" s="21"/>
    </row>
    <row r="16" spans="1:6" ht="13.8">
      <c r="B16" s="13">
        <v>3</v>
      </c>
      <c r="C16" s="22" t="s">
        <v>27</v>
      </c>
      <c r="D16" s="19" t="s">
        <v>28</v>
      </c>
      <c r="E16" s="23">
        <f>SUM(E17:E24)</f>
        <v>387839846</v>
      </c>
      <c r="F16" s="24">
        <f>SUM(F17:F24)</f>
        <v>307903014</v>
      </c>
    </row>
    <row r="17" spans="2:6" ht="13.8">
      <c r="B17" s="13"/>
      <c r="C17" s="25" t="s">
        <v>29</v>
      </c>
      <c r="D17" s="19" t="s">
        <v>30</v>
      </c>
      <c r="E17" s="20">
        <f>'[1]bk fin5'!D26</f>
        <v>387823588</v>
      </c>
      <c r="F17" s="21">
        <v>307886756</v>
      </c>
    </row>
    <row r="18" spans="2:6" ht="13.8">
      <c r="B18" s="13"/>
      <c r="C18" s="25" t="s">
        <v>31</v>
      </c>
      <c r="D18" s="19" t="s">
        <v>32</v>
      </c>
      <c r="E18" s="20">
        <v>0</v>
      </c>
      <c r="F18" s="21">
        <v>0</v>
      </c>
    </row>
    <row r="19" spans="2:6" ht="13.8">
      <c r="B19" s="13"/>
      <c r="C19" s="25" t="s">
        <v>33</v>
      </c>
      <c r="D19" s="19" t="s">
        <v>34</v>
      </c>
      <c r="E19" s="20">
        <v>0</v>
      </c>
      <c r="F19" s="21">
        <v>0</v>
      </c>
    </row>
    <row r="20" spans="2:6" ht="13.8">
      <c r="B20" s="13"/>
      <c r="C20" s="25" t="s">
        <v>35</v>
      </c>
      <c r="D20" s="19" t="s">
        <v>36</v>
      </c>
      <c r="E20" s="20">
        <v>0</v>
      </c>
      <c r="F20" s="21">
        <v>0</v>
      </c>
    </row>
    <row r="21" spans="2:6" ht="13.8">
      <c r="B21" s="13"/>
      <c r="C21" s="25" t="s">
        <v>37</v>
      </c>
      <c r="D21" s="19" t="s">
        <v>38</v>
      </c>
      <c r="E21" s="20">
        <v>0</v>
      </c>
      <c r="F21" s="21">
        <v>0</v>
      </c>
    </row>
    <row r="22" spans="2:6" ht="13.8">
      <c r="B22" s="13"/>
      <c r="C22" s="25" t="s">
        <v>39</v>
      </c>
      <c r="D22" s="19" t="s">
        <v>40</v>
      </c>
      <c r="E22" s="20">
        <v>0</v>
      </c>
      <c r="F22" s="21">
        <v>0</v>
      </c>
    </row>
    <row r="23" spans="2:6" ht="13.8">
      <c r="B23" s="13"/>
      <c r="C23" s="25" t="s">
        <v>41</v>
      </c>
      <c r="D23" s="19" t="s">
        <v>42</v>
      </c>
      <c r="E23" s="20">
        <f>'[1]bk fin5'!D29</f>
        <v>16258</v>
      </c>
      <c r="F23" s="21">
        <v>16258</v>
      </c>
    </row>
    <row r="24" spans="2:6" ht="13.8">
      <c r="B24" s="13"/>
      <c r="C24" s="25" t="s">
        <v>43</v>
      </c>
      <c r="D24" s="19" t="s">
        <v>44</v>
      </c>
      <c r="E24" s="20">
        <v>0</v>
      </c>
      <c r="F24" s="21">
        <v>0</v>
      </c>
    </row>
    <row r="25" spans="2:6" ht="13.8">
      <c r="B25" s="13"/>
      <c r="C25" s="25"/>
      <c r="D25" s="19" t="s">
        <v>45</v>
      </c>
      <c r="E25" s="20"/>
      <c r="F25" s="21"/>
    </row>
    <row r="26" spans="2:6" ht="13.8">
      <c r="B26" s="13">
        <v>4</v>
      </c>
      <c r="C26" s="22" t="s">
        <v>46</v>
      </c>
      <c r="D26" s="19" t="s">
        <v>47</v>
      </c>
      <c r="E26" s="23">
        <f>SUM(E27:E33)</f>
        <v>52723140</v>
      </c>
      <c r="F26" s="24">
        <f>SUM(F27:F33)</f>
        <v>51562453</v>
      </c>
    </row>
    <row r="27" spans="2:6" ht="13.8">
      <c r="B27" s="13"/>
      <c r="C27" s="25" t="s">
        <v>48</v>
      </c>
      <c r="D27" s="19" t="s">
        <v>49</v>
      </c>
      <c r="E27" s="20">
        <f>'[1]bk fin5'!D24</f>
        <v>31635646</v>
      </c>
      <c r="F27" s="21">
        <v>17745767</v>
      </c>
    </row>
    <row r="28" spans="2:6" ht="13.8">
      <c r="B28" s="13"/>
      <c r="C28" s="25" t="s">
        <v>50</v>
      </c>
      <c r="D28" s="19" t="s">
        <v>51</v>
      </c>
      <c r="E28" s="20">
        <v>0</v>
      </c>
      <c r="F28" s="21">
        <v>0</v>
      </c>
    </row>
    <row r="29" spans="2:6" ht="13.8">
      <c r="B29" s="13"/>
      <c r="C29" s="25" t="s">
        <v>52</v>
      </c>
      <c r="D29" s="19" t="s">
        <v>53</v>
      </c>
      <c r="E29" s="20">
        <v>0</v>
      </c>
      <c r="F29" s="21">
        <v>0</v>
      </c>
    </row>
    <row r="30" spans="2:6" ht="13.8">
      <c r="B30" s="13"/>
      <c r="C30" s="25" t="s">
        <v>54</v>
      </c>
      <c r="D30" s="19" t="s">
        <v>55</v>
      </c>
      <c r="E30" s="20">
        <v>0</v>
      </c>
      <c r="F30" s="21">
        <v>0</v>
      </c>
    </row>
    <row r="31" spans="2:6" ht="13.8">
      <c r="B31" s="13"/>
      <c r="C31" s="25" t="s">
        <v>56</v>
      </c>
      <c r="D31" s="19" t="s">
        <v>57</v>
      </c>
      <c r="E31" s="20">
        <v>0</v>
      </c>
      <c r="F31" s="21">
        <v>0</v>
      </c>
    </row>
    <row r="32" spans="2:6" ht="13.8">
      <c r="B32" s="13"/>
      <c r="C32" s="25" t="s">
        <v>58</v>
      </c>
      <c r="D32" s="19" t="s">
        <v>59</v>
      </c>
      <c r="E32" s="20">
        <v>0</v>
      </c>
      <c r="F32" s="21">
        <v>0</v>
      </c>
    </row>
    <row r="33" spans="2:6" ht="13.8">
      <c r="B33" s="13"/>
      <c r="C33" s="25" t="s">
        <v>60</v>
      </c>
      <c r="D33" s="19" t="s">
        <v>61</v>
      </c>
      <c r="E33" s="20">
        <f>'[1]bk fin5'!D25</f>
        <v>21087494</v>
      </c>
      <c r="F33" s="21">
        <v>33816686</v>
      </c>
    </row>
    <row r="34" spans="2:6" ht="13.8">
      <c r="B34" s="13"/>
      <c r="C34" s="25"/>
      <c r="D34" s="19" t="s">
        <v>62</v>
      </c>
      <c r="E34" s="20"/>
      <c r="F34" s="21"/>
    </row>
    <row r="35" spans="2:6" ht="13.8">
      <c r="B35" s="27">
        <v>5</v>
      </c>
      <c r="C35" s="28" t="s">
        <v>63</v>
      </c>
      <c r="D35" s="19" t="s">
        <v>64</v>
      </c>
      <c r="E35" s="23">
        <f>'[1]bk fin5'!D30</f>
        <v>69875991</v>
      </c>
      <c r="F35" s="24">
        <v>71892830</v>
      </c>
    </row>
    <row r="36" spans="2:6" ht="13.8">
      <c r="B36" s="13">
        <v>6</v>
      </c>
      <c r="C36" s="28" t="s">
        <v>65</v>
      </c>
      <c r="D36" s="19" t="s">
        <v>66</v>
      </c>
      <c r="E36" s="23">
        <v>0</v>
      </c>
      <c r="F36" s="24">
        <v>0</v>
      </c>
    </row>
    <row r="37" spans="2:6" ht="25.2" customHeight="1">
      <c r="B37" s="29"/>
      <c r="C37" s="30" t="s">
        <v>67</v>
      </c>
      <c r="D37" s="31">
        <v>32</v>
      </c>
      <c r="E37" s="32">
        <f>E7+E11+E16+E26+E35+E36</f>
        <v>521970813.20740002</v>
      </c>
      <c r="F37" s="33">
        <f>F7+F11+F16+F26+F35+F36</f>
        <v>452270240</v>
      </c>
    </row>
    <row r="38" spans="2:6" s="34" customFormat="1" ht="15.6">
      <c r="B38" s="13" t="s">
        <v>68</v>
      </c>
      <c r="C38" s="18" t="s">
        <v>69</v>
      </c>
      <c r="D38" s="19">
        <v>33</v>
      </c>
      <c r="E38" s="35"/>
      <c r="F38" s="36"/>
    </row>
    <row r="39" spans="2:6" s="34" customFormat="1" ht="13.8">
      <c r="B39" s="13">
        <v>1</v>
      </c>
      <c r="C39" s="22" t="s">
        <v>70</v>
      </c>
      <c r="D39" s="19">
        <v>34</v>
      </c>
      <c r="E39" s="23">
        <f>SUM(E40:E45)</f>
        <v>0</v>
      </c>
      <c r="F39" s="24">
        <f>SUM(F40:F45)</f>
        <v>0</v>
      </c>
    </row>
    <row r="40" spans="2:6" ht="13.8">
      <c r="B40" s="13"/>
      <c r="C40" s="25" t="s">
        <v>71</v>
      </c>
      <c r="D40" s="19">
        <v>35</v>
      </c>
      <c r="E40" s="20">
        <v>0</v>
      </c>
      <c r="F40" s="21">
        <v>0</v>
      </c>
    </row>
    <row r="41" spans="2:6" ht="13.8">
      <c r="B41" s="13"/>
      <c r="C41" s="25" t="s">
        <v>72</v>
      </c>
      <c r="D41" s="19">
        <v>36</v>
      </c>
      <c r="E41" s="20">
        <v>0</v>
      </c>
      <c r="F41" s="21">
        <v>0</v>
      </c>
    </row>
    <row r="42" spans="2:6" ht="13.8">
      <c r="B42" s="13"/>
      <c r="C42" s="25" t="s">
        <v>73</v>
      </c>
      <c r="D42" s="19">
        <v>37</v>
      </c>
      <c r="E42" s="20">
        <v>0</v>
      </c>
      <c r="F42" s="21">
        <v>0</v>
      </c>
    </row>
    <row r="43" spans="2:6" ht="13.8">
      <c r="B43" s="13"/>
      <c r="C43" s="25" t="s">
        <v>74</v>
      </c>
      <c r="D43" s="19">
        <v>38</v>
      </c>
      <c r="E43" s="20">
        <v>0</v>
      </c>
      <c r="F43" s="21">
        <v>0</v>
      </c>
    </row>
    <row r="44" spans="2:6" ht="13.8">
      <c r="B44" s="13"/>
      <c r="C44" s="25" t="s">
        <v>75</v>
      </c>
      <c r="D44" s="19">
        <v>39</v>
      </c>
      <c r="E44" s="20">
        <v>0</v>
      </c>
      <c r="F44" s="21">
        <v>0</v>
      </c>
    </row>
    <row r="45" spans="2:6" ht="13.8">
      <c r="B45" s="13"/>
      <c r="C45" s="25" t="s">
        <v>76</v>
      </c>
      <c r="D45" s="19">
        <v>40</v>
      </c>
      <c r="E45" s="20">
        <v>0</v>
      </c>
      <c r="F45" s="21">
        <v>0</v>
      </c>
    </row>
    <row r="46" spans="2:6" ht="13.8">
      <c r="B46" s="13"/>
      <c r="C46" s="25"/>
      <c r="D46" s="19">
        <v>41</v>
      </c>
      <c r="E46" s="20"/>
      <c r="F46" s="21"/>
    </row>
    <row r="47" spans="2:6" s="34" customFormat="1" ht="13.8">
      <c r="B47" s="13">
        <v>2</v>
      </c>
      <c r="C47" s="26" t="s">
        <v>77</v>
      </c>
      <c r="D47" s="19">
        <v>42</v>
      </c>
      <c r="E47" s="23">
        <f>SUM(E48:E51)</f>
        <v>3238573.4</v>
      </c>
      <c r="F47" s="24">
        <f>SUM(F48:F51)</f>
        <v>271607</v>
      </c>
    </row>
    <row r="48" spans="2:6" ht="13.8">
      <c r="B48" s="13"/>
      <c r="C48" s="25" t="s">
        <v>78</v>
      </c>
      <c r="D48" s="19">
        <v>43</v>
      </c>
      <c r="E48" s="20">
        <v>0</v>
      </c>
      <c r="F48" s="21">
        <v>0</v>
      </c>
    </row>
    <row r="49" spans="2:6" ht="13.8">
      <c r="B49" s="13"/>
      <c r="C49" s="25" t="s">
        <v>79</v>
      </c>
      <c r="D49" s="19">
        <v>44</v>
      </c>
      <c r="E49" s="20">
        <v>0</v>
      </c>
      <c r="F49" s="21">
        <v>0</v>
      </c>
    </row>
    <row r="50" spans="2:6" ht="13.8">
      <c r="B50" s="13"/>
      <c r="C50" s="25" t="s">
        <v>80</v>
      </c>
      <c r="D50" s="19">
        <v>45</v>
      </c>
      <c r="E50" s="20">
        <f>'[1]bk fin5'!D20</f>
        <v>3238573.4</v>
      </c>
      <c r="F50" s="21">
        <v>271607</v>
      </c>
    </row>
    <row r="51" spans="2:6" ht="13.8">
      <c r="B51" s="13"/>
      <c r="C51" s="25" t="s">
        <v>81</v>
      </c>
      <c r="D51" s="19">
        <v>46</v>
      </c>
      <c r="E51" s="20">
        <v>0</v>
      </c>
      <c r="F51" s="21">
        <v>0</v>
      </c>
    </row>
    <row r="52" spans="2:6" s="34" customFormat="1" ht="13.8">
      <c r="B52" s="13">
        <v>3</v>
      </c>
      <c r="C52" s="26" t="s">
        <v>82</v>
      </c>
      <c r="D52" s="19">
        <v>47</v>
      </c>
      <c r="E52" s="23">
        <v>0</v>
      </c>
      <c r="F52" s="24">
        <v>0</v>
      </c>
    </row>
    <row r="53" spans="2:6" s="34" customFormat="1" ht="13.8">
      <c r="B53" s="13">
        <v>4</v>
      </c>
      <c r="C53" s="37" t="s">
        <v>83</v>
      </c>
      <c r="D53" s="19">
        <v>48</v>
      </c>
      <c r="E53" s="23">
        <f>SUM(E54:E56)</f>
        <v>0</v>
      </c>
      <c r="F53" s="24">
        <f>SUM(F54:F56)</f>
        <v>0</v>
      </c>
    </row>
    <row r="54" spans="2:6" ht="13.8">
      <c r="B54" s="13"/>
      <c r="C54" s="25" t="s">
        <v>84</v>
      </c>
      <c r="D54" s="19">
        <v>49</v>
      </c>
      <c r="E54" s="20">
        <v>0</v>
      </c>
      <c r="F54" s="21">
        <v>0</v>
      </c>
    </row>
    <row r="55" spans="2:6" ht="13.8">
      <c r="B55" s="13"/>
      <c r="C55" s="25" t="s">
        <v>85</v>
      </c>
      <c r="D55" s="19">
        <v>50</v>
      </c>
      <c r="E55" s="20">
        <v>0</v>
      </c>
      <c r="F55" s="21">
        <v>0</v>
      </c>
    </row>
    <row r="56" spans="2:6" ht="13.8">
      <c r="B56" s="13"/>
      <c r="C56" s="25" t="s">
        <v>86</v>
      </c>
      <c r="D56" s="19">
        <v>51</v>
      </c>
      <c r="E56" s="20">
        <v>0</v>
      </c>
      <c r="F56" s="21">
        <v>0</v>
      </c>
    </row>
    <row r="57" spans="2:6" ht="13.8">
      <c r="B57" s="13"/>
      <c r="C57" s="25"/>
      <c r="D57" s="19">
        <v>52</v>
      </c>
      <c r="E57" s="20"/>
      <c r="F57" s="21"/>
    </row>
    <row r="58" spans="2:6" s="34" customFormat="1" ht="13.8">
      <c r="B58" s="13">
        <v>5</v>
      </c>
      <c r="C58" s="26" t="s">
        <v>87</v>
      </c>
      <c r="D58" s="19">
        <v>53</v>
      </c>
      <c r="E58" s="23">
        <v>0</v>
      </c>
      <c r="F58" s="24">
        <v>0</v>
      </c>
    </row>
    <row r="59" spans="2:6" s="34" customFormat="1" ht="13.8">
      <c r="B59" s="13">
        <v>6</v>
      </c>
      <c r="C59" s="26" t="s">
        <v>88</v>
      </c>
      <c r="D59" s="19">
        <v>54</v>
      </c>
      <c r="E59" s="23">
        <v>0</v>
      </c>
      <c r="F59" s="24">
        <v>0</v>
      </c>
    </row>
    <row r="60" spans="2:6" s="34" customFormat="1" ht="25.2" customHeight="1">
      <c r="B60" s="29"/>
      <c r="C60" s="30" t="s">
        <v>89</v>
      </c>
      <c r="D60" s="31">
        <v>55</v>
      </c>
      <c r="E60" s="38">
        <f>E39+E47+E52+E53+E58+E59</f>
        <v>3238573.4</v>
      </c>
      <c r="F60" s="39">
        <f>F39+F47+F52+F53+F58+F59</f>
        <v>271607</v>
      </c>
    </row>
    <row r="61" spans="2:6" s="40" customFormat="1" ht="25.8" customHeight="1" thickBot="1">
      <c r="B61" s="41"/>
      <c r="C61" s="42" t="s">
        <v>90</v>
      </c>
      <c r="D61" s="43">
        <v>56</v>
      </c>
      <c r="E61" s="44">
        <f>E60+E37</f>
        <v>525209386.6074</v>
      </c>
      <c r="F61" s="45">
        <f>F60+F37</f>
        <v>452541847</v>
      </c>
    </row>
    <row r="62" spans="2:6" ht="16.8" thickTop="1" thickBot="1">
      <c r="B62" s="46"/>
      <c r="C62" s="47"/>
      <c r="D62" s="48"/>
      <c r="E62" s="49"/>
      <c r="F62" s="49"/>
    </row>
    <row r="63" spans="2:6" ht="33.6" customHeight="1" thickTop="1">
      <c r="B63" s="50" t="s">
        <v>91</v>
      </c>
      <c r="C63" s="51"/>
      <c r="D63" s="10" t="s">
        <v>4</v>
      </c>
      <c r="E63" s="11" t="s">
        <v>5</v>
      </c>
      <c r="F63" s="12" t="s">
        <v>6</v>
      </c>
    </row>
    <row r="64" spans="2:6" ht="15.6">
      <c r="B64" s="13">
        <v>1</v>
      </c>
      <c r="C64" s="52" t="s">
        <v>92</v>
      </c>
      <c r="D64" s="19">
        <v>57</v>
      </c>
      <c r="E64" s="23">
        <f>SUM(E65:E77)</f>
        <v>175875859</v>
      </c>
      <c r="F64" s="24">
        <f>SUM(F65:F77)</f>
        <v>125960982</v>
      </c>
    </row>
    <row r="65" spans="2:6" ht="13.8">
      <c r="B65" s="13"/>
      <c r="C65" s="25" t="s">
        <v>93</v>
      </c>
      <c r="D65" s="19">
        <v>58</v>
      </c>
      <c r="E65" s="20">
        <v>0</v>
      </c>
      <c r="F65" s="21">
        <v>0</v>
      </c>
    </row>
    <row r="66" spans="2:6" ht="13.8">
      <c r="B66" s="13"/>
      <c r="C66" s="25" t="s">
        <v>94</v>
      </c>
      <c r="D66" s="19">
        <v>59</v>
      </c>
      <c r="E66" s="20">
        <v>0</v>
      </c>
      <c r="F66" s="21">
        <v>0</v>
      </c>
    </row>
    <row r="67" spans="2:6" ht="13.8">
      <c r="B67" s="13"/>
      <c r="C67" s="25" t="s">
        <v>95</v>
      </c>
      <c r="D67" s="19">
        <v>60</v>
      </c>
      <c r="E67" s="20">
        <f>'[1]bk fin5'!E9</f>
        <v>416667</v>
      </c>
      <c r="F67" s="21">
        <v>0</v>
      </c>
    </row>
    <row r="68" spans="2:6" ht="13.8">
      <c r="B68" s="13"/>
      <c r="C68" s="25" t="s">
        <v>96</v>
      </c>
      <c r="D68" s="19">
        <v>61</v>
      </c>
      <c r="E68" s="20">
        <f>'[1]bk fin5'!E8</f>
        <v>152812411</v>
      </c>
      <c r="F68" s="21">
        <v>110955856</v>
      </c>
    </row>
    <row r="69" spans="2:6" ht="13.8">
      <c r="B69" s="13"/>
      <c r="C69" s="25" t="s">
        <v>97</v>
      </c>
      <c r="D69" s="19">
        <v>62</v>
      </c>
      <c r="E69" s="20">
        <v>0</v>
      </c>
      <c r="F69" s="21">
        <v>0</v>
      </c>
    </row>
    <row r="70" spans="2:6" ht="13.8">
      <c r="B70" s="53"/>
      <c r="C70" s="25" t="s">
        <v>98</v>
      </c>
      <c r="D70" s="19">
        <v>63</v>
      </c>
      <c r="E70" s="20">
        <v>0</v>
      </c>
      <c r="F70" s="21">
        <v>0</v>
      </c>
    </row>
    <row r="71" spans="2:6" ht="13.8">
      <c r="B71" s="13"/>
      <c r="C71" s="25" t="s">
        <v>99</v>
      </c>
      <c r="D71" s="19">
        <v>64</v>
      </c>
      <c r="E71" s="20">
        <v>0</v>
      </c>
      <c r="F71" s="21">
        <v>0</v>
      </c>
    </row>
    <row r="72" spans="2:6" ht="13.8">
      <c r="B72" s="13"/>
      <c r="C72" s="54" t="s">
        <v>100</v>
      </c>
      <c r="D72" s="19">
        <v>65</v>
      </c>
      <c r="E72" s="20"/>
      <c r="F72" s="21"/>
    </row>
    <row r="73" spans="2:6" ht="13.8">
      <c r="B73" s="13"/>
      <c r="C73" s="54" t="s">
        <v>101</v>
      </c>
      <c r="D73" s="19">
        <v>66</v>
      </c>
      <c r="E73" s="20">
        <f>'[1]bk fin5'!E11</f>
        <v>20356161</v>
      </c>
      <c r="F73" s="21">
        <v>13064279</v>
      </c>
    </row>
    <row r="74" spans="2:6" ht="13.8">
      <c r="B74" s="13"/>
      <c r="C74" s="54" t="s">
        <v>102</v>
      </c>
      <c r="D74" s="19">
        <v>67</v>
      </c>
      <c r="E74" s="20">
        <f>'[1]bk fin5'!E13</f>
        <v>424346</v>
      </c>
      <c r="F74" s="21">
        <v>142941</v>
      </c>
    </row>
    <row r="75" spans="2:6" ht="13.8">
      <c r="B75" s="13"/>
      <c r="C75" s="25" t="s">
        <v>103</v>
      </c>
      <c r="D75" s="19">
        <v>68</v>
      </c>
      <c r="E75" s="20"/>
      <c r="F75" s="21">
        <v>0</v>
      </c>
    </row>
    <row r="76" spans="2:6" ht="13.8">
      <c r="B76" s="13"/>
      <c r="C76" s="25" t="s">
        <v>104</v>
      </c>
      <c r="D76" s="19">
        <v>69</v>
      </c>
      <c r="E76" s="20">
        <f>'[1]bk fin5'!E15</f>
        <v>592518</v>
      </c>
      <c r="F76" s="21">
        <v>1214386</v>
      </c>
    </row>
    <row r="77" spans="2:6" ht="13.8">
      <c r="B77" s="13"/>
      <c r="C77" s="25" t="s">
        <v>105</v>
      </c>
      <c r="D77" s="19">
        <v>70</v>
      </c>
      <c r="E77" s="20">
        <f>'[1]bk fin5'!E14</f>
        <v>1273756</v>
      </c>
      <c r="F77" s="21">
        <v>583520</v>
      </c>
    </row>
    <row r="78" spans="2:6" ht="13.8">
      <c r="B78" s="13"/>
      <c r="C78" s="25"/>
      <c r="D78" s="19">
        <v>71</v>
      </c>
      <c r="E78" s="20"/>
      <c r="F78" s="21"/>
    </row>
    <row r="79" spans="2:6" ht="13.8">
      <c r="B79" s="13">
        <v>2</v>
      </c>
      <c r="C79" s="55" t="s">
        <v>106</v>
      </c>
      <c r="D79" s="19">
        <v>72</v>
      </c>
      <c r="E79" s="16">
        <v>0</v>
      </c>
      <c r="F79" s="17">
        <v>0</v>
      </c>
    </row>
    <row r="80" spans="2:6" ht="13.8">
      <c r="B80" s="13">
        <v>3</v>
      </c>
      <c r="C80" s="55" t="s">
        <v>107</v>
      </c>
      <c r="D80" s="19">
        <v>73</v>
      </c>
      <c r="E80" s="16">
        <v>0</v>
      </c>
      <c r="F80" s="17">
        <v>0</v>
      </c>
    </row>
    <row r="81" spans="2:6" ht="13.8">
      <c r="B81" s="13">
        <v>4</v>
      </c>
      <c r="C81" s="55" t="s">
        <v>108</v>
      </c>
      <c r="D81" s="19">
        <v>74</v>
      </c>
      <c r="E81" s="16">
        <v>0</v>
      </c>
      <c r="F81" s="17">
        <v>0</v>
      </c>
    </row>
    <row r="82" spans="2:6" ht="27" customHeight="1">
      <c r="B82" s="56"/>
      <c r="C82" s="57" t="s">
        <v>109</v>
      </c>
      <c r="D82" s="31">
        <v>75</v>
      </c>
      <c r="E82" s="58">
        <f>E64+E79+E80+E81</f>
        <v>175875859</v>
      </c>
      <c r="F82" s="59">
        <f>F64+F79+F80+F81</f>
        <v>125960982</v>
      </c>
    </row>
    <row r="83" spans="2:6" ht="15.6">
      <c r="B83" s="13">
        <v>1</v>
      </c>
      <c r="C83" s="52" t="s">
        <v>110</v>
      </c>
      <c r="D83" s="19">
        <v>76</v>
      </c>
      <c r="E83" s="23">
        <f>SUM(E84:E91)</f>
        <v>239259761.88</v>
      </c>
      <c r="F83" s="24">
        <f>SUM(F84:F91)</f>
        <v>234593491</v>
      </c>
    </row>
    <row r="84" spans="2:6" ht="13.8">
      <c r="B84" s="13"/>
      <c r="C84" s="25" t="s">
        <v>93</v>
      </c>
      <c r="D84" s="19">
        <v>77</v>
      </c>
      <c r="E84" s="20">
        <v>0</v>
      </c>
      <c r="F84" s="21">
        <v>0</v>
      </c>
    </row>
    <row r="85" spans="2:6" ht="13.8">
      <c r="B85" s="13"/>
      <c r="C85" s="25" t="s">
        <v>94</v>
      </c>
      <c r="D85" s="19">
        <v>78</v>
      </c>
      <c r="E85" s="20">
        <f>'[1]bk fin5'!E16</f>
        <v>15731748.879999997</v>
      </c>
      <c r="F85" s="21">
        <v>21086214</v>
      </c>
    </row>
    <row r="86" spans="2:6" ht="13.8">
      <c r="B86" s="13"/>
      <c r="C86" s="25" t="s">
        <v>95</v>
      </c>
      <c r="D86" s="19">
        <v>79</v>
      </c>
      <c r="E86" s="20">
        <f>'[1]bk fin5'!E10</f>
        <v>223528013</v>
      </c>
      <c r="F86" s="21">
        <v>213507277</v>
      </c>
    </row>
    <row r="87" spans="2:6" ht="13.8">
      <c r="B87" s="13"/>
      <c r="C87" s="25" t="s">
        <v>96</v>
      </c>
      <c r="D87" s="19">
        <v>80</v>
      </c>
      <c r="E87" s="20">
        <v>0</v>
      </c>
      <c r="F87" s="21">
        <v>0</v>
      </c>
    </row>
    <row r="88" spans="2:6" ht="13.8">
      <c r="B88" s="13"/>
      <c r="C88" s="25" t="s">
        <v>97</v>
      </c>
      <c r="D88" s="19">
        <v>81</v>
      </c>
      <c r="E88" s="20">
        <v>0</v>
      </c>
      <c r="F88" s="21">
        <v>0</v>
      </c>
    </row>
    <row r="89" spans="2:6" ht="13.8">
      <c r="B89" s="13"/>
      <c r="C89" s="25" t="s">
        <v>98</v>
      </c>
      <c r="D89" s="19">
        <v>82</v>
      </c>
      <c r="E89" s="20">
        <v>0</v>
      </c>
      <c r="F89" s="21">
        <v>0</v>
      </c>
    </row>
    <row r="90" spans="2:6" ht="13.8">
      <c r="B90" s="13"/>
      <c r="C90" s="25" t="s">
        <v>99</v>
      </c>
      <c r="D90" s="19">
        <v>83</v>
      </c>
      <c r="E90" s="20">
        <v>0</v>
      </c>
      <c r="F90" s="21">
        <v>0</v>
      </c>
    </row>
    <row r="91" spans="2:6" ht="13.8">
      <c r="B91" s="13"/>
      <c r="C91" s="60" t="s">
        <v>111</v>
      </c>
      <c r="D91" s="19">
        <v>84</v>
      </c>
      <c r="E91" s="20">
        <v>0</v>
      </c>
      <c r="F91" s="21">
        <v>0</v>
      </c>
    </row>
    <row r="92" spans="2:6" ht="13.8">
      <c r="B92" s="13"/>
      <c r="C92" s="60"/>
      <c r="D92" s="19">
        <v>85</v>
      </c>
      <c r="E92" s="20"/>
      <c r="F92" s="21"/>
    </row>
    <row r="93" spans="2:6" ht="13.8">
      <c r="B93" s="13">
        <v>2</v>
      </c>
      <c r="C93" s="28" t="s">
        <v>106</v>
      </c>
      <c r="D93" s="19">
        <v>86</v>
      </c>
      <c r="E93" s="23">
        <v>0</v>
      </c>
      <c r="F93" s="24">
        <v>0</v>
      </c>
    </row>
    <row r="94" spans="2:6" ht="13.8">
      <c r="B94" s="13">
        <v>3</v>
      </c>
      <c r="C94" s="28" t="s">
        <v>107</v>
      </c>
      <c r="D94" s="19">
        <v>87</v>
      </c>
      <c r="E94" s="23">
        <v>0</v>
      </c>
      <c r="F94" s="24">
        <v>0</v>
      </c>
    </row>
    <row r="95" spans="2:6" ht="13.8">
      <c r="B95" s="13">
        <v>4</v>
      </c>
      <c r="C95" s="28" t="s">
        <v>112</v>
      </c>
      <c r="D95" s="19">
        <v>88</v>
      </c>
      <c r="E95" s="23">
        <f>E96+E97</f>
        <v>0</v>
      </c>
      <c r="F95" s="24">
        <f>F96+F97</f>
        <v>0</v>
      </c>
    </row>
    <row r="96" spans="2:6" ht="13.8">
      <c r="B96" s="13"/>
      <c r="C96" s="60" t="s">
        <v>113</v>
      </c>
      <c r="D96" s="19">
        <v>89</v>
      </c>
      <c r="E96" s="20">
        <v>0</v>
      </c>
      <c r="F96" s="21">
        <v>0</v>
      </c>
    </row>
    <row r="97" spans="2:11" ht="13.8">
      <c r="B97" s="13"/>
      <c r="C97" s="60" t="s">
        <v>114</v>
      </c>
      <c r="D97" s="19">
        <v>90</v>
      </c>
      <c r="E97" s="20">
        <v>0</v>
      </c>
      <c r="F97" s="21">
        <v>0</v>
      </c>
    </row>
    <row r="98" spans="2:11" ht="13.8">
      <c r="B98" s="13">
        <v>5</v>
      </c>
      <c r="C98" s="28" t="s">
        <v>115</v>
      </c>
      <c r="D98" s="19">
        <v>91</v>
      </c>
      <c r="E98" s="23">
        <v>0</v>
      </c>
      <c r="F98" s="24">
        <v>0</v>
      </c>
    </row>
    <row r="99" spans="2:11" ht="24" customHeight="1">
      <c r="B99" s="29"/>
      <c r="C99" s="57" t="s">
        <v>116</v>
      </c>
      <c r="D99" s="31">
        <v>92</v>
      </c>
      <c r="E99" s="32">
        <f>E83+E93+E94+E95+E98</f>
        <v>239259761.88</v>
      </c>
      <c r="F99" s="33">
        <f>F83+F93+F94+F95+F98</f>
        <v>234593491</v>
      </c>
    </row>
    <row r="100" spans="2:11" ht="23.4" customHeight="1">
      <c r="B100" s="61"/>
      <c r="C100" s="62" t="s">
        <v>117</v>
      </c>
      <c r="D100" s="63">
        <v>93</v>
      </c>
      <c r="E100" s="64">
        <f>E82+E99</f>
        <v>415135620.88</v>
      </c>
      <c r="F100" s="65">
        <f>F82+F99</f>
        <v>360554473</v>
      </c>
      <c r="K100" s="66"/>
    </row>
    <row r="101" spans="2:11" s="66" customFormat="1" ht="15.6">
      <c r="B101" s="67"/>
      <c r="C101" s="68" t="s">
        <v>118</v>
      </c>
      <c r="D101" s="19">
        <v>94</v>
      </c>
      <c r="E101" s="69"/>
      <c r="F101" s="70"/>
    </row>
    <row r="102" spans="2:11" ht="13.8">
      <c r="B102" s="13">
        <v>1</v>
      </c>
      <c r="C102" s="55" t="s">
        <v>119</v>
      </c>
      <c r="D102" s="19">
        <v>95</v>
      </c>
      <c r="E102" s="20">
        <f>'[1]bk fin5'!E4</f>
        <v>13200000</v>
      </c>
      <c r="F102" s="21">
        <v>13200000</v>
      </c>
    </row>
    <row r="103" spans="2:11" ht="13.8">
      <c r="B103" s="13">
        <v>2</v>
      </c>
      <c r="C103" s="55" t="s">
        <v>120</v>
      </c>
      <c r="D103" s="19">
        <v>96</v>
      </c>
      <c r="E103" s="20">
        <v>0</v>
      </c>
      <c r="F103" s="21">
        <v>0</v>
      </c>
    </row>
    <row r="104" spans="2:11" ht="13.8">
      <c r="B104" s="13">
        <v>3</v>
      </c>
      <c r="C104" s="55" t="s">
        <v>121</v>
      </c>
      <c r="D104" s="19">
        <v>97</v>
      </c>
      <c r="E104" s="20">
        <v>0</v>
      </c>
      <c r="F104" s="21">
        <v>0</v>
      </c>
    </row>
    <row r="105" spans="2:11" ht="13.8">
      <c r="B105" s="13">
        <v>4</v>
      </c>
      <c r="C105" s="55" t="s">
        <v>122</v>
      </c>
      <c r="D105" s="19">
        <v>98</v>
      </c>
      <c r="E105" s="20"/>
      <c r="F105" s="21"/>
    </row>
    <row r="106" spans="2:11" ht="13.8">
      <c r="B106" s="13"/>
      <c r="C106" s="25" t="s">
        <v>123</v>
      </c>
      <c r="D106" s="19">
        <v>99</v>
      </c>
      <c r="E106" s="20">
        <f>'[1]bk fin5'!E5</f>
        <v>1320000</v>
      </c>
      <c r="F106" s="21">
        <v>1320000</v>
      </c>
    </row>
    <row r="107" spans="2:11" ht="13.8">
      <c r="B107" s="13"/>
      <c r="C107" s="25" t="s">
        <v>124</v>
      </c>
      <c r="D107" s="19">
        <v>100</v>
      </c>
      <c r="E107" s="20">
        <v>0</v>
      </c>
      <c r="F107" s="21">
        <v>0</v>
      </c>
    </row>
    <row r="108" spans="2:11" ht="13.8">
      <c r="B108" s="13"/>
      <c r="C108" s="25" t="s">
        <v>125</v>
      </c>
      <c r="D108" s="19">
        <v>101</v>
      </c>
      <c r="E108" s="20">
        <f>'[1]bk fin5'!E6</f>
        <v>77467374</v>
      </c>
      <c r="F108" s="21">
        <v>68774322</v>
      </c>
    </row>
    <row r="109" spans="2:11" ht="13.8">
      <c r="B109" s="13">
        <v>5</v>
      </c>
      <c r="C109" s="55" t="s">
        <v>126</v>
      </c>
      <c r="D109" s="19">
        <v>102</v>
      </c>
      <c r="E109" s="20">
        <v>0</v>
      </c>
      <c r="F109" s="21">
        <v>0</v>
      </c>
    </row>
    <row r="110" spans="2:11" ht="13.8">
      <c r="B110" s="13">
        <v>6</v>
      </c>
      <c r="C110" s="55" t="s">
        <v>127</v>
      </c>
      <c r="D110" s="19">
        <v>103</v>
      </c>
      <c r="E110" s="20">
        <f>'[1]bk fin5'!E7</f>
        <v>18086391.621999994</v>
      </c>
      <c r="F110" s="21">
        <v>8693052</v>
      </c>
    </row>
    <row r="111" spans="2:11" ht="25.2" customHeight="1">
      <c r="B111" s="71"/>
      <c r="C111" s="72" t="s">
        <v>128</v>
      </c>
      <c r="D111" s="73">
        <v>104</v>
      </c>
      <c r="E111" s="74">
        <f>SUM(E102:E110)</f>
        <v>110073765.62199999</v>
      </c>
      <c r="F111" s="75">
        <f>SUM(F102:F110)</f>
        <v>91987374</v>
      </c>
    </row>
    <row r="112" spans="2:11" ht="28.8" customHeight="1" thickBot="1">
      <c r="B112" s="76"/>
      <c r="C112" s="77" t="s">
        <v>129</v>
      </c>
      <c r="D112" s="78">
        <v>105</v>
      </c>
      <c r="E112" s="79">
        <f>E100+E111</f>
        <v>525209386.50199997</v>
      </c>
      <c r="F112" s="80">
        <f>F100+F111</f>
        <v>452541847</v>
      </c>
      <c r="G112"/>
    </row>
    <row r="113" spans="2:2" ht="13.8" thickTop="1">
      <c r="B113" s="81"/>
    </row>
  </sheetData>
  <mergeCells count="3">
    <mergeCell ref="B1:F1"/>
    <mergeCell ref="B2:F2"/>
    <mergeCell ref="B63:C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activeCell="C56" sqref="C56"/>
    </sheetView>
  </sheetViews>
  <sheetFormatPr defaultRowHeight="13.8"/>
  <cols>
    <col min="1" max="1" width="6.44140625" style="122" customWidth="1"/>
    <col min="2" max="2" width="53.88671875" style="34" customWidth="1"/>
    <col min="3" max="3" width="16.33203125" style="89" customWidth="1"/>
    <col min="4" max="4" width="16.6640625" style="89" customWidth="1"/>
    <col min="5" max="5" width="8.88671875" style="89"/>
    <col min="6" max="256" width="8.88671875" style="34"/>
    <col min="257" max="257" width="6.44140625" style="34" customWidth="1"/>
    <col min="258" max="258" width="53.88671875" style="34" customWidth="1"/>
    <col min="259" max="259" width="16.33203125" style="34" customWidth="1"/>
    <col min="260" max="260" width="16.6640625" style="34" customWidth="1"/>
    <col min="261" max="512" width="8.88671875" style="34"/>
    <col min="513" max="513" width="6.44140625" style="34" customWidth="1"/>
    <col min="514" max="514" width="53.88671875" style="34" customWidth="1"/>
    <col min="515" max="515" width="16.33203125" style="34" customWidth="1"/>
    <col min="516" max="516" width="16.6640625" style="34" customWidth="1"/>
    <col min="517" max="768" width="8.88671875" style="34"/>
    <col min="769" max="769" width="6.44140625" style="34" customWidth="1"/>
    <col min="770" max="770" width="53.88671875" style="34" customWidth="1"/>
    <col min="771" max="771" width="16.33203125" style="34" customWidth="1"/>
    <col min="772" max="772" width="16.6640625" style="34" customWidth="1"/>
    <col min="773" max="1024" width="8.88671875" style="34"/>
    <col min="1025" max="1025" width="6.44140625" style="34" customWidth="1"/>
    <col min="1026" max="1026" width="53.88671875" style="34" customWidth="1"/>
    <col min="1027" max="1027" width="16.33203125" style="34" customWidth="1"/>
    <col min="1028" max="1028" width="16.6640625" style="34" customWidth="1"/>
    <col min="1029" max="1280" width="8.88671875" style="34"/>
    <col min="1281" max="1281" width="6.44140625" style="34" customWidth="1"/>
    <col min="1282" max="1282" width="53.88671875" style="34" customWidth="1"/>
    <col min="1283" max="1283" width="16.33203125" style="34" customWidth="1"/>
    <col min="1284" max="1284" width="16.6640625" style="34" customWidth="1"/>
    <col min="1285" max="1536" width="8.88671875" style="34"/>
    <col min="1537" max="1537" width="6.44140625" style="34" customWidth="1"/>
    <col min="1538" max="1538" width="53.88671875" style="34" customWidth="1"/>
    <col min="1539" max="1539" width="16.33203125" style="34" customWidth="1"/>
    <col min="1540" max="1540" width="16.6640625" style="34" customWidth="1"/>
    <col min="1541" max="1792" width="8.88671875" style="34"/>
    <col min="1793" max="1793" width="6.44140625" style="34" customWidth="1"/>
    <col min="1794" max="1794" width="53.88671875" style="34" customWidth="1"/>
    <col min="1795" max="1795" width="16.33203125" style="34" customWidth="1"/>
    <col min="1796" max="1796" width="16.6640625" style="34" customWidth="1"/>
    <col min="1797" max="2048" width="8.88671875" style="34"/>
    <col min="2049" max="2049" width="6.44140625" style="34" customWidth="1"/>
    <col min="2050" max="2050" width="53.88671875" style="34" customWidth="1"/>
    <col min="2051" max="2051" width="16.33203125" style="34" customWidth="1"/>
    <col min="2052" max="2052" width="16.6640625" style="34" customWidth="1"/>
    <col min="2053" max="2304" width="8.88671875" style="34"/>
    <col min="2305" max="2305" width="6.44140625" style="34" customWidth="1"/>
    <col min="2306" max="2306" width="53.88671875" style="34" customWidth="1"/>
    <col min="2307" max="2307" width="16.33203125" style="34" customWidth="1"/>
    <col min="2308" max="2308" width="16.6640625" style="34" customWidth="1"/>
    <col min="2309" max="2560" width="8.88671875" style="34"/>
    <col min="2561" max="2561" width="6.44140625" style="34" customWidth="1"/>
    <col min="2562" max="2562" width="53.88671875" style="34" customWidth="1"/>
    <col min="2563" max="2563" width="16.33203125" style="34" customWidth="1"/>
    <col min="2564" max="2564" width="16.6640625" style="34" customWidth="1"/>
    <col min="2565" max="2816" width="8.88671875" style="34"/>
    <col min="2817" max="2817" width="6.44140625" style="34" customWidth="1"/>
    <col min="2818" max="2818" width="53.88671875" style="34" customWidth="1"/>
    <col min="2819" max="2819" width="16.33203125" style="34" customWidth="1"/>
    <col min="2820" max="2820" width="16.6640625" style="34" customWidth="1"/>
    <col min="2821" max="3072" width="8.88671875" style="34"/>
    <col min="3073" max="3073" width="6.44140625" style="34" customWidth="1"/>
    <col min="3074" max="3074" width="53.88671875" style="34" customWidth="1"/>
    <col min="3075" max="3075" width="16.33203125" style="34" customWidth="1"/>
    <col min="3076" max="3076" width="16.6640625" style="34" customWidth="1"/>
    <col min="3077" max="3328" width="8.88671875" style="34"/>
    <col min="3329" max="3329" width="6.44140625" style="34" customWidth="1"/>
    <col min="3330" max="3330" width="53.88671875" style="34" customWidth="1"/>
    <col min="3331" max="3331" width="16.33203125" style="34" customWidth="1"/>
    <col min="3332" max="3332" width="16.6640625" style="34" customWidth="1"/>
    <col min="3333" max="3584" width="8.88671875" style="34"/>
    <col min="3585" max="3585" width="6.44140625" style="34" customWidth="1"/>
    <col min="3586" max="3586" width="53.88671875" style="34" customWidth="1"/>
    <col min="3587" max="3587" width="16.33203125" style="34" customWidth="1"/>
    <col min="3588" max="3588" width="16.6640625" style="34" customWidth="1"/>
    <col min="3589" max="3840" width="8.88671875" style="34"/>
    <col min="3841" max="3841" width="6.44140625" style="34" customWidth="1"/>
    <col min="3842" max="3842" width="53.88671875" style="34" customWidth="1"/>
    <col min="3843" max="3843" width="16.33203125" style="34" customWidth="1"/>
    <col min="3844" max="3844" width="16.6640625" style="34" customWidth="1"/>
    <col min="3845" max="4096" width="8.88671875" style="34"/>
    <col min="4097" max="4097" width="6.44140625" style="34" customWidth="1"/>
    <col min="4098" max="4098" width="53.88671875" style="34" customWidth="1"/>
    <col min="4099" max="4099" width="16.33203125" style="34" customWidth="1"/>
    <col min="4100" max="4100" width="16.6640625" style="34" customWidth="1"/>
    <col min="4101" max="4352" width="8.88671875" style="34"/>
    <col min="4353" max="4353" width="6.44140625" style="34" customWidth="1"/>
    <col min="4354" max="4354" width="53.88671875" style="34" customWidth="1"/>
    <col min="4355" max="4355" width="16.33203125" style="34" customWidth="1"/>
    <col min="4356" max="4356" width="16.6640625" style="34" customWidth="1"/>
    <col min="4357" max="4608" width="8.88671875" style="34"/>
    <col min="4609" max="4609" width="6.44140625" style="34" customWidth="1"/>
    <col min="4610" max="4610" width="53.88671875" style="34" customWidth="1"/>
    <col min="4611" max="4611" width="16.33203125" style="34" customWidth="1"/>
    <col min="4612" max="4612" width="16.6640625" style="34" customWidth="1"/>
    <col min="4613" max="4864" width="8.88671875" style="34"/>
    <col min="4865" max="4865" width="6.44140625" style="34" customWidth="1"/>
    <col min="4866" max="4866" width="53.88671875" style="34" customWidth="1"/>
    <col min="4867" max="4867" width="16.33203125" style="34" customWidth="1"/>
    <col min="4868" max="4868" width="16.6640625" style="34" customWidth="1"/>
    <col min="4869" max="5120" width="8.88671875" style="34"/>
    <col min="5121" max="5121" width="6.44140625" style="34" customWidth="1"/>
    <col min="5122" max="5122" width="53.88671875" style="34" customWidth="1"/>
    <col min="5123" max="5123" width="16.33203125" style="34" customWidth="1"/>
    <col min="5124" max="5124" width="16.6640625" style="34" customWidth="1"/>
    <col min="5125" max="5376" width="8.88671875" style="34"/>
    <col min="5377" max="5377" width="6.44140625" style="34" customWidth="1"/>
    <col min="5378" max="5378" width="53.88671875" style="34" customWidth="1"/>
    <col min="5379" max="5379" width="16.33203125" style="34" customWidth="1"/>
    <col min="5380" max="5380" width="16.6640625" style="34" customWidth="1"/>
    <col min="5381" max="5632" width="8.88671875" style="34"/>
    <col min="5633" max="5633" width="6.44140625" style="34" customWidth="1"/>
    <col min="5634" max="5634" width="53.88671875" style="34" customWidth="1"/>
    <col min="5635" max="5635" width="16.33203125" style="34" customWidth="1"/>
    <col min="5636" max="5636" width="16.6640625" style="34" customWidth="1"/>
    <col min="5637" max="5888" width="8.88671875" style="34"/>
    <col min="5889" max="5889" width="6.44140625" style="34" customWidth="1"/>
    <col min="5890" max="5890" width="53.88671875" style="34" customWidth="1"/>
    <col min="5891" max="5891" width="16.33203125" style="34" customWidth="1"/>
    <col min="5892" max="5892" width="16.6640625" style="34" customWidth="1"/>
    <col min="5893" max="6144" width="8.88671875" style="34"/>
    <col min="6145" max="6145" width="6.44140625" style="34" customWidth="1"/>
    <col min="6146" max="6146" width="53.88671875" style="34" customWidth="1"/>
    <col min="6147" max="6147" width="16.33203125" style="34" customWidth="1"/>
    <col min="6148" max="6148" width="16.6640625" style="34" customWidth="1"/>
    <col min="6149" max="6400" width="8.88671875" style="34"/>
    <col min="6401" max="6401" width="6.44140625" style="34" customWidth="1"/>
    <col min="6402" max="6402" width="53.88671875" style="34" customWidth="1"/>
    <col min="6403" max="6403" width="16.33203125" style="34" customWidth="1"/>
    <col min="6404" max="6404" width="16.6640625" style="34" customWidth="1"/>
    <col min="6405" max="6656" width="8.88671875" style="34"/>
    <col min="6657" max="6657" width="6.44140625" style="34" customWidth="1"/>
    <col min="6658" max="6658" width="53.88671875" style="34" customWidth="1"/>
    <col min="6659" max="6659" width="16.33203125" style="34" customWidth="1"/>
    <col min="6660" max="6660" width="16.6640625" style="34" customWidth="1"/>
    <col min="6661" max="6912" width="8.88671875" style="34"/>
    <col min="6913" max="6913" width="6.44140625" style="34" customWidth="1"/>
    <col min="6914" max="6914" width="53.88671875" style="34" customWidth="1"/>
    <col min="6915" max="6915" width="16.33203125" style="34" customWidth="1"/>
    <col min="6916" max="6916" width="16.6640625" style="34" customWidth="1"/>
    <col min="6917" max="7168" width="8.88671875" style="34"/>
    <col min="7169" max="7169" width="6.44140625" style="34" customWidth="1"/>
    <col min="7170" max="7170" width="53.88671875" style="34" customWidth="1"/>
    <col min="7171" max="7171" width="16.33203125" style="34" customWidth="1"/>
    <col min="7172" max="7172" width="16.6640625" style="34" customWidth="1"/>
    <col min="7173" max="7424" width="8.88671875" style="34"/>
    <col min="7425" max="7425" width="6.44140625" style="34" customWidth="1"/>
    <col min="7426" max="7426" width="53.88671875" style="34" customWidth="1"/>
    <col min="7427" max="7427" width="16.33203125" style="34" customWidth="1"/>
    <col min="7428" max="7428" width="16.6640625" style="34" customWidth="1"/>
    <col min="7429" max="7680" width="8.88671875" style="34"/>
    <col min="7681" max="7681" width="6.44140625" style="34" customWidth="1"/>
    <col min="7682" max="7682" width="53.88671875" style="34" customWidth="1"/>
    <col min="7683" max="7683" width="16.33203125" style="34" customWidth="1"/>
    <col min="7684" max="7684" width="16.6640625" style="34" customWidth="1"/>
    <col min="7685" max="7936" width="8.88671875" style="34"/>
    <col min="7937" max="7937" width="6.44140625" style="34" customWidth="1"/>
    <col min="7938" max="7938" width="53.88671875" style="34" customWidth="1"/>
    <col min="7939" max="7939" width="16.33203125" style="34" customWidth="1"/>
    <col min="7940" max="7940" width="16.6640625" style="34" customWidth="1"/>
    <col min="7941" max="8192" width="8.88671875" style="34"/>
    <col min="8193" max="8193" width="6.44140625" style="34" customWidth="1"/>
    <col min="8194" max="8194" width="53.88671875" style="34" customWidth="1"/>
    <col min="8195" max="8195" width="16.33203125" style="34" customWidth="1"/>
    <col min="8196" max="8196" width="16.6640625" style="34" customWidth="1"/>
    <col min="8197" max="8448" width="8.88671875" style="34"/>
    <col min="8449" max="8449" width="6.44140625" style="34" customWidth="1"/>
    <col min="8450" max="8450" width="53.88671875" style="34" customWidth="1"/>
    <col min="8451" max="8451" width="16.33203125" style="34" customWidth="1"/>
    <col min="8452" max="8452" width="16.6640625" style="34" customWidth="1"/>
    <col min="8453" max="8704" width="8.88671875" style="34"/>
    <col min="8705" max="8705" width="6.44140625" style="34" customWidth="1"/>
    <col min="8706" max="8706" width="53.88671875" style="34" customWidth="1"/>
    <col min="8707" max="8707" width="16.33203125" style="34" customWidth="1"/>
    <col min="8708" max="8708" width="16.6640625" style="34" customWidth="1"/>
    <col min="8709" max="8960" width="8.88671875" style="34"/>
    <col min="8961" max="8961" width="6.44140625" style="34" customWidth="1"/>
    <col min="8962" max="8962" width="53.88671875" style="34" customWidth="1"/>
    <col min="8963" max="8963" width="16.33203125" style="34" customWidth="1"/>
    <col min="8964" max="8964" width="16.6640625" style="34" customWidth="1"/>
    <col min="8965" max="9216" width="8.88671875" style="34"/>
    <col min="9217" max="9217" width="6.44140625" style="34" customWidth="1"/>
    <col min="9218" max="9218" width="53.88671875" style="34" customWidth="1"/>
    <col min="9219" max="9219" width="16.33203125" style="34" customWidth="1"/>
    <col min="9220" max="9220" width="16.6640625" style="34" customWidth="1"/>
    <col min="9221" max="9472" width="8.88671875" style="34"/>
    <col min="9473" max="9473" width="6.44140625" style="34" customWidth="1"/>
    <col min="9474" max="9474" width="53.88671875" style="34" customWidth="1"/>
    <col min="9475" max="9475" width="16.33203125" style="34" customWidth="1"/>
    <col min="9476" max="9476" width="16.6640625" style="34" customWidth="1"/>
    <col min="9477" max="9728" width="8.88671875" style="34"/>
    <col min="9729" max="9729" width="6.44140625" style="34" customWidth="1"/>
    <col min="9730" max="9730" width="53.88671875" style="34" customWidth="1"/>
    <col min="9731" max="9731" width="16.33203125" style="34" customWidth="1"/>
    <col min="9732" max="9732" width="16.6640625" style="34" customWidth="1"/>
    <col min="9733" max="9984" width="8.88671875" style="34"/>
    <col min="9985" max="9985" width="6.44140625" style="34" customWidth="1"/>
    <col min="9986" max="9986" width="53.88671875" style="34" customWidth="1"/>
    <col min="9987" max="9987" width="16.33203125" style="34" customWidth="1"/>
    <col min="9988" max="9988" width="16.6640625" style="34" customWidth="1"/>
    <col min="9989" max="10240" width="8.88671875" style="34"/>
    <col min="10241" max="10241" width="6.44140625" style="34" customWidth="1"/>
    <col min="10242" max="10242" width="53.88671875" style="34" customWidth="1"/>
    <col min="10243" max="10243" width="16.33203125" style="34" customWidth="1"/>
    <col min="10244" max="10244" width="16.6640625" style="34" customWidth="1"/>
    <col min="10245" max="10496" width="8.88671875" style="34"/>
    <col min="10497" max="10497" width="6.44140625" style="34" customWidth="1"/>
    <col min="10498" max="10498" width="53.88671875" style="34" customWidth="1"/>
    <col min="10499" max="10499" width="16.33203125" style="34" customWidth="1"/>
    <col min="10500" max="10500" width="16.6640625" style="34" customWidth="1"/>
    <col min="10501" max="10752" width="8.88671875" style="34"/>
    <col min="10753" max="10753" width="6.44140625" style="34" customWidth="1"/>
    <col min="10754" max="10754" width="53.88671875" style="34" customWidth="1"/>
    <col min="10755" max="10755" width="16.33203125" style="34" customWidth="1"/>
    <col min="10756" max="10756" width="16.6640625" style="34" customWidth="1"/>
    <col min="10757" max="11008" width="8.88671875" style="34"/>
    <col min="11009" max="11009" width="6.44140625" style="34" customWidth="1"/>
    <col min="11010" max="11010" width="53.88671875" style="34" customWidth="1"/>
    <col min="11011" max="11011" width="16.33203125" style="34" customWidth="1"/>
    <col min="11012" max="11012" width="16.6640625" style="34" customWidth="1"/>
    <col min="11013" max="11264" width="8.88671875" style="34"/>
    <col min="11265" max="11265" width="6.44140625" style="34" customWidth="1"/>
    <col min="11266" max="11266" width="53.88671875" style="34" customWidth="1"/>
    <col min="11267" max="11267" width="16.33203125" style="34" customWidth="1"/>
    <col min="11268" max="11268" width="16.6640625" style="34" customWidth="1"/>
    <col min="11269" max="11520" width="8.88671875" style="34"/>
    <col min="11521" max="11521" width="6.44140625" style="34" customWidth="1"/>
    <col min="11522" max="11522" width="53.88671875" style="34" customWidth="1"/>
    <col min="11523" max="11523" width="16.33203125" style="34" customWidth="1"/>
    <col min="11524" max="11524" width="16.6640625" style="34" customWidth="1"/>
    <col min="11525" max="11776" width="8.88671875" style="34"/>
    <col min="11777" max="11777" width="6.44140625" style="34" customWidth="1"/>
    <col min="11778" max="11778" width="53.88671875" style="34" customWidth="1"/>
    <col min="11779" max="11779" width="16.33203125" style="34" customWidth="1"/>
    <col min="11780" max="11780" width="16.6640625" style="34" customWidth="1"/>
    <col min="11781" max="12032" width="8.88671875" style="34"/>
    <col min="12033" max="12033" width="6.44140625" style="34" customWidth="1"/>
    <col min="12034" max="12034" width="53.88671875" style="34" customWidth="1"/>
    <col min="12035" max="12035" width="16.33203125" style="34" customWidth="1"/>
    <col min="12036" max="12036" width="16.6640625" style="34" customWidth="1"/>
    <col min="12037" max="12288" width="8.88671875" style="34"/>
    <col min="12289" max="12289" width="6.44140625" style="34" customWidth="1"/>
    <col min="12290" max="12290" width="53.88671875" style="34" customWidth="1"/>
    <col min="12291" max="12291" width="16.33203125" style="34" customWidth="1"/>
    <col min="12292" max="12292" width="16.6640625" style="34" customWidth="1"/>
    <col min="12293" max="12544" width="8.88671875" style="34"/>
    <col min="12545" max="12545" width="6.44140625" style="34" customWidth="1"/>
    <col min="12546" max="12546" width="53.88671875" style="34" customWidth="1"/>
    <col min="12547" max="12547" width="16.33203125" style="34" customWidth="1"/>
    <col min="12548" max="12548" width="16.6640625" style="34" customWidth="1"/>
    <col min="12549" max="12800" width="8.88671875" style="34"/>
    <col min="12801" max="12801" width="6.44140625" style="34" customWidth="1"/>
    <col min="12802" max="12802" width="53.88671875" style="34" customWidth="1"/>
    <col min="12803" max="12803" width="16.33203125" style="34" customWidth="1"/>
    <col min="12804" max="12804" width="16.6640625" style="34" customWidth="1"/>
    <col min="12805" max="13056" width="8.88671875" style="34"/>
    <col min="13057" max="13057" width="6.44140625" style="34" customWidth="1"/>
    <col min="13058" max="13058" width="53.88671875" style="34" customWidth="1"/>
    <col min="13059" max="13059" width="16.33203125" style="34" customWidth="1"/>
    <col min="13060" max="13060" width="16.6640625" style="34" customWidth="1"/>
    <col min="13061" max="13312" width="8.88671875" style="34"/>
    <col min="13313" max="13313" width="6.44140625" style="34" customWidth="1"/>
    <col min="13314" max="13314" width="53.88671875" style="34" customWidth="1"/>
    <col min="13315" max="13315" width="16.33203125" style="34" customWidth="1"/>
    <col min="13316" max="13316" width="16.6640625" style="34" customWidth="1"/>
    <col min="13317" max="13568" width="8.88671875" style="34"/>
    <col min="13569" max="13569" width="6.44140625" style="34" customWidth="1"/>
    <col min="13570" max="13570" width="53.88671875" style="34" customWidth="1"/>
    <col min="13571" max="13571" width="16.33203125" style="34" customWidth="1"/>
    <col min="13572" max="13572" width="16.6640625" style="34" customWidth="1"/>
    <col min="13573" max="13824" width="8.88671875" style="34"/>
    <col min="13825" max="13825" width="6.44140625" style="34" customWidth="1"/>
    <col min="13826" max="13826" width="53.88671875" style="34" customWidth="1"/>
    <col min="13827" max="13827" width="16.33203125" style="34" customWidth="1"/>
    <col min="13828" max="13828" width="16.6640625" style="34" customWidth="1"/>
    <col min="13829" max="14080" width="8.88671875" style="34"/>
    <col min="14081" max="14081" width="6.44140625" style="34" customWidth="1"/>
    <col min="14082" max="14082" width="53.88671875" style="34" customWidth="1"/>
    <col min="14083" max="14083" width="16.33203125" style="34" customWidth="1"/>
    <col min="14084" max="14084" width="16.6640625" style="34" customWidth="1"/>
    <col min="14085" max="14336" width="8.88671875" style="34"/>
    <col min="14337" max="14337" width="6.44140625" style="34" customWidth="1"/>
    <col min="14338" max="14338" width="53.88671875" style="34" customWidth="1"/>
    <col min="14339" max="14339" width="16.33203125" style="34" customWidth="1"/>
    <col min="14340" max="14340" width="16.6640625" style="34" customWidth="1"/>
    <col min="14341" max="14592" width="8.88671875" style="34"/>
    <col min="14593" max="14593" width="6.44140625" style="34" customWidth="1"/>
    <col min="14594" max="14594" width="53.88671875" style="34" customWidth="1"/>
    <col min="14595" max="14595" width="16.33203125" style="34" customWidth="1"/>
    <col min="14596" max="14596" width="16.6640625" style="34" customWidth="1"/>
    <col min="14597" max="14848" width="8.88671875" style="34"/>
    <col min="14849" max="14849" width="6.44140625" style="34" customWidth="1"/>
    <col min="14850" max="14850" width="53.88671875" style="34" customWidth="1"/>
    <col min="14851" max="14851" width="16.33203125" style="34" customWidth="1"/>
    <col min="14852" max="14852" width="16.6640625" style="34" customWidth="1"/>
    <col min="14853" max="15104" width="8.88671875" style="34"/>
    <col min="15105" max="15105" width="6.44140625" style="34" customWidth="1"/>
    <col min="15106" max="15106" width="53.88671875" style="34" customWidth="1"/>
    <col min="15107" max="15107" width="16.33203125" style="34" customWidth="1"/>
    <col min="15108" max="15108" width="16.6640625" style="34" customWidth="1"/>
    <col min="15109" max="15360" width="8.88671875" style="34"/>
    <col min="15361" max="15361" width="6.44140625" style="34" customWidth="1"/>
    <col min="15362" max="15362" width="53.88671875" style="34" customWidth="1"/>
    <col min="15363" max="15363" width="16.33203125" style="34" customWidth="1"/>
    <col min="15364" max="15364" width="16.6640625" style="34" customWidth="1"/>
    <col min="15365" max="15616" width="8.88671875" style="34"/>
    <col min="15617" max="15617" width="6.44140625" style="34" customWidth="1"/>
    <col min="15618" max="15618" width="53.88671875" style="34" customWidth="1"/>
    <col min="15619" max="15619" width="16.33203125" style="34" customWidth="1"/>
    <col min="15620" max="15620" width="16.6640625" style="34" customWidth="1"/>
    <col min="15621" max="15872" width="8.88671875" style="34"/>
    <col min="15873" max="15873" width="6.44140625" style="34" customWidth="1"/>
    <col min="15874" max="15874" width="53.88671875" style="34" customWidth="1"/>
    <col min="15875" max="15875" width="16.33203125" style="34" customWidth="1"/>
    <col min="15876" max="15876" width="16.6640625" style="34" customWidth="1"/>
    <col min="15877" max="16128" width="8.88671875" style="34"/>
    <col min="16129" max="16129" width="6.44140625" style="34" customWidth="1"/>
    <col min="16130" max="16130" width="53.88671875" style="34" customWidth="1"/>
    <col min="16131" max="16131" width="16.33203125" style="34" customWidth="1"/>
    <col min="16132" max="16132" width="16.6640625" style="34" customWidth="1"/>
    <col min="16133" max="16384" width="8.88671875" style="34"/>
  </cols>
  <sheetData>
    <row r="1" spans="1:5" s="83" customFormat="1" ht="19.95" customHeight="1">
      <c r="A1" s="2" t="s">
        <v>130</v>
      </c>
      <c r="B1" s="2"/>
      <c r="C1" s="2"/>
      <c r="D1" s="2"/>
      <c r="E1" s="82"/>
    </row>
    <row r="2" spans="1:5" s="83" customFormat="1" ht="19.95" customHeight="1">
      <c r="A2" s="84" t="s">
        <v>131</v>
      </c>
      <c r="B2" s="84"/>
      <c r="C2" s="84"/>
      <c r="D2" s="84"/>
      <c r="E2" s="82"/>
    </row>
    <row r="3" spans="1:5" s="40" customFormat="1" ht="19.95" customHeight="1">
      <c r="A3" s="85" t="s">
        <v>132</v>
      </c>
      <c r="B3" s="85"/>
      <c r="C3" s="85"/>
      <c r="D3" s="85"/>
      <c r="E3" s="86"/>
    </row>
    <row r="4" spans="1:5" ht="29.4" customHeight="1">
      <c r="A4" s="87" t="s">
        <v>2</v>
      </c>
      <c r="B4" s="22" t="s">
        <v>133</v>
      </c>
      <c r="C4" s="88" t="s">
        <v>134</v>
      </c>
      <c r="D4" s="88" t="s">
        <v>6</v>
      </c>
    </row>
    <row r="5" spans="1:5" ht="19.95" customHeight="1">
      <c r="A5" s="90"/>
      <c r="B5" s="91" t="s">
        <v>135</v>
      </c>
      <c r="C5" s="92">
        <f>C6+C10+C11+C12+C26</f>
        <v>143771693.31999999</v>
      </c>
      <c r="D5" s="92">
        <f>D6+D10+D11+D12+D26</f>
        <v>73627258</v>
      </c>
    </row>
    <row r="6" spans="1:5" s="96" customFormat="1" ht="18" customHeight="1">
      <c r="A6" s="93">
        <v>1</v>
      </c>
      <c r="B6" s="94" t="s">
        <v>136</v>
      </c>
      <c r="C6" s="69">
        <f>SUM(C7:C9)</f>
        <v>143771693.31999999</v>
      </c>
      <c r="D6" s="69">
        <f>SUM(D7:D9)</f>
        <v>73627258</v>
      </c>
      <c r="E6" s="95"/>
    </row>
    <row r="7" spans="1:5" s="100" customFormat="1" ht="18" customHeight="1">
      <c r="A7" s="93"/>
      <c r="B7" s="97" t="s">
        <v>137</v>
      </c>
      <c r="C7" s="98">
        <f>'[1]pash fin5'!E2</f>
        <v>5013500</v>
      </c>
      <c r="D7" s="98">
        <v>4140000</v>
      </c>
      <c r="E7" s="99"/>
    </row>
    <row r="8" spans="1:5" s="100" customFormat="1" ht="18" customHeight="1">
      <c r="A8" s="93"/>
      <c r="B8" s="97" t="s">
        <v>138</v>
      </c>
      <c r="C8" s="98">
        <f>'[1]pash fin5'!E3</f>
        <v>131858860</v>
      </c>
      <c r="D8" s="98">
        <v>62058925</v>
      </c>
      <c r="E8" s="99"/>
    </row>
    <row r="9" spans="1:5" s="100" customFormat="1" ht="18" customHeight="1">
      <c r="A9" s="93"/>
      <c r="B9" s="97" t="s">
        <v>139</v>
      </c>
      <c r="C9" s="98">
        <f>'[1]pash fin5'!E4+'[1]pash fin5'!E5</f>
        <v>6899333.3200000003</v>
      </c>
      <c r="D9" s="98">
        <v>7428333</v>
      </c>
      <c r="E9" s="99"/>
    </row>
    <row r="10" spans="1:5" s="96" customFormat="1" ht="28.2" customHeight="1">
      <c r="A10" s="93">
        <v>2</v>
      </c>
      <c r="B10" s="101" t="s">
        <v>140</v>
      </c>
      <c r="C10" s="69">
        <v>0</v>
      </c>
      <c r="D10" s="69">
        <v>0</v>
      </c>
      <c r="E10" s="95"/>
    </row>
    <row r="11" spans="1:5" s="96" customFormat="1" ht="18" customHeight="1">
      <c r="A11" s="93">
        <v>3</v>
      </c>
      <c r="B11" s="101" t="s">
        <v>141</v>
      </c>
      <c r="C11" s="69">
        <v>0</v>
      </c>
      <c r="D11" s="69">
        <v>0</v>
      </c>
      <c r="E11" s="95"/>
    </row>
    <row r="12" spans="1:5" s="96" customFormat="1" ht="18" customHeight="1">
      <c r="A12" s="93">
        <v>4</v>
      </c>
      <c r="B12" s="101" t="s">
        <v>142</v>
      </c>
      <c r="C12" s="69">
        <v>0</v>
      </c>
      <c r="D12" s="69">
        <v>0</v>
      </c>
      <c r="E12" s="95"/>
    </row>
    <row r="13" spans="1:5" s="100" customFormat="1" ht="18" customHeight="1">
      <c r="A13" s="93"/>
      <c r="B13" s="101"/>
      <c r="C13" s="69"/>
      <c r="D13" s="69"/>
      <c r="E13" s="99"/>
    </row>
    <row r="14" spans="1:5" s="96" customFormat="1" ht="18" customHeight="1">
      <c r="A14" s="93">
        <v>5</v>
      </c>
      <c r="B14" s="102" t="s">
        <v>143</v>
      </c>
      <c r="C14" s="69">
        <f>SUM(C15:C17)</f>
        <v>75592711</v>
      </c>
      <c r="D14" s="69">
        <f>SUM(D15:D17)</f>
        <v>37104521</v>
      </c>
      <c r="E14" s="95"/>
    </row>
    <row r="15" spans="1:5" s="100" customFormat="1" ht="18" customHeight="1">
      <c r="A15" s="93"/>
      <c r="B15" s="103" t="s">
        <v>144</v>
      </c>
      <c r="C15" s="98">
        <f>'[1]pash fin5'!D10</f>
        <v>75117640</v>
      </c>
      <c r="D15" s="98">
        <v>37104521</v>
      </c>
      <c r="E15" s="99"/>
    </row>
    <row r="16" spans="1:5" s="100" customFormat="1" ht="18" customHeight="1">
      <c r="A16" s="93"/>
      <c r="B16" s="103" t="s">
        <v>145</v>
      </c>
      <c r="C16" s="98">
        <f>'[1]pash fin5'!D12</f>
        <v>475071</v>
      </c>
      <c r="D16" s="98">
        <v>0</v>
      </c>
      <c r="E16" s="99"/>
    </row>
    <row r="17" spans="1:5" s="100" customFormat="1" ht="18" customHeight="1">
      <c r="A17" s="93"/>
      <c r="B17" s="104"/>
      <c r="C17" s="98"/>
      <c r="D17" s="98">
        <v>0</v>
      </c>
      <c r="E17" s="99"/>
    </row>
    <row r="18" spans="1:5" s="96" customFormat="1" ht="18" customHeight="1">
      <c r="A18" s="93">
        <v>6</v>
      </c>
      <c r="B18" s="94" t="s">
        <v>146</v>
      </c>
      <c r="C18" s="69">
        <f>SUM(C19:C21)</f>
        <v>13076055</v>
      </c>
      <c r="D18" s="69">
        <f>SUM(D19:D21)</f>
        <v>10163122</v>
      </c>
      <c r="E18" s="95"/>
    </row>
    <row r="19" spans="1:5" s="100" customFormat="1" ht="18" customHeight="1">
      <c r="A19" s="93"/>
      <c r="B19" s="54" t="s">
        <v>147</v>
      </c>
      <c r="C19" s="98">
        <f>'[1]pash fin5'!D38</f>
        <v>11203094</v>
      </c>
      <c r="D19" s="98">
        <v>6976904</v>
      </c>
      <c r="E19" s="99"/>
    </row>
    <row r="20" spans="1:5" s="100" customFormat="1" ht="25.8" customHeight="1">
      <c r="A20" s="93"/>
      <c r="B20" s="105" t="s">
        <v>148</v>
      </c>
      <c r="C20" s="98">
        <f>'[1]pash fin5'!D39</f>
        <v>1872961</v>
      </c>
      <c r="D20" s="98">
        <v>1197650</v>
      </c>
      <c r="E20" s="99"/>
    </row>
    <row r="21" spans="1:5" s="100" customFormat="1" ht="18" customHeight="1">
      <c r="A21" s="93"/>
      <c r="B21" s="105" t="s">
        <v>149</v>
      </c>
      <c r="C21" s="98">
        <v>0</v>
      </c>
      <c r="D21" s="98">
        <v>1988568</v>
      </c>
      <c r="E21" s="99"/>
    </row>
    <row r="22" spans="1:5" s="96" customFormat="1" ht="18" customHeight="1">
      <c r="A22" s="93">
        <v>7</v>
      </c>
      <c r="B22" s="101" t="s">
        <v>150</v>
      </c>
      <c r="C22" s="69">
        <v>0</v>
      </c>
      <c r="D22" s="69">
        <v>0</v>
      </c>
      <c r="E22" s="95"/>
    </row>
    <row r="23" spans="1:5" s="96" customFormat="1" ht="18" customHeight="1">
      <c r="A23" s="93">
        <v>8</v>
      </c>
      <c r="B23" s="94" t="s">
        <v>151</v>
      </c>
      <c r="C23" s="69">
        <f>'[1]pash fin5'!D44</f>
        <v>228982</v>
      </c>
      <c r="D23" s="69">
        <v>39256</v>
      </c>
      <c r="E23" s="95"/>
    </row>
    <row r="24" spans="1:5" s="96" customFormat="1" ht="18" customHeight="1">
      <c r="A24" s="93">
        <v>9</v>
      </c>
      <c r="B24" s="94" t="s">
        <v>152</v>
      </c>
      <c r="C24" s="69">
        <f>'[1]pash fin5'!D15</f>
        <v>32178209</v>
      </c>
      <c r="D24" s="69">
        <v>14313666</v>
      </c>
      <c r="E24" s="95"/>
    </row>
    <row r="25" spans="1:5" s="100" customFormat="1" ht="18" customHeight="1">
      <c r="A25" s="93">
        <v>9.1</v>
      </c>
      <c r="B25" s="101" t="s">
        <v>153</v>
      </c>
      <c r="C25" s="98">
        <f>'[1]pash fin5'!D41</f>
        <v>35091</v>
      </c>
      <c r="D25" s="98">
        <v>85827</v>
      </c>
      <c r="E25" s="99"/>
    </row>
    <row r="26" spans="1:5" s="96" customFormat="1" ht="18" customHeight="1">
      <c r="A26" s="93">
        <v>10</v>
      </c>
      <c r="B26" s="94" t="s">
        <v>154</v>
      </c>
      <c r="C26" s="69">
        <f>SUM(C27:C29)</f>
        <v>0</v>
      </c>
      <c r="D26" s="69">
        <f>SUM(D27:D29)</f>
        <v>0</v>
      </c>
      <c r="E26" s="95"/>
    </row>
    <row r="27" spans="1:5" s="100" customFormat="1" ht="27.6" customHeight="1">
      <c r="A27" s="106"/>
      <c r="B27" s="105" t="s">
        <v>155</v>
      </c>
      <c r="C27" s="107">
        <v>0</v>
      </c>
      <c r="D27" s="107">
        <v>0</v>
      </c>
      <c r="E27" s="99"/>
    </row>
    <row r="28" spans="1:5" s="100" customFormat="1" ht="28.2" customHeight="1">
      <c r="A28" s="106"/>
      <c r="B28" s="105" t="s">
        <v>156</v>
      </c>
      <c r="C28" s="107">
        <v>0</v>
      </c>
      <c r="D28" s="107">
        <v>0</v>
      </c>
      <c r="E28" s="99"/>
    </row>
    <row r="29" spans="1:5" s="100" customFormat="1" ht="27" customHeight="1">
      <c r="A29" s="93"/>
      <c r="B29" s="105" t="s">
        <v>157</v>
      </c>
      <c r="C29" s="107">
        <v>0</v>
      </c>
      <c r="D29" s="107">
        <v>0</v>
      </c>
      <c r="E29" s="99"/>
    </row>
    <row r="30" spans="1:5" s="96" customFormat="1" ht="30.6" customHeight="1">
      <c r="A30" s="93">
        <v>11</v>
      </c>
      <c r="B30" s="101" t="s">
        <v>158</v>
      </c>
      <c r="C30" s="69">
        <v>0</v>
      </c>
      <c r="D30" s="69">
        <v>0</v>
      </c>
      <c r="E30" s="95"/>
    </row>
    <row r="31" spans="1:5" s="96" customFormat="1" ht="18" customHeight="1">
      <c r="A31" s="93">
        <v>12</v>
      </c>
      <c r="B31" s="94" t="s">
        <v>159</v>
      </c>
      <c r="C31" s="69">
        <f>SUM(C32:C33)</f>
        <v>1376345</v>
      </c>
      <c r="D31" s="69">
        <f>SUM(D32:D33)</f>
        <v>1678600</v>
      </c>
      <c r="E31" s="95"/>
    </row>
    <row r="32" spans="1:5" s="100" customFormat="1" ht="25.8" customHeight="1">
      <c r="A32" s="106"/>
      <c r="B32" s="105" t="s">
        <v>160</v>
      </c>
      <c r="C32" s="98">
        <f>'[1]pash fin5'!D42</f>
        <v>1352338</v>
      </c>
      <c r="D32" s="98">
        <v>1674480</v>
      </c>
      <c r="E32" s="99"/>
    </row>
    <row r="33" spans="1:5" s="100" customFormat="1" ht="18" customHeight="1">
      <c r="A33" s="93"/>
      <c r="B33" s="54" t="s">
        <v>161</v>
      </c>
      <c r="C33" s="98">
        <f>'[1]pash fin5'!D43</f>
        <v>24007</v>
      </c>
      <c r="D33" s="98">
        <v>4120</v>
      </c>
      <c r="E33" s="99"/>
    </row>
    <row r="34" spans="1:5" s="100" customFormat="1" ht="18" customHeight="1">
      <c r="A34" s="93"/>
      <c r="B34" s="104"/>
      <c r="C34" s="98"/>
      <c r="D34" s="98"/>
      <c r="E34" s="99"/>
    </row>
    <row r="35" spans="1:5" s="109" customFormat="1" ht="18" customHeight="1">
      <c r="A35" s="87">
        <v>13</v>
      </c>
      <c r="B35" s="22" t="s">
        <v>162</v>
      </c>
      <c r="C35" s="23">
        <v>0</v>
      </c>
      <c r="D35" s="23">
        <v>0</v>
      </c>
      <c r="E35" s="108"/>
    </row>
    <row r="36" spans="1:5" ht="18" customHeight="1">
      <c r="A36" s="90"/>
      <c r="B36" s="91" t="s">
        <v>163</v>
      </c>
      <c r="C36" s="110">
        <f>C14+C18+C22+C23+C24+C25+C31</f>
        <v>122487393</v>
      </c>
      <c r="D36" s="110">
        <f>D14+D18+D22+D23+D24+D25+D31</f>
        <v>63384992</v>
      </c>
    </row>
    <row r="37" spans="1:5" s="109" customFormat="1" ht="18" customHeight="1">
      <c r="A37" s="30">
        <v>14</v>
      </c>
      <c r="B37" s="111" t="s">
        <v>164</v>
      </c>
      <c r="C37" s="32">
        <f>C5-C36+C25</f>
        <v>21319391.319999993</v>
      </c>
      <c r="D37" s="32">
        <f>D5-D36+D25</f>
        <v>10328093</v>
      </c>
      <c r="E37" s="108"/>
    </row>
    <row r="38" spans="1:5" s="109" customFormat="1" ht="18" customHeight="1">
      <c r="A38" s="90">
        <v>15</v>
      </c>
      <c r="B38" s="91" t="s">
        <v>165</v>
      </c>
      <c r="C38" s="110">
        <f>SUM(C39:C41)</f>
        <v>3197908.6979999989</v>
      </c>
      <c r="D38" s="110">
        <f>SUM(D39:D41)</f>
        <v>1549213.95</v>
      </c>
      <c r="E38" s="108"/>
    </row>
    <row r="39" spans="1:5" ht="18" customHeight="1">
      <c r="A39" s="112"/>
      <c r="B39" s="25" t="s">
        <v>166</v>
      </c>
      <c r="C39" s="35">
        <f>C37*15%</f>
        <v>3197908.6979999989</v>
      </c>
      <c r="D39" s="35">
        <f>D37*15%</f>
        <v>1549213.95</v>
      </c>
    </row>
    <row r="40" spans="1:5" ht="18" customHeight="1">
      <c r="A40" s="112"/>
      <c r="B40" s="25" t="s">
        <v>167</v>
      </c>
      <c r="C40" s="35"/>
      <c r="D40" s="35"/>
    </row>
    <row r="41" spans="1:5" ht="18" customHeight="1" thickBot="1">
      <c r="A41" s="112"/>
      <c r="B41" s="25" t="s">
        <v>168</v>
      </c>
      <c r="C41" s="35"/>
      <c r="D41" s="35"/>
    </row>
    <row r="42" spans="1:5" s="117" customFormat="1" ht="18" customHeight="1" thickTop="1" thickBot="1">
      <c r="A42" s="113">
        <v>16</v>
      </c>
      <c r="B42" s="114" t="s">
        <v>169</v>
      </c>
      <c r="C42" s="115">
        <f>C37-C38-C25</f>
        <v>18086391.621999994</v>
      </c>
      <c r="D42" s="115">
        <f>D37-D38-D25</f>
        <v>8693052.0500000007</v>
      </c>
      <c r="E42" s="116"/>
    </row>
    <row r="43" spans="1:5" s="121" customFormat="1" ht="12" customHeight="1" thickTop="1">
      <c r="A43" s="19"/>
      <c r="B43" s="118" t="s">
        <v>170</v>
      </c>
      <c r="C43" s="119"/>
      <c r="D43" s="119"/>
      <c r="E43" s="120"/>
    </row>
    <row r="44" spans="1:5" s="121" customFormat="1" ht="12" customHeight="1">
      <c r="A44" s="19"/>
      <c r="B44" s="118" t="s">
        <v>171</v>
      </c>
      <c r="C44" s="119"/>
      <c r="D44" s="119"/>
      <c r="E44" s="120"/>
    </row>
    <row r="45" spans="1:5" s="121" customFormat="1" ht="12" customHeight="1">
      <c r="A45" s="19"/>
      <c r="B45" s="118" t="s">
        <v>172</v>
      </c>
      <c r="C45" s="119"/>
      <c r="D45" s="119"/>
      <c r="E45" s="120"/>
    </row>
    <row r="46" spans="1:5" ht="18" customHeight="1"/>
    <row r="47" spans="1:5" ht="18" customHeight="1"/>
    <row r="48" spans="1:5" ht="19.95" customHeight="1"/>
    <row r="49" ht="19.95" customHeight="1"/>
    <row r="50" ht="19.95" customHeight="1"/>
    <row r="51" ht="19.95" customHeight="1"/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B6" sqref="B6"/>
    </sheetView>
  </sheetViews>
  <sheetFormatPr defaultRowHeight="13.8"/>
  <cols>
    <col min="1" max="1" width="5.109375" style="124" customWidth="1"/>
    <col min="2" max="2" width="64.21875" style="124" customWidth="1"/>
    <col min="3" max="3" width="14.6640625" style="124" customWidth="1"/>
    <col min="4" max="4" width="14.21875" style="124" customWidth="1"/>
    <col min="5" max="256" width="8.88671875" style="124"/>
    <col min="257" max="257" width="5.109375" style="124" customWidth="1"/>
    <col min="258" max="258" width="64.21875" style="124" customWidth="1"/>
    <col min="259" max="259" width="14.6640625" style="124" customWidth="1"/>
    <col min="260" max="260" width="14.21875" style="124" customWidth="1"/>
    <col min="261" max="512" width="8.88671875" style="124"/>
    <col min="513" max="513" width="5.109375" style="124" customWidth="1"/>
    <col min="514" max="514" width="64.21875" style="124" customWidth="1"/>
    <col min="515" max="515" width="14.6640625" style="124" customWidth="1"/>
    <col min="516" max="516" width="14.21875" style="124" customWidth="1"/>
    <col min="517" max="768" width="8.88671875" style="124"/>
    <col min="769" max="769" width="5.109375" style="124" customWidth="1"/>
    <col min="770" max="770" width="64.21875" style="124" customWidth="1"/>
    <col min="771" max="771" width="14.6640625" style="124" customWidth="1"/>
    <col min="772" max="772" width="14.21875" style="124" customWidth="1"/>
    <col min="773" max="1024" width="8.88671875" style="124"/>
    <col min="1025" max="1025" width="5.109375" style="124" customWidth="1"/>
    <col min="1026" max="1026" width="64.21875" style="124" customWidth="1"/>
    <col min="1027" max="1027" width="14.6640625" style="124" customWidth="1"/>
    <col min="1028" max="1028" width="14.21875" style="124" customWidth="1"/>
    <col min="1029" max="1280" width="8.88671875" style="124"/>
    <col min="1281" max="1281" width="5.109375" style="124" customWidth="1"/>
    <col min="1282" max="1282" width="64.21875" style="124" customWidth="1"/>
    <col min="1283" max="1283" width="14.6640625" style="124" customWidth="1"/>
    <col min="1284" max="1284" width="14.21875" style="124" customWidth="1"/>
    <col min="1285" max="1536" width="8.88671875" style="124"/>
    <col min="1537" max="1537" width="5.109375" style="124" customWidth="1"/>
    <col min="1538" max="1538" width="64.21875" style="124" customWidth="1"/>
    <col min="1539" max="1539" width="14.6640625" style="124" customWidth="1"/>
    <col min="1540" max="1540" width="14.21875" style="124" customWidth="1"/>
    <col min="1541" max="1792" width="8.88671875" style="124"/>
    <col min="1793" max="1793" width="5.109375" style="124" customWidth="1"/>
    <col min="1794" max="1794" width="64.21875" style="124" customWidth="1"/>
    <col min="1795" max="1795" width="14.6640625" style="124" customWidth="1"/>
    <col min="1796" max="1796" width="14.21875" style="124" customWidth="1"/>
    <col min="1797" max="2048" width="8.88671875" style="124"/>
    <col min="2049" max="2049" width="5.109375" style="124" customWidth="1"/>
    <col min="2050" max="2050" width="64.21875" style="124" customWidth="1"/>
    <col min="2051" max="2051" width="14.6640625" style="124" customWidth="1"/>
    <col min="2052" max="2052" width="14.21875" style="124" customWidth="1"/>
    <col min="2053" max="2304" width="8.88671875" style="124"/>
    <col min="2305" max="2305" width="5.109375" style="124" customWidth="1"/>
    <col min="2306" max="2306" width="64.21875" style="124" customWidth="1"/>
    <col min="2307" max="2307" width="14.6640625" style="124" customWidth="1"/>
    <col min="2308" max="2308" width="14.21875" style="124" customWidth="1"/>
    <col min="2309" max="2560" width="8.88671875" style="124"/>
    <col min="2561" max="2561" width="5.109375" style="124" customWidth="1"/>
    <col min="2562" max="2562" width="64.21875" style="124" customWidth="1"/>
    <col min="2563" max="2563" width="14.6640625" style="124" customWidth="1"/>
    <col min="2564" max="2564" width="14.21875" style="124" customWidth="1"/>
    <col min="2565" max="2816" width="8.88671875" style="124"/>
    <col min="2817" max="2817" width="5.109375" style="124" customWidth="1"/>
    <col min="2818" max="2818" width="64.21875" style="124" customWidth="1"/>
    <col min="2819" max="2819" width="14.6640625" style="124" customWidth="1"/>
    <col min="2820" max="2820" width="14.21875" style="124" customWidth="1"/>
    <col min="2821" max="3072" width="8.88671875" style="124"/>
    <col min="3073" max="3073" width="5.109375" style="124" customWidth="1"/>
    <col min="3074" max="3074" width="64.21875" style="124" customWidth="1"/>
    <col min="3075" max="3075" width="14.6640625" style="124" customWidth="1"/>
    <col min="3076" max="3076" width="14.21875" style="124" customWidth="1"/>
    <col min="3077" max="3328" width="8.88671875" style="124"/>
    <col min="3329" max="3329" width="5.109375" style="124" customWidth="1"/>
    <col min="3330" max="3330" width="64.21875" style="124" customWidth="1"/>
    <col min="3331" max="3331" width="14.6640625" style="124" customWidth="1"/>
    <col min="3332" max="3332" width="14.21875" style="124" customWidth="1"/>
    <col min="3333" max="3584" width="8.88671875" style="124"/>
    <col min="3585" max="3585" width="5.109375" style="124" customWidth="1"/>
    <col min="3586" max="3586" width="64.21875" style="124" customWidth="1"/>
    <col min="3587" max="3587" width="14.6640625" style="124" customWidth="1"/>
    <col min="3588" max="3588" width="14.21875" style="124" customWidth="1"/>
    <col min="3589" max="3840" width="8.88671875" style="124"/>
    <col min="3841" max="3841" width="5.109375" style="124" customWidth="1"/>
    <col min="3842" max="3842" width="64.21875" style="124" customWidth="1"/>
    <col min="3843" max="3843" width="14.6640625" style="124" customWidth="1"/>
    <col min="3844" max="3844" width="14.21875" style="124" customWidth="1"/>
    <col min="3845" max="4096" width="8.88671875" style="124"/>
    <col min="4097" max="4097" width="5.109375" style="124" customWidth="1"/>
    <col min="4098" max="4098" width="64.21875" style="124" customWidth="1"/>
    <col min="4099" max="4099" width="14.6640625" style="124" customWidth="1"/>
    <col min="4100" max="4100" width="14.21875" style="124" customWidth="1"/>
    <col min="4101" max="4352" width="8.88671875" style="124"/>
    <col min="4353" max="4353" width="5.109375" style="124" customWidth="1"/>
    <col min="4354" max="4354" width="64.21875" style="124" customWidth="1"/>
    <col min="4355" max="4355" width="14.6640625" style="124" customWidth="1"/>
    <col min="4356" max="4356" width="14.21875" style="124" customWidth="1"/>
    <col min="4357" max="4608" width="8.88671875" style="124"/>
    <col min="4609" max="4609" width="5.109375" style="124" customWidth="1"/>
    <col min="4610" max="4610" width="64.21875" style="124" customWidth="1"/>
    <col min="4611" max="4611" width="14.6640625" style="124" customWidth="1"/>
    <col min="4612" max="4612" width="14.21875" style="124" customWidth="1"/>
    <col min="4613" max="4864" width="8.88671875" style="124"/>
    <col min="4865" max="4865" width="5.109375" style="124" customWidth="1"/>
    <col min="4866" max="4866" width="64.21875" style="124" customWidth="1"/>
    <col min="4867" max="4867" width="14.6640625" style="124" customWidth="1"/>
    <col min="4868" max="4868" width="14.21875" style="124" customWidth="1"/>
    <col min="4869" max="5120" width="8.88671875" style="124"/>
    <col min="5121" max="5121" width="5.109375" style="124" customWidth="1"/>
    <col min="5122" max="5122" width="64.21875" style="124" customWidth="1"/>
    <col min="5123" max="5123" width="14.6640625" style="124" customWidth="1"/>
    <col min="5124" max="5124" width="14.21875" style="124" customWidth="1"/>
    <col min="5125" max="5376" width="8.88671875" style="124"/>
    <col min="5377" max="5377" width="5.109375" style="124" customWidth="1"/>
    <col min="5378" max="5378" width="64.21875" style="124" customWidth="1"/>
    <col min="5379" max="5379" width="14.6640625" style="124" customWidth="1"/>
    <col min="5380" max="5380" width="14.21875" style="124" customWidth="1"/>
    <col min="5381" max="5632" width="8.88671875" style="124"/>
    <col min="5633" max="5633" width="5.109375" style="124" customWidth="1"/>
    <col min="5634" max="5634" width="64.21875" style="124" customWidth="1"/>
    <col min="5635" max="5635" width="14.6640625" style="124" customWidth="1"/>
    <col min="5636" max="5636" width="14.21875" style="124" customWidth="1"/>
    <col min="5637" max="5888" width="8.88671875" style="124"/>
    <col min="5889" max="5889" width="5.109375" style="124" customWidth="1"/>
    <col min="5890" max="5890" width="64.21875" style="124" customWidth="1"/>
    <col min="5891" max="5891" width="14.6640625" style="124" customWidth="1"/>
    <col min="5892" max="5892" width="14.21875" style="124" customWidth="1"/>
    <col min="5893" max="6144" width="8.88671875" style="124"/>
    <col min="6145" max="6145" width="5.109375" style="124" customWidth="1"/>
    <col min="6146" max="6146" width="64.21875" style="124" customWidth="1"/>
    <col min="6147" max="6147" width="14.6640625" style="124" customWidth="1"/>
    <col min="6148" max="6148" width="14.21875" style="124" customWidth="1"/>
    <col min="6149" max="6400" width="8.88671875" style="124"/>
    <col min="6401" max="6401" width="5.109375" style="124" customWidth="1"/>
    <col min="6402" max="6402" width="64.21875" style="124" customWidth="1"/>
    <col min="6403" max="6403" width="14.6640625" style="124" customWidth="1"/>
    <col min="6404" max="6404" width="14.21875" style="124" customWidth="1"/>
    <col min="6405" max="6656" width="8.88671875" style="124"/>
    <col min="6657" max="6657" width="5.109375" style="124" customWidth="1"/>
    <col min="6658" max="6658" width="64.21875" style="124" customWidth="1"/>
    <col min="6659" max="6659" width="14.6640625" style="124" customWidth="1"/>
    <col min="6660" max="6660" width="14.21875" style="124" customWidth="1"/>
    <col min="6661" max="6912" width="8.88671875" style="124"/>
    <col min="6913" max="6913" width="5.109375" style="124" customWidth="1"/>
    <col min="6914" max="6914" width="64.21875" style="124" customWidth="1"/>
    <col min="6915" max="6915" width="14.6640625" style="124" customWidth="1"/>
    <col min="6916" max="6916" width="14.21875" style="124" customWidth="1"/>
    <col min="6917" max="7168" width="8.88671875" style="124"/>
    <col min="7169" max="7169" width="5.109375" style="124" customWidth="1"/>
    <col min="7170" max="7170" width="64.21875" style="124" customWidth="1"/>
    <col min="7171" max="7171" width="14.6640625" style="124" customWidth="1"/>
    <col min="7172" max="7172" width="14.21875" style="124" customWidth="1"/>
    <col min="7173" max="7424" width="8.88671875" style="124"/>
    <col min="7425" max="7425" width="5.109375" style="124" customWidth="1"/>
    <col min="7426" max="7426" width="64.21875" style="124" customWidth="1"/>
    <col min="7427" max="7427" width="14.6640625" style="124" customWidth="1"/>
    <col min="7428" max="7428" width="14.21875" style="124" customWidth="1"/>
    <col min="7429" max="7680" width="8.88671875" style="124"/>
    <col min="7681" max="7681" width="5.109375" style="124" customWidth="1"/>
    <col min="7682" max="7682" width="64.21875" style="124" customWidth="1"/>
    <col min="7683" max="7683" width="14.6640625" style="124" customWidth="1"/>
    <col min="7684" max="7684" width="14.21875" style="124" customWidth="1"/>
    <col min="7685" max="7936" width="8.88671875" style="124"/>
    <col min="7937" max="7937" width="5.109375" style="124" customWidth="1"/>
    <col min="7938" max="7938" width="64.21875" style="124" customWidth="1"/>
    <col min="7939" max="7939" width="14.6640625" style="124" customWidth="1"/>
    <col min="7940" max="7940" width="14.21875" style="124" customWidth="1"/>
    <col min="7941" max="8192" width="8.88671875" style="124"/>
    <col min="8193" max="8193" width="5.109375" style="124" customWidth="1"/>
    <col min="8194" max="8194" width="64.21875" style="124" customWidth="1"/>
    <col min="8195" max="8195" width="14.6640625" style="124" customWidth="1"/>
    <col min="8196" max="8196" width="14.21875" style="124" customWidth="1"/>
    <col min="8197" max="8448" width="8.88671875" style="124"/>
    <col min="8449" max="8449" width="5.109375" style="124" customWidth="1"/>
    <col min="8450" max="8450" width="64.21875" style="124" customWidth="1"/>
    <col min="8451" max="8451" width="14.6640625" style="124" customWidth="1"/>
    <col min="8452" max="8452" width="14.21875" style="124" customWidth="1"/>
    <col min="8453" max="8704" width="8.88671875" style="124"/>
    <col min="8705" max="8705" width="5.109375" style="124" customWidth="1"/>
    <col min="8706" max="8706" width="64.21875" style="124" customWidth="1"/>
    <col min="8707" max="8707" width="14.6640625" style="124" customWidth="1"/>
    <col min="8708" max="8708" width="14.21875" style="124" customWidth="1"/>
    <col min="8709" max="8960" width="8.88671875" style="124"/>
    <col min="8961" max="8961" width="5.109375" style="124" customWidth="1"/>
    <col min="8962" max="8962" width="64.21875" style="124" customWidth="1"/>
    <col min="8963" max="8963" width="14.6640625" style="124" customWidth="1"/>
    <col min="8964" max="8964" width="14.21875" style="124" customWidth="1"/>
    <col min="8965" max="9216" width="8.88671875" style="124"/>
    <col min="9217" max="9217" width="5.109375" style="124" customWidth="1"/>
    <col min="9218" max="9218" width="64.21875" style="124" customWidth="1"/>
    <col min="9219" max="9219" width="14.6640625" style="124" customWidth="1"/>
    <col min="9220" max="9220" width="14.21875" style="124" customWidth="1"/>
    <col min="9221" max="9472" width="8.88671875" style="124"/>
    <col min="9473" max="9473" width="5.109375" style="124" customWidth="1"/>
    <col min="9474" max="9474" width="64.21875" style="124" customWidth="1"/>
    <col min="9475" max="9475" width="14.6640625" style="124" customWidth="1"/>
    <col min="9476" max="9476" width="14.21875" style="124" customWidth="1"/>
    <col min="9477" max="9728" width="8.88671875" style="124"/>
    <col min="9729" max="9729" width="5.109375" style="124" customWidth="1"/>
    <col min="9730" max="9730" width="64.21875" style="124" customWidth="1"/>
    <col min="9731" max="9731" width="14.6640625" style="124" customWidth="1"/>
    <col min="9732" max="9732" width="14.21875" style="124" customWidth="1"/>
    <col min="9733" max="9984" width="8.88671875" style="124"/>
    <col min="9985" max="9985" width="5.109375" style="124" customWidth="1"/>
    <col min="9986" max="9986" width="64.21875" style="124" customWidth="1"/>
    <col min="9987" max="9987" width="14.6640625" style="124" customWidth="1"/>
    <col min="9988" max="9988" width="14.21875" style="124" customWidth="1"/>
    <col min="9989" max="10240" width="8.88671875" style="124"/>
    <col min="10241" max="10241" width="5.109375" style="124" customWidth="1"/>
    <col min="10242" max="10242" width="64.21875" style="124" customWidth="1"/>
    <col min="10243" max="10243" width="14.6640625" style="124" customWidth="1"/>
    <col min="10244" max="10244" width="14.21875" style="124" customWidth="1"/>
    <col min="10245" max="10496" width="8.88671875" style="124"/>
    <col min="10497" max="10497" width="5.109375" style="124" customWidth="1"/>
    <col min="10498" max="10498" width="64.21875" style="124" customWidth="1"/>
    <col min="10499" max="10499" width="14.6640625" style="124" customWidth="1"/>
    <col min="10500" max="10500" width="14.21875" style="124" customWidth="1"/>
    <col min="10501" max="10752" width="8.88671875" style="124"/>
    <col min="10753" max="10753" width="5.109375" style="124" customWidth="1"/>
    <col min="10754" max="10754" width="64.21875" style="124" customWidth="1"/>
    <col min="10755" max="10755" width="14.6640625" style="124" customWidth="1"/>
    <col min="10756" max="10756" width="14.21875" style="124" customWidth="1"/>
    <col min="10757" max="11008" width="8.88671875" style="124"/>
    <col min="11009" max="11009" width="5.109375" style="124" customWidth="1"/>
    <col min="11010" max="11010" width="64.21875" style="124" customWidth="1"/>
    <col min="11011" max="11011" width="14.6640625" style="124" customWidth="1"/>
    <col min="11012" max="11012" width="14.21875" style="124" customWidth="1"/>
    <col min="11013" max="11264" width="8.88671875" style="124"/>
    <col min="11265" max="11265" width="5.109375" style="124" customWidth="1"/>
    <col min="11266" max="11266" width="64.21875" style="124" customWidth="1"/>
    <col min="11267" max="11267" width="14.6640625" style="124" customWidth="1"/>
    <col min="11268" max="11268" width="14.21875" style="124" customWidth="1"/>
    <col min="11269" max="11520" width="8.88671875" style="124"/>
    <col min="11521" max="11521" width="5.109375" style="124" customWidth="1"/>
    <col min="11522" max="11522" width="64.21875" style="124" customWidth="1"/>
    <col min="11523" max="11523" width="14.6640625" style="124" customWidth="1"/>
    <col min="11524" max="11524" width="14.21875" style="124" customWidth="1"/>
    <col min="11525" max="11776" width="8.88671875" style="124"/>
    <col min="11777" max="11777" width="5.109375" style="124" customWidth="1"/>
    <col min="11778" max="11778" width="64.21875" style="124" customWidth="1"/>
    <col min="11779" max="11779" width="14.6640625" style="124" customWidth="1"/>
    <col min="11780" max="11780" width="14.21875" style="124" customWidth="1"/>
    <col min="11781" max="12032" width="8.88671875" style="124"/>
    <col min="12033" max="12033" width="5.109375" style="124" customWidth="1"/>
    <col min="12034" max="12034" width="64.21875" style="124" customWidth="1"/>
    <col min="12035" max="12035" width="14.6640625" style="124" customWidth="1"/>
    <col min="12036" max="12036" width="14.21875" style="124" customWidth="1"/>
    <col min="12037" max="12288" width="8.88671875" style="124"/>
    <col min="12289" max="12289" width="5.109375" style="124" customWidth="1"/>
    <col min="12290" max="12290" width="64.21875" style="124" customWidth="1"/>
    <col min="12291" max="12291" width="14.6640625" style="124" customWidth="1"/>
    <col min="12292" max="12292" width="14.21875" style="124" customWidth="1"/>
    <col min="12293" max="12544" width="8.88671875" style="124"/>
    <col min="12545" max="12545" width="5.109375" style="124" customWidth="1"/>
    <col min="12546" max="12546" width="64.21875" style="124" customWidth="1"/>
    <col min="12547" max="12547" width="14.6640625" style="124" customWidth="1"/>
    <col min="12548" max="12548" width="14.21875" style="124" customWidth="1"/>
    <col min="12549" max="12800" width="8.88671875" style="124"/>
    <col min="12801" max="12801" width="5.109375" style="124" customWidth="1"/>
    <col min="12802" max="12802" width="64.21875" style="124" customWidth="1"/>
    <col min="12803" max="12803" width="14.6640625" style="124" customWidth="1"/>
    <col min="12804" max="12804" width="14.21875" style="124" customWidth="1"/>
    <col min="12805" max="13056" width="8.88671875" style="124"/>
    <col min="13057" max="13057" width="5.109375" style="124" customWidth="1"/>
    <col min="13058" max="13058" width="64.21875" style="124" customWidth="1"/>
    <col min="13059" max="13059" width="14.6640625" style="124" customWidth="1"/>
    <col min="13060" max="13060" width="14.21875" style="124" customWidth="1"/>
    <col min="13061" max="13312" width="8.88671875" style="124"/>
    <col min="13313" max="13313" width="5.109375" style="124" customWidth="1"/>
    <col min="13314" max="13314" width="64.21875" style="124" customWidth="1"/>
    <col min="13315" max="13315" width="14.6640625" style="124" customWidth="1"/>
    <col min="13316" max="13316" width="14.21875" style="124" customWidth="1"/>
    <col min="13317" max="13568" width="8.88671875" style="124"/>
    <col min="13569" max="13569" width="5.109375" style="124" customWidth="1"/>
    <col min="13570" max="13570" width="64.21875" style="124" customWidth="1"/>
    <col min="13571" max="13571" width="14.6640625" style="124" customWidth="1"/>
    <col min="13572" max="13572" width="14.21875" style="124" customWidth="1"/>
    <col min="13573" max="13824" width="8.88671875" style="124"/>
    <col min="13825" max="13825" width="5.109375" style="124" customWidth="1"/>
    <col min="13826" max="13826" width="64.21875" style="124" customWidth="1"/>
    <col min="13827" max="13827" width="14.6640625" style="124" customWidth="1"/>
    <col min="13828" max="13828" width="14.21875" style="124" customWidth="1"/>
    <col min="13829" max="14080" width="8.88671875" style="124"/>
    <col min="14081" max="14081" width="5.109375" style="124" customWidth="1"/>
    <col min="14082" max="14082" width="64.21875" style="124" customWidth="1"/>
    <col min="14083" max="14083" width="14.6640625" style="124" customWidth="1"/>
    <col min="14084" max="14084" width="14.21875" style="124" customWidth="1"/>
    <col min="14085" max="14336" width="8.88671875" style="124"/>
    <col min="14337" max="14337" width="5.109375" style="124" customWidth="1"/>
    <col min="14338" max="14338" width="64.21875" style="124" customWidth="1"/>
    <col min="14339" max="14339" width="14.6640625" style="124" customWidth="1"/>
    <col min="14340" max="14340" width="14.21875" style="124" customWidth="1"/>
    <col min="14341" max="14592" width="8.88671875" style="124"/>
    <col min="14593" max="14593" width="5.109375" style="124" customWidth="1"/>
    <col min="14594" max="14594" width="64.21875" style="124" customWidth="1"/>
    <col min="14595" max="14595" width="14.6640625" style="124" customWidth="1"/>
    <col min="14596" max="14596" width="14.21875" style="124" customWidth="1"/>
    <col min="14597" max="14848" width="8.88671875" style="124"/>
    <col min="14849" max="14849" width="5.109375" style="124" customWidth="1"/>
    <col min="14850" max="14850" width="64.21875" style="124" customWidth="1"/>
    <col min="14851" max="14851" width="14.6640625" style="124" customWidth="1"/>
    <col min="14852" max="14852" width="14.21875" style="124" customWidth="1"/>
    <col min="14853" max="15104" width="8.88671875" style="124"/>
    <col min="15105" max="15105" width="5.109375" style="124" customWidth="1"/>
    <col min="15106" max="15106" width="64.21875" style="124" customWidth="1"/>
    <col min="15107" max="15107" width="14.6640625" style="124" customWidth="1"/>
    <col min="15108" max="15108" width="14.21875" style="124" customWidth="1"/>
    <col min="15109" max="15360" width="8.88671875" style="124"/>
    <col min="15361" max="15361" width="5.109375" style="124" customWidth="1"/>
    <col min="15362" max="15362" width="64.21875" style="124" customWidth="1"/>
    <col min="15363" max="15363" width="14.6640625" style="124" customWidth="1"/>
    <col min="15364" max="15364" width="14.21875" style="124" customWidth="1"/>
    <col min="15365" max="15616" width="8.88671875" style="124"/>
    <col min="15617" max="15617" width="5.109375" style="124" customWidth="1"/>
    <col min="15618" max="15618" width="64.21875" style="124" customWidth="1"/>
    <col min="15619" max="15619" width="14.6640625" style="124" customWidth="1"/>
    <col min="15620" max="15620" width="14.21875" style="124" customWidth="1"/>
    <col min="15621" max="15872" width="8.88671875" style="124"/>
    <col min="15873" max="15873" width="5.109375" style="124" customWidth="1"/>
    <col min="15874" max="15874" width="64.21875" style="124" customWidth="1"/>
    <col min="15875" max="15875" width="14.6640625" style="124" customWidth="1"/>
    <col min="15876" max="15876" width="14.21875" style="124" customWidth="1"/>
    <col min="15877" max="16128" width="8.88671875" style="124"/>
    <col min="16129" max="16129" width="5.109375" style="124" customWidth="1"/>
    <col min="16130" max="16130" width="64.21875" style="124" customWidth="1"/>
    <col min="16131" max="16131" width="14.6640625" style="124" customWidth="1"/>
    <col min="16132" max="16132" width="14.21875" style="124" customWidth="1"/>
    <col min="16133" max="16384" width="8.88671875" style="124"/>
  </cols>
  <sheetData>
    <row r="1" spans="1:4" ht="34.799999999999997" customHeight="1">
      <c r="A1" s="123" t="s">
        <v>0</v>
      </c>
    </row>
    <row r="2" spans="1:4" ht="27.6" customHeight="1">
      <c r="A2" s="125" t="s">
        <v>173</v>
      </c>
    </row>
    <row r="4" spans="1:4" ht="49.2" customHeight="1">
      <c r="A4" s="87" t="s">
        <v>2</v>
      </c>
      <c r="B4" s="22" t="s">
        <v>133</v>
      </c>
      <c r="C4" s="88" t="s">
        <v>134</v>
      </c>
      <c r="D4" s="88" t="s">
        <v>6</v>
      </c>
    </row>
    <row r="5" spans="1:4" s="128" customFormat="1" ht="25.05" customHeight="1">
      <c r="A5" s="126">
        <v>1</v>
      </c>
      <c r="B5" s="126" t="s">
        <v>169</v>
      </c>
      <c r="C5" s="127">
        <f>[1]PASH!C42</f>
        <v>18086391.621999994</v>
      </c>
      <c r="D5" s="127">
        <f>[1]PASH!D42</f>
        <v>8693052.0500000007</v>
      </c>
    </row>
    <row r="6" spans="1:4" ht="25.05" customHeight="1">
      <c r="A6" s="129"/>
      <c r="B6" s="129"/>
      <c r="C6" s="129"/>
      <c r="D6" s="129"/>
    </row>
    <row r="7" spans="1:4" s="128" customFormat="1" ht="25.05" customHeight="1">
      <c r="A7" s="126">
        <v>2</v>
      </c>
      <c r="B7" s="126" t="s">
        <v>174</v>
      </c>
      <c r="C7" s="126"/>
      <c r="D7" s="126">
        <v>0</v>
      </c>
    </row>
    <row r="8" spans="1:4" ht="25.05" customHeight="1">
      <c r="A8" s="129"/>
      <c r="B8" s="129" t="s">
        <v>175</v>
      </c>
      <c r="C8" s="129"/>
      <c r="D8" s="129">
        <v>0</v>
      </c>
    </row>
    <row r="9" spans="1:4" ht="25.05" customHeight="1">
      <c r="A9" s="129"/>
      <c r="B9" s="129" t="s">
        <v>176</v>
      </c>
      <c r="C9" s="129"/>
      <c r="D9" s="129">
        <v>0</v>
      </c>
    </row>
    <row r="10" spans="1:4" ht="25.05" customHeight="1">
      <c r="A10" s="129"/>
      <c r="B10" s="129" t="s">
        <v>177</v>
      </c>
      <c r="C10" s="129"/>
      <c r="D10" s="129">
        <v>0</v>
      </c>
    </row>
    <row r="11" spans="1:4" ht="25.05" customHeight="1">
      <c r="A11" s="129"/>
      <c r="B11" s="129" t="s">
        <v>178</v>
      </c>
      <c r="C11" s="129"/>
      <c r="D11" s="129">
        <v>0</v>
      </c>
    </row>
    <row r="12" spans="1:4" ht="25.05" customHeight="1">
      <c r="A12" s="129"/>
      <c r="B12" s="130" t="s">
        <v>179</v>
      </c>
      <c r="C12" s="129">
        <f>SUM(C8:C11)</f>
        <v>0</v>
      </c>
      <c r="D12" s="129">
        <f>SUM(D8:D11)</f>
        <v>0</v>
      </c>
    </row>
    <row r="13" spans="1:4" ht="25.05" customHeight="1">
      <c r="A13" s="129"/>
      <c r="B13" s="129"/>
      <c r="C13" s="129"/>
      <c r="D13" s="129"/>
    </row>
    <row r="14" spans="1:4" s="128" customFormat="1" ht="25.05" customHeight="1">
      <c r="A14" s="126">
        <v>3</v>
      </c>
      <c r="B14" s="126" t="s">
        <v>180</v>
      </c>
      <c r="C14" s="127">
        <f>[1]PASH!C42</f>
        <v>18086391.621999994</v>
      </c>
      <c r="D14" s="127">
        <f>D5</f>
        <v>8693052.0500000007</v>
      </c>
    </row>
    <row r="15" spans="1:4" ht="25.05" customHeight="1">
      <c r="A15" s="129"/>
      <c r="B15" s="129"/>
      <c r="C15" s="129"/>
      <c r="D15" s="129"/>
    </row>
    <row r="16" spans="1:4" s="128" customFormat="1" ht="25.05" customHeight="1">
      <c r="A16" s="126">
        <v>4</v>
      </c>
      <c r="B16" s="126" t="s">
        <v>181</v>
      </c>
      <c r="C16" s="126">
        <v>0</v>
      </c>
      <c r="D16" s="126">
        <v>0</v>
      </c>
    </row>
    <row r="17" spans="1:4" ht="25.05" customHeight="1">
      <c r="A17" s="129"/>
      <c r="B17" s="97" t="s">
        <v>171</v>
      </c>
      <c r="C17" s="129">
        <v>0</v>
      </c>
      <c r="D17" s="129">
        <v>0</v>
      </c>
    </row>
    <row r="18" spans="1:4" ht="25.05" customHeight="1">
      <c r="A18" s="129"/>
      <c r="B18" s="97" t="s">
        <v>172</v>
      </c>
      <c r="C18" s="129">
        <v>0</v>
      </c>
      <c r="D18" s="129">
        <v>0</v>
      </c>
    </row>
    <row r="19" spans="1:4" ht="25.05" customHeight="1"/>
    <row r="20" spans="1:4" ht="25.05" customHeight="1"/>
    <row r="21" spans="1:4" ht="25.05" customHeight="1"/>
    <row r="22" spans="1:4" ht="25.05" customHeigh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activeCell="B48" sqref="B48"/>
    </sheetView>
  </sheetViews>
  <sheetFormatPr defaultRowHeight="13.8"/>
  <cols>
    <col min="1" max="1" width="5.44140625" style="122" customWidth="1"/>
    <col min="2" max="2" width="66.77734375" style="34" customWidth="1"/>
    <col min="3" max="4" width="14.109375" style="34" customWidth="1"/>
    <col min="5" max="256" width="8.88671875" style="34"/>
    <col min="257" max="257" width="5.44140625" style="34" customWidth="1"/>
    <col min="258" max="258" width="66.77734375" style="34" customWidth="1"/>
    <col min="259" max="260" width="14.109375" style="34" customWidth="1"/>
    <col min="261" max="512" width="8.88671875" style="34"/>
    <col min="513" max="513" width="5.44140625" style="34" customWidth="1"/>
    <col min="514" max="514" width="66.77734375" style="34" customWidth="1"/>
    <col min="515" max="516" width="14.109375" style="34" customWidth="1"/>
    <col min="517" max="768" width="8.88671875" style="34"/>
    <col min="769" max="769" width="5.44140625" style="34" customWidth="1"/>
    <col min="770" max="770" width="66.77734375" style="34" customWidth="1"/>
    <col min="771" max="772" width="14.109375" style="34" customWidth="1"/>
    <col min="773" max="1024" width="8.88671875" style="34"/>
    <col min="1025" max="1025" width="5.44140625" style="34" customWidth="1"/>
    <col min="1026" max="1026" width="66.77734375" style="34" customWidth="1"/>
    <col min="1027" max="1028" width="14.109375" style="34" customWidth="1"/>
    <col min="1029" max="1280" width="8.88671875" style="34"/>
    <col min="1281" max="1281" width="5.44140625" style="34" customWidth="1"/>
    <col min="1282" max="1282" width="66.77734375" style="34" customWidth="1"/>
    <col min="1283" max="1284" width="14.109375" style="34" customWidth="1"/>
    <col min="1285" max="1536" width="8.88671875" style="34"/>
    <col min="1537" max="1537" width="5.44140625" style="34" customWidth="1"/>
    <col min="1538" max="1538" width="66.77734375" style="34" customWidth="1"/>
    <col min="1539" max="1540" width="14.109375" style="34" customWidth="1"/>
    <col min="1541" max="1792" width="8.88671875" style="34"/>
    <col min="1793" max="1793" width="5.44140625" style="34" customWidth="1"/>
    <col min="1794" max="1794" width="66.77734375" style="34" customWidth="1"/>
    <col min="1795" max="1796" width="14.109375" style="34" customWidth="1"/>
    <col min="1797" max="2048" width="8.88671875" style="34"/>
    <col min="2049" max="2049" width="5.44140625" style="34" customWidth="1"/>
    <col min="2050" max="2050" width="66.77734375" style="34" customWidth="1"/>
    <col min="2051" max="2052" width="14.109375" style="34" customWidth="1"/>
    <col min="2053" max="2304" width="8.88671875" style="34"/>
    <col min="2305" max="2305" width="5.44140625" style="34" customWidth="1"/>
    <col min="2306" max="2306" width="66.77734375" style="34" customWidth="1"/>
    <col min="2307" max="2308" width="14.109375" style="34" customWidth="1"/>
    <col min="2309" max="2560" width="8.88671875" style="34"/>
    <col min="2561" max="2561" width="5.44140625" style="34" customWidth="1"/>
    <col min="2562" max="2562" width="66.77734375" style="34" customWidth="1"/>
    <col min="2563" max="2564" width="14.109375" style="34" customWidth="1"/>
    <col min="2565" max="2816" width="8.88671875" style="34"/>
    <col min="2817" max="2817" width="5.44140625" style="34" customWidth="1"/>
    <col min="2818" max="2818" width="66.77734375" style="34" customWidth="1"/>
    <col min="2819" max="2820" width="14.109375" style="34" customWidth="1"/>
    <col min="2821" max="3072" width="8.88671875" style="34"/>
    <col min="3073" max="3073" width="5.44140625" style="34" customWidth="1"/>
    <col min="3074" max="3074" width="66.77734375" style="34" customWidth="1"/>
    <col min="3075" max="3076" width="14.109375" style="34" customWidth="1"/>
    <col min="3077" max="3328" width="8.88671875" style="34"/>
    <col min="3329" max="3329" width="5.44140625" style="34" customWidth="1"/>
    <col min="3330" max="3330" width="66.77734375" style="34" customWidth="1"/>
    <col min="3331" max="3332" width="14.109375" style="34" customWidth="1"/>
    <col min="3333" max="3584" width="8.88671875" style="34"/>
    <col min="3585" max="3585" width="5.44140625" style="34" customWidth="1"/>
    <col min="3586" max="3586" width="66.77734375" style="34" customWidth="1"/>
    <col min="3587" max="3588" width="14.109375" style="34" customWidth="1"/>
    <col min="3589" max="3840" width="8.88671875" style="34"/>
    <col min="3841" max="3841" width="5.44140625" style="34" customWidth="1"/>
    <col min="3842" max="3842" width="66.77734375" style="34" customWidth="1"/>
    <col min="3843" max="3844" width="14.109375" style="34" customWidth="1"/>
    <col min="3845" max="4096" width="8.88671875" style="34"/>
    <col min="4097" max="4097" width="5.44140625" style="34" customWidth="1"/>
    <col min="4098" max="4098" width="66.77734375" style="34" customWidth="1"/>
    <col min="4099" max="4100" width="14.109375" style="34" customWidth="1"/>
    <col min="4101" max="4352" width="8.88671875" style="34"/>
    <col min="4353" max="4353" width="5.44140625" style="34" customWidth="1"/>
    <col min="4354" max="4354" width="66.77734375" style="34" customWidth="1"/>
    <col min="4355" max="4356" width="14.109375" style="34" customWidth="1"/>
    <col min="4357" max="4608" width="8.88671875" style="34"/>
    <col min="4609" max="4609" width="5.44140625" style="34" customWidth="1"/>
    <col min="4610" max="4610" width="66.77734375" style="34" customWidth="1"/>
    <col min="4611" max="4612" width="14.109375" style="34" customWidth="1"/>
    <col min="4613" max="4864" width="8.88671875" style="34"/>
    <col min="4865" max="4865" width="5.44140625" style="34" customWidth="1"/>
    <col min="4866" max="4866" width="66.77734375" style="34" customWidth="1"/>
    <col min="4867" max="4868" width="14.109375" style="34" customWidth="1"/>
    <col min="4869" max="5120" width="8.88671875" style="34"/>
    <col min="5121" max="5121" width="5.44140625" style="34" customWidth="1"/>
    <col min="5122" max="5122" width="66.77734375" style="34" customWidth="1"/>
    <col min="5123" max="5124" width="14.109375" style="34" customWidth="1"/>
    <col min="5125" max="5376" width="8.88671875" style="34"/>
    <col min="5377" max="5377" width="5.44140625" style="34" customWidth="1"/>
    <col min="5378" max="5378" width="66.77734375" style="34" customWidth="1"/>
    <col min="5379" max="5380" width="14.109375" style="34" customWidth="1"/>
    <col min="5381" max="5632" width="8.88671875" style="34"/>
    <col min="5633" max="5633" width="5.44140625" style="34" customWidth="1"/>
    <col min="5634" max="5634" width="66.77734375" style="34" customWidth="1"/>
    <col min="5635" max="5636" width="14.109375" style="34" customWidth="1"/>
    <col min="5637" max="5888" width="8.88671875" style="34"/>
    <col min="5889" max="5889" width="5.44140625" style="34" customWidth="1"/>
    <col min="5890" max="5890" width="66.77734375" style="34" customWidth="1"/>
    <col min="5891" max="5892" width="14.109375" style="34" customWidth="1"/>
    <col min="5893" max="6144" width="8.88671875" style="34"/>
    <col min="6145" max="6145" width="5.44140625" style="34" customWidth="1"/>
    <col min="6146" max="6146" width="66.77734375" style="34" customWidth="1"/>
    <col min="6147" max="6148" width="14.109375" style="34" customWidth="1"/>
    <col min="6149" max="6400" width="8.88671875" style="34"/>
    <col min="6401" max="6401" width="5.44140625" style="34" customWidth="1"/>
    <col min="6402" max="6402" width="66.77734375" style="34" customWidth="1"/>
    <col min="6403" max="6404" width="14.109375" style="34" customWidth="1"/>
    <col min="6405" max="6656" width="8.88671875" style="34"/>
    <col min="6657" max="6657" width="5.44140625" style="34" customWidth="1"/>
    <col min="6658" max="6658" width="66.77734375" style="34" customWidth="1"/>
    <col min="6659" max="6660" width="14.109375" style="34" customWidth="1"/>
    <col min="6661" max="6912" width="8.88671875" style="34"/>
    <col min="6913" max="6913" width="5.44140625" style="34" customWidth="1"/>
    <col min="6914" max="6914" width="66.77734375" style="34" customWidth="1"/>
    <col min="6915" max="6916" width="14.109375" style="34" customWidth="1"/>
    <col min="6917" max="7168" width="8.88671875" style="34"/>
    <col min="7169" max="7169" width="5.44140625" style="34" customWidth="1"/>
    <col min="7170" max="7170" width="66.77734375" style="34" customWidth="1"/>
    <col min="7171" max="7172" width="14.109375" style="34" customWidth="1"/>
    <col min="7173" max="7424" width="8.88671875" style="34"/>
    <col min="7425" max="7425" width="5.44140625" style="34" customWidth="1"/>
    <col min="7426" max="7426" width="66.77734375" style="34" customWidth="1"/>
    <col min="7427" max="7428" width="14.109375" style="34" customWidth="1"/>
    <col min="7429" max="7680" width="8.88671875" style="34"/>
    <col min="7681" max="7681" width="5.44140625" style="34" customWidth="1"/>
    <col min="7682" max="7682" width="66.77734375" style="34" customWidth="1"/>
    <col min="7683" max="7684" width="14.109375" style="34" customWidth="1"/>
    <col min="7685" max="7936" width="8.88671875" style="34"/>
    <col min="7937" max="7937" width="5.44140625" style="34" customWidth="1"/>
    <col min="7938" max="7938" width="66.77734375" style="34" customWidth="1"/>
    <col min="7939" max="7940" width="14.109375" style="34" customWidth="1"/>
    <col min="7941" max="8192" width="8.88671875" style="34"/>
    <col min="8193" max="8193" width="5.44140625" style="34" customWidth="1"/>
    <col min="8194" max="8194" width="66.77734375" style="34" customWidth="1"/>
    <col min="8195" max="8196" width="14.109375" style="34" customWidth="1"/>
    <col min="8197" max="8448" width="8.88671875" style="34"/>
    <col min="8449" max="8449" width="5.44140625" style="34" customWidth="1"/>
    <col min="8450" max="8450" width="66.77734375" style="34" customWidth="1"/>
    <col min="8451" max="8452" width="14.109375" style="34" customWidth="1"/>
    <col min="8453" max="8704" width="8.88671875" style="34"/>
    <col min="8705" max="8705" width="5.44140625" style="34" customWidth="1"/>
    <col min="8706" max="8706" width="66.77734375" style="34" customWidth="1"/>
    <col min="8707" max="8708" width="14.109375" style="34" customWidth="1"/>
    <col min="8709" max="8960" width="8.88671875" style="34"/>
    <col min="8961" max="8961" width="5.44140625" style="34" customWidth="1"/>
    <col min="8962" max="8962" width="66.77734375" style="34" customWidth="1"/>
    <col min="8963" max="8964" width="14.109375" style="34" customWidth="1"/>
    <col min="8965" max="9216" width="8.88671875" style="34"/>
    <col min="9217" max="9217" width="5.44140625" style="34" customWidth="1"/>
    <col min="9218" max="9218" width="66.77734375" style="34" customWidth="1"/>
    <col min="9219" max="9220" width="14.109375" style="34" customWidth="1"/>
    <col min="9221" max="9472" width="8.88671875" style="34"/>
    <col min="9473" max="9473" width="5.44140625" style="34" customWidth="1"/>
    <col min="9474" max="9474" width="66.77734375" style="34" customWidth="1"/>
    <col min="9475" max="9476" width="14.109375" style="34" customWidth="1"/>
    <col min="9477" max="9728" width="8.88671875" style="34"/>
    <col min="9729" max="9729" width="5.44140625" style="34" customWidth="1"/>
    <col min="9730" max="9730" width="66.77734375" style="34" customWidth="1"/>
    <col min="9731" max="9732" width="14.109375" style="34" customWidth="1"/>
    <col min="9733" max="9984" width="8.88671875" style="34"/>
    <col min="9985" max="9985" width="5.44140625" style="34" customWidth="1"/>
    <col min="9986" max="9986" width="66.77734375" style="34" customWidth="1"/>
    <col min="9987" max="9988" width="14.109375" style="34" customWidth="1"/>
    <col min="9989" max="10240" width="8.88671875" style="34"/>
    <col min="10241" max="10241" width="5.44140625" style="34" customWidth="1"/>
    <col min="10242" max="10242" width="66.77734375" style="34" customWidth="1"/>
    <col min="10243" max="10244" width="14.109375" style="34" customWidth="1"/>
    <col min="10245" max="10496" width="8.88671875" style="34"/>
    <col min="10497" max="10497" width="5.44140625" style="34" customWidth="1"/>
    <col min="10498" max="10498" width="66.77734375" style="34" customWidth="1"/>
    <col min="10499" max="10500" width="14.109375" style="34" customWidth="1"/>
    <col min="10501" max="10752" width="8.88671875" style="34"/>
    <col min="10753" max="10753" width="5.44140625" style="34" customWidth="1"/>
    <col min="10754" max="10754" width="66.77734375" style="34" customWidth="1"/>
    <col min="10755" max="10756" width="14.109375" style="34" customWidth="1"/>
    <col min="10757" max="11008" width="8.88671875" style="34"/>
    <col min="11009" max="11009" width="5.44140625" style="34" customWidth="1"/>
    <col min="11010" max="11010" width="66.77734375" style="34" customWidth="1"/>
    <col min="11011" max="11012" width="14.109375" style="34" customWidth="1"/>
    <col min="11013" max="11264" width="8.88671875" style="34"/>
    <col min="11265" max="11265" width="5.44140625" style="34" customWidth="1"/>
    <col min="11266" max="11266" width="66.77734375" style="34" customWidth="1"/>
    <col min="11267" max="11268" width="14.109375" style="34" customWidth="1"/>
    <col min="11269" max="11520" width="8.88671875" style="34"/>
    <col min="11521" max="11521" width="5.44140625" style="34" customWidth="1"/>
    <col min="11522" max="11522" width="66.77734375" style="34" customWidth="1"/>
    <col min="11523" max="11524" width="14.109375" style="34" customWidth="1"/>
    <col min="11525" max="11776" width="8.88671875" style="34"/>
    <col min="11777" max="11777" width="5.44140625" style="34" customWidth="1"/>
    <col min="11778" max="11778" width="66.77734375" style="34" customWidth="1"/>
    <col min="11779" max="11780" width="14.109375" style="34" customWidth="1"/>
    <col min="11781" max="12032" width="8.88671875" style="34"/>
    <col min="12033" max="12033" width="5.44140625" style="34" customWidth="1"/>
    <col min="12034" max="12034" width="66.77734375" style="34" customWidth="1"/>
    <col min="12035" max="12036" width="14.109375" style="34" customWidth="1"/>
    <col min="12037" max="12288" width="8.88671875" style="34"/>
    <col min="12289" max="12289" width="5.44140625" style="34" customWidth="1"/>
    <col min="12290" max="12290" width="66.77734375" style="34" customWidth="1"/>
    <col min="12291" max="12292" width="14.109375" style="34" customWidth="1"/>
    <col min="12293" max="12544" width="8.88671875" style="34"/>
    <col min="12545" max="12545" width="5.44140625" style="34" customWidth="1"/>
    <col min="12546" max="12546" width="66.77734375" style="34" customWidth="1"/>
    <col min="12547" max="12548" width="14.109375" style="34" customWidth="1"/>
    <col min="12549" max="12800" width="8.88671875" style="34"/>
    <col min="12801" max="12801" width="5.44140625" style="34" customWidth="1"/>
    <col min="12802" max="12802" width="66.77734375" style="34" customWidth="1"/>
    <col min="12803" max="12804" width="14.109375" style="34" customWidth="1"/>
    <col min="12805" max="13056" width="8.88671875" style="34"/>
    <col min="13057" max="13057" width="5.44140625" style="34" customWidth="1"/>
    <col min="13058" max="13058" width="66.77734375" style="34" customWidth="1"/>
    <col min="13059" max="13060" width="14.109375" style="34" customWidth="1"/>
    <col min="13061" max="13312" width="8.88671875" style="34"/>
    <col min="13313" max="13313" width="5.44140625" style="34" customWidth="1"/>
    <col min="13314" max="13314" width="66.77734375" style="34" customWidth="1"/>
    <col min="13315" max="13316" width="14.109375" style="34" customWidth="1"/>
    <col min="13317" max="13568" width="8.88671875" style="34"/>
    <col min="13569" max="13569" width="5.44140625" style="34" customWidth="1"/>
    <col min="13570" max="13570" width="66.77734375" style="34" customWidth="1"/>
    <col min="13571" max="13572" width="14.109375" style="34" customWidth="1"/>
    <col min="13573" max="13824" width="8.88671875" style="34"/>
    <col min="13825" max="13825" width="5.44140625" style="34" customWidth="1"/>
    <col min="13826" max="13826" width="66.77734375" style="34" customWidth="1"/>
    <col min="13827" max="13828" width="14.109375" style="34" customWidth="1"/>
    <col min="13829" max="14080" width="8.88671875" style="34"/>
    <col min="14081" max="14081" width="5.44140625" style="34" customWidth="1"/>
    <col min="14082" max="14082" width="66.77734375" style="34" customWidth="1"/>
    <col min="14083" max="14084" width="14.109375" style="34" customWidth="1"/>
    <col min="14085" max="14336" width="8.88671875" style="34"/>
    <col min="14337" max="14337" width="5.44140625" style="34" customWidth="1"/>
    <col min="14338" max="14338" width="66.77734375" style="34" customWidth="1"/>
    <col min="14339" max="14340" width="14.109375" style="34" customWidth="1"/>
    <col min="14341" max="14592" width="8.88671875" style="34"/>
    <col min="14593" max="14593" width="5.44140625" style="34" customWidth="1"/>
    <col min="14594" max="14594" width="66.77734375" style="34" customWidth="1"/>
    <col min="14595" max="14596" width="14.109375" style="34" customWidth="1"/>
    <col min="14597" max="14848" width="8.88671875" style="34"/>
    <col min="14849" max="14849" width="5.44140625" style="34" customWidth="1"/>
    <col min="14850" max="14850" width="66.77734375" style="34" customWidth="1"/>
    <col min="14851" max="14852" width="14.109375" style="34" customWidth="1"/>
    <col min="14853" max="15104" width="8.88671875" style="34"/>
    <col min="15105" max="15105" width="5.44140625" style="34" customWidth="1"/>
    <col min="15106" max="15106" width="66.77734375" style="34" customWidth="1"/>
    <col min="15107" max="15108" width="14.109375" style="34" customWidth="1"/>
    <col min="15109" max="15360" width="8.88671875" style="34"/>
    <col min="15361" max="15361" width="5.44140625" style="34" customWidth="1"/>
    <col min="15362" max="15362" width="66.77734375" style="34" customWidth="1"/>
    <col min="15363" max="15364" width="14.109375" style="34" customWidth="1"/>
    <col min="15365" max="15616" width="8.88671875" style="34"/>
    <col min="15617" max="15617" width="5.44140625" style="34" customWidth="1"/>
    <col min="15618" max="15618" width="66.77734375" style="34" customWidth="1"/>
    <col min="15619" max="15620" width="14.109375" style="34" customWidth="1"/>
    <col min="15621" max="15872" width="8.88671875" style="34"/>
    <col min="15873" max="15873" width="5.44140625" style="34" customWidth="1"/>
    <col min="15874" max="15874" width="66.77734375" style="34" customWidth="1"/>
    <col min="15875" max="15876" width="14.109375" style="34" customWidth="1"/>
    <col min="15877" max="16128" width="8.88671875" style="34"/>
    <col min="16129" max="16129" width="5.44140625" style="34" customWidth="1"/>
    <col min="16130" max="16130" width="66.77734375" style="34" customWidth="1"/>
    <col min="16131" max="16132" width="14.109375" style="34" customWidth="1"/>
    <col min="16133" max="16384" width="8.88671875" style="34"/>
  </cols>
  <sheetData>
    <row r="1" spans="1:5" ht="21">
      <c r="A1" s="131" t="s">
        <v>0</v>
      </c>
      <c r="B1" s="131"/>
      <c r="C1" s="131"/>
      <c r="D1" s="131"/>
    </row>
    <row r="3" spans="1:5" ht="17.399999999999999">
      <c r="A3" s="132" t="s">
        <v>182</v>
      </c>
      <c r="B3" s="133"/>
      <c r="C3" s="133"/>
      <c r="D3" s="134"/>
    </row>
    <row r="4" spans="1:5" ht="45" customHeight="1">
      <c r="A4" s="112"/>
      <c r="B4" s="135" t="s">
        <v>183</v>
      </c>
      <c r="C4" s="136" t="s">
        <v>134</v>
      </c>
      <c r="D4" s="136" t="s">
        <v>6</v>
      </c>
    </row>
    <row r="5" spans="1:5" ht="18" customHeight="1">
      <c r="A5" s="87"/>
      <c r="B5" s="22" t="s">
        <v>184</v>
      </c>
      <c r="C5" s="88"/>
      <c r="D5" s="88"/>
    </row>
    <row r="6" spans="1:5" ht="18" customHeight="1">
      <c r="A6" s="87">
        <v>1</v>
      </c>
      <c r="B6" s="97" t="s">
        <v>185</v>
      </c>
      <c r="C6" s="35">
        <v>96316334</v>
      </c>
      <c r="D6" s="35">
        <v>58169302</v>
      </c>
      <c r="E6" s="89"/>
    </row>
    <row r="7" spans="1:5" ht="18" customHeight="1">
      <c r="A7" s="87">
        <v>2</v>
      </c>
      <c r="B7" s="97" t="s">
        <v>186</v>
      </c>
      <c r="C7" s="35">
        <v>-88789878</v>
      </c>
      <c r="D7" s="35">
        <v>-42941698</v>
      </c>
      <c r="E7" s="89"/>
    </row>
    <row r="8" spans="1:5" ht="18" customHeight="1">
      <c r="A8" s="87">
        <v>3</v>
      </c>
      <c r="B8" s="97" t="s">
        <v>187</v>
      </c>
      <c r="C8" s="35">
        <v>-3856942</v>
      </c>
      <c r="D8" s="35">
        <v>-9060775</v>
      </c>
    </row>
    <row r="9" spans="1:5" ht="18" customHeight="1">
      <c r="A9" s="87">
        <v>4</v>
      </c>
      <c r="B9" s="97" t="s">
        <v>188</v>
      </c>
      <c r="C9" s="35">
        <v>0</v>
      </c>
      <c r="D9" s="35">
        <v>0</v>
      </c>
    </row>
    <row r="10" spans="1:5" ht="18" customHeight="1">
      <c r="A10" s="87">
        <v>5</v>
      </c>
      <c r="B10" s="97" t="s">
        <v>189</v>
      </c>
      <c r="C10" s="35">
        <v>-1352337</v>
      </c>
      <c r="D10" s="35">
        <v>-1674480</v>
      </c>
      <c r="E10" s="89"/>
    </row>
    <row r="11" spans="1:5" ht="18" customHeight="1">
      <c r="A11" s="87">
        <v>6</v>
      </c>
      <c r="B11" s="97" t="s">
        <v>190</v>
      </c>
      <c r="C11" s="35">
        <v>-2507681</v>
      </c>
      <c r="D11" s="35">
        <v>-965694</v>
      </c>
      <c r="E11" s="89"/>
    </row>
    <row r="12" spans="1:5" s="117" customFormat="1" ht="18" customHeight="1">
      <c r="A12" s="62" t="s">
        <v>8</v>
      </c>
      <c r="B12" s="137" t="s">
        <v>191</v>
      </c>
      <c r="C12" s="64">
        <f>SUM(C6:C11)</f>
        <v>-190504</v>
      </c>
      <c r="D12" s="64">
        <f>SUM(D6:D11)</f>
        <v>3526655</v>
      </c>
    </row>
    <row r="13" spans="1:5" s="117" customFormat="1" ht="18" customHeight="1">
      <c r="A13" s="18"/>
      <c r="B13" s="22" t="s">
        <v>192</v>
      </c>
      <c r="C13" s="138"/>
      <c r="D13" s="138"/>
    </row>
    <row r="14" spans="1:5" ht="18" customHeight="1">
      <c r="A14" s="87">
        <v>1</v>
      </c>
      <c r="B14" s="139" t="s">
        <v>193</v>
      </c>
      <c r="C14" s="35"/>
      <c r="D14" s="35"/>
    </row>
    <row r="15" spans="1:5" ht="18" customHeight="1">
      <c r="A15" s="87">
        <v>2</v>
      </c>
      <c r="B15" s="97" t="s">
        <v>194</v>
      </c>
      <c r="C15" s="35"/>
      <c r="D15" s="35"/>
    </row>
    <row r="16" spans="1:5" ht="18" customHeight="1">
      <c r="A16" s="87">
        <v>3</v>
      </c>
      <c r="B16" s="97" t="s">
        <v>195</v>
      </c>
      <c r="C16" s="35">
        <v>-3835138</v>
      </c>
      <c r="D16" s="35">
        <v>-137500</v>
      </c>
    </row>
    <row r="17" spans="1:5" ht="18" customHeight="1">
      <c r="A17" s="87">
        <v>4</v>
      </c>
      <c r="B17" s="97" t="s">
        <v>196</v>
      </c>
      <c r="C17" s="35"/>
      <c r="D17" s="35"/>
    </row>
    <row r="18" spans="1:5" ht="18" customHeight="1">
      <c r="A18" s="87">
        <v>5</v>
      </c>
      <c r="B18" s="97" t="s">
        <v>197</v>
      </c>
      <c r="C18" s="35"/>
      <c r="D18" s="35"/>
    </row>
    <row r="19" spans="1:5" ht="18" customHeight="1">
      <c r="A19" s="87">
        <v>6</v>
      </c>
      <c r="B19" s="97" t="s">
        <v>198</v>
      </c>
      <c r="C19" s="23"/>
      <c r="D19" s="23"/>
    </row>
    <row r="20" spans="1:5" ht="18" customHeight="1">
      <c r="A20" s="87">
        <v>7</v>
      </c>
      <c r="B20" s="97" t="s">
        <v>199</v>
      </c>
      <c r="C20" s="35"/>
      <c r="D20" s="35"/>
    </row>
    <row r="21" spans="1:5" s="117" customFormat="1" ht="18" customHeight="1">
      <c r="A21" s="62" t="s">
        <v>68</v>
      </c>
      <c r="B21" s="137" t="s">
        <v>200</v>
      </c>
      <c r="C21" s="64">
        <f>SUM(C14:C20)</f>
        <v>-3835138</v>
      </c>
      <c r="D21" s="64">
        <f>SUM(D14:D20)</f>
        <v>-137500</v>
      </c>
    </row>
    <row r="22" spans="1:5" s="117" customFormat="1" ht="18" customHeight="1">
      <c r="A22" s="18"/>
      <c r="B22" s="22" t="s">
        <v>201</v>
      </c>
      <c r="C22" s="138"/>
      <c r="D22" s="138"/>
    </row>
    <row r="23" spans="1:5" ht="18" customHeight="1">
      <c r="A23" s="87">
        <v>1</v>
      </c>
      <c r="B23" s="97" t="s">
        <v>202</v>
      </c>
      <c r="C23" s="35"/>
      <c r="D23" s="35"/>
    </row>
    <row r="24" spans="1:5" ht="18" customHeight="1">
      <c r="A24" s="87">
        <v>2</v>
      </c>
      <c r="B24" s="97" t="s">
        <v>203</v>
      </c>
      <c r="C24" s="35"/>
      <c r="D24" s="35"/>
    </row>
    <row r="25" spans="1:5" ht="18" customHeight="1">
      <c r="A25" s="87">
        <v>3</v>
      </c>
      <c r="B25" s="97" t="s">
        <v>204</v>
      </c>
      <c r="C25" s="35"/>
      <c r="D25" s="35"/>
    </row>
    <row r="26" spans="1:5" ht="18" customHeight="1">
      <c r="A26" s="87">
        <v>4</v>
      </c>
      <c r="B26" s="97" t="s">
        <v>205</v>
      </c>
      <c r="C26" s="35"/>
      <c r="D26" s="23"/>
    </row>
    <row r="27" spans="1:5" ht="18" customHeight="1">
      <c r="A27" s="87">
        <v>5</v>
      </c>
      <c r="B27" s="97" t="s">
        <v>206</v>
      </c>
      <c r="C27" s="35"/>
      <c r="D27" s="35"/>
    </row>
    <row r="28" spans="1:5" ht="18" customHeight="1">
      <c r="A28" s="87">
        <v>6</v>
      </c>
      <c r="B28" s="97" t="s">
        <v>207</v>
      </c>
      <c r="C28" s="23"/>
      <c r="D28" s="23"/>
      <c r="E28" s="89"/>
    </row>
    <row r="29" spans="1:5" ht="18" customHeight="1">
      <c r="A29" s="87">
        <v>7</v>
      </c>
      <c r="B29" s="97" t="s">
        <v>208</v>
      </c>
      <c r="C29" s="35">
        <v>-5354465</v>
      </c>
      <c r="D29" s="35"/>
      <c r="E29" s="89"/>
    </row>
    <row r="30" spans="1:5" ht="18" customHeight="1">
      <c r="A30" s="87">
        <v>8</v>
      </c>
      <c r="B30" s="97" t="s">
        <v>209</v>
      </c>
      <c r="C30" s="23"/>
      <c r="D30" s="23"/>
      <c r="E30" s="89"/>
    </row>
    <row r="31" spans="1:5" ht="18" customHeight="1">
      <c r="A31" s="87">
        <v>9</v>
      </c>
      <c r="B31" s="97" t="s">
        <v>189</v>
      </c>
      <c r="C31" s="23"/>
      <c r="D31" s="23"/>
    </row>
    <row r="32" spans="1:5" ht="18" customHeight="1">
      <c r="A32" s="87">
        <v>10</v>
      </c>
      <c r="B32" s="97" t="s">
        <v>210</v>
      </c>
      <c r="C32" s="23"/>
      <c r="D32" s="23"/>
    </row>
    <row r="33" spans="1:4" s="117" customFormat="1" ht="18" customHeight="1">
      <c r="A33" s="140" t="s">
        <v>211</v>
      </c>
      <c r="B33" s="137" t="s">
        <v>212</v>
      </c>
      <c r="C33" s="64">
        <f>SUM(C23:C32)</f>
        <v>-5354465</v>
      </c>
      <c r="D33" s="64">
        <f>SUM(D23:D32)</f>
        <v>0</v>
      </c>
    </row>
    <row r="34" spans="1:4" ht="18" customHeight="1">
      <c r="A34" s="112"/>
      <c r="B34" s="97"/>
      <c r="C34" s="35"/>
      <c r="D34" s="35"/>
    </row>
    <row r="35" spans="1:4" ht="18" customHeight="1">
      <c r="A35" s="112"/>
      <c r="B35" s="97" t="s">
        <v>213</v>
      </c>
      <c r="C35" s="35">
        <f>C12+C21+C33</f>
        <v>-9380107</v>
      </c>
      <c r="D35" s="35">
        <f>D12+D21+D33</f>
        <v>3389155</v>
      </c>
    </row>
    <row r="36" spans="1:4" ht="18" customHeight="1">
      <c r="A36" s="112"/>
      <c r="B36" s="97" t="s">
        <v>214</v>
      </c>
      <c r="C36" s="35">
        <f>D38</f>
        <v>20911943</v>
      </c>
      <c r="D36" s="35">
        <v>17522788</v>
      </c>
    </row>
    <row r="37" spans="1:4" ht="18" customHeight="1">
      <c r="A37" s="112"/>
      <c r="B37" s="97" t="s">
        <v>215</v>
      </c>
      <c r="C37" s="97">
        <v>0</v>
      </c>
      <c r="D37" s="97">
        <v>0</v>
      </c>
    </row>
    <row r="38" spans="1:4" ht="18" customHeight="1">
      <c r="A38" s="112"/>
      <c r="B38" s="97" t="s">
        <v>216</v>
      </c>
      <c r="C38" s="35">
        <f>C35+C36</f>
        <v>11531836</v>
      </c>
      <c r="D38" s="35">
        <f>D35+D36</f>
        <v>20911943</v>
      </c>
    </row>
    <row r="39" spans="1:4" ht="18" customHeight="1"/>
    <row r="40" spans="1:4" ht="18" customHeight="1"/>
    <row r="41" spans="1:4" ht="18" customHeight="1"/>
    <row r="42" spans="1:4" ht="18" customHeight="1"/>
    <row r="43" spans="1:4" ht="18" customHeight="1"/>
    <row r="44" spans="1:4" ht="18" customHeight="1"/>
    <row r="45" spans="1:4" ht="18" customHeight="1"/>
    <row r="46" spans="1:4" ht="18" customHeight="1"/>
    <row r="47" spans="1:4" ht="18" customHeight="1"/>
  </sheetData>
  <mergeCells count="2">
    <mergeCell ref="A1:D1"/>
    <mergeCell ref="A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selection activeCell="M32" sqref="M32"/>
    </sheetView>
  </sheetViews>
  <sheetFormatPr defaultRowHeight="13.8"/>
  <cols>
    <col min="1" max="1" width="31" style="124" customWidth="1"/>
    <col min="2" max="2" width="11" style="124" customWidth="1"/>
    <col min="3" max="3" width="8.6640625" style="124" customWidth="1"/>
    <col min="4" max="4" width="8.21875" style="124" customWidth="1"/>
    <col min="5" max="5" width="10.44140625" style="124" customWidth="1"/>
    <col min="6" max="6" width="10.21875" style="124" customWidth="1"/>
    <col min="7" max="7" width="11.109375" style="124" customWidth="1"/>
    <col min="8" max="8" width="10" style="124" customWidth="1"/>
    <col min="9" max="9" width="11.44140625" style="124" customWidth="1"/>
    <col min="10" max="10" width="8.21875" style="124" customWidth="1"/>
    <col min="11" max="11" width="8" style="124" bestFit="1" customWidth="1"/>
    <col min="12" max="12" width="12.21875" style="124" customWidth="1"/>
    <col min="13" max="256" width="8.88671875" style="124"/>
    <col min="257" max="257" width="31" style="124" customWidth="1"/>
    <col min="258" max="258" width="11" style="124" customWidth="1"/>
    <col min="259" max="259" width="8.6640625" style="124" customWidth="1"/>
    <col min="260" max="260" width="8.21875" style="124" customWidth="1"/>
    <col min="261" max="261" width="10.44140625" style="124" customWidth="1"/>
    <col min="262" max="262" width="10.21875" style="124" customWidth="1"/>
    <col min="263" max="263" width="11.109375" style="124" customWidth="1"/>
    <col min="264" max="264" width="10" style="124" customWidth="1"/>
    <col min="265" max="265" width="11.44140625" style="124" customWidth="1"/>
    <col min="266" max="266" width="8.21875" style="124" customWidth="1"/>
    <col min="267" max="267" width="8" style="124" bestFit="1" customWidth="1"/>
    <col min="268" max="268" width="12.21875" style="124" customWidth="1"/>
    <col min="269" max="512" width="8.88671875" style="124"/>
    <col min="513" max="513" width="31" style="124" customWidth="1"/>
    <col min="514" max="514" width="11" style="124" customWidth="1"/>
    <col min="515" max="515" width="8.6640625" style="124" customWidth="1"/>
    <col min="516" max="516" width="8.21875" style="124" customWidth="1"/>
    <col min="517" max="517" width="10.44140625" style="124" customWidth="1"/>
    <col min="518" max="518" width="10.21875" style="124" customWidth="1"/>
    <col min="519" max="519" width="11.109375" style="124" customWidth="1"/>
    <col min="520" max="520" width="10" style="124" customWidth="1"/>
    <col min="521" max="521" width="11.44140625" style="124" customWidth="1"/>
    <col min="522" max="522" width="8.21875" style="124" customWidth="1"/>
    <col min="523" max="523" width="8" style="124" bestFit="1" customWidth="1"/>
    <col min="524" max="524" width="12.21875" style="124" customWidth="1"/>
    <col min="525" max="768" width="8.88671875" style="124"/>
    <col min="769" max="769" width="31" style="124" customWidth="1"/>
    <col min="770" max="770" width="11" style="124" customWidth="1"/>
    <col min="771" max="771" width="8.6640625" style="124" customWidth="1"/>
    <col min="772" max="772" width="8.21875" style="124" customWidth="1"/>
    <col min="773" max="773" width="10.44140625" style="124" customWidth="1"/>
    <col min="774" max="774" width="10.21875" style="124" customWidth="1"/>
    <col min="775" max="775" width="11.109375" style="124" customWidth="1"/>
    <col min="776" max="776" width="10" style="124" customWidth="1"/>
    <col min="777" max="777" width="11.44140625" style="124" customWidth="1"/>
    <col min="778" max="778" width="8.21875" style="124" customWidth="1"/>
    <col min="779" max="779" width="8" style="124" bestFit="1" customWidth="1"/>
    <col min="780" max="780" width="12.21875" style="124" customWidth="1"/>
    <col min="781" max="1024" width="8.88671875" style="124"/>
    <col min="1025" max="1025" width="31" style="124" customWidth="1"/>
    <col min="1026" max="1026" width="11" style="124" customWidth="1"/>
    <col min="1027" max="1027" width="8.6640625" style="124" customWidth="1"/>
    <col min="1028" max="1028" width="8.21875" style="124" customWidth="1"/>
    <col min="1029" max="1029" width="10.44140625" style="124" customWidth="1"/>
    <col min="1030" max="1030" width="10.21875" style="124" customWidth="1"/>
    <col min="1031" max="1031" width="11.109375" style="124" customWidth="1"/>
    <col min="1032" max="1032" width="10" style="124" customWidth="1"/>
    <col min="1033" max="1033" width="11.44140625" style="124" customWidth="1"/>
    <col min="1034" max="1034" width="8.21875" style="124" customWidth="1"/>
    <col min="1035" max="1035" width="8" style="124" bestFit="1" customWidth="1"/>
    <col min="1036" max="1036" width="12.21875" style="124" customWidth="1"/>
    <col min="1037" max="1280" width="8.88671875" style="124"/>
    <col min="1281" max="1281" width="31" style="124" customWidth="1"/>
    <col min="1282" max="1282" width="11" style="124" customWidth="1"/>
    <col min="1283" max="1283" width="8.6640625" style="124" customWidth="1"/>
    <col min="1284" max="1284" width="8.21875" style="124" customWidth="1"/>
    <col min="1285" max="1285" width="10.44140625" style="124" customWidth="1"/>
    <col min="1286" max="1286" width="10.21875" style="124" customWidth="1"/>
    <col min="1287" max="1287" width="11.109375" style="124" customWidth="1"/>
    <col min="1288" max="1288" width="10" style="124" customWidth="1"/>
    <col min="1289" max="1289" width="11.44140625" style="124" customWidth="1"/>
    <col min="1290" max="1290" width="8.21875" style="124" customWidth="1"/>
    <col min="1291" max="1291" width="8" style="124" bestFit="1" customWidth="1"/>
    <col min="1292" max="1292" width="12.21875" style="124" customWidth="1"/>
    <col min="1293" max="1536" width="8.88671875" style="124"/>
    <col min="1537" max="1537" width="31" style="124" customWidth="1"/>
    <col min="1538" max="1538" width="11" style="124" customWidth="1"/>
    <col min="1539" max="1539" width="8.6640625" style="124" customWidth="1"/>
    <col min="1540" max="1540" width="8.21875" style="124" customWidth="1"/>
    <col min="1541" max="1541" width="10.44140625" style="124" customWidth="1"/>
    <col min="1542" max="1542" width="10.21875" style="124" customWidth="1"/>
    <col min="1543" max="1543" width="11.109375" style="124" customWidth="1"/>
    <col min="1544" max="1544" width="10" style="124" customWidth="1"/>
    <col min="1545" max="1545" width="11.44140625" style="124" customWidth="1"/>
    <col min="1546" max="1546" width="8.21875" style="124" customWidth="1"/>
    <col min="1547" max="1547" width="8" style="124" bestFit="1" customWidth="1"/>
    <col min="1548" max="1548" width="12.21875" style="124" customWidth="1"/>
    <col min="1549" max="1792" width="8.88671875" style="124"/>
    <col min="1793" max="1793" width="31" style="124" customWidth="1"/>
    <col min="1794" max="1794" width="11" style="124" customWidth="1"/>
    <col min="1795" max="1795" width="8.6640625" style="124" customWidth="1"/>
    <col min="1796" max="1796" width="8.21875" style="124" customWidth="1"/>
    <col min="1797" max="1797" width="10.44140625" style="124" customWidth="1"/>
    <col min="1798" max="1798" width="10.21875" style="124" customWidth="1"/>
    <col min="1799" max="1799" width="11.109375" style="124" customWidth="1"/>
    <col min="1800" max="1800" width="10" style="124" customWidth="1"/>
    <col min="1801" max="1801" width="11.44140625" style="124" customWidth="1"/>
    <col min="1802" max="1802" width="8.21875" style="124" customWidth="1"/>
    <col min="1803" max="1803" width="8" style="124" bestFit="1" customWidth="1"/>
    <col min="1804" max="1804" width="12.21875" style="124" customWidth="1"/>
    <col min="1805" max="2048" width="8.88671875" style="124"/>
    <col min="2049" max="2049" width="31" style="124" customWidth="1"/>
    <col min="2050" max="2050" width="11" style="124" customWidth="1"/>
    <col min="2051" max="2051" width="8.6640625" style="124" customWidth="1"/>
    <col min="2052" max="2052" width="8.21875" style="124" customWidth="1"/>
    <col min="2053" max="2053" width="10.44140625" style="124" customWidth="1"/>
    <col min="2054" max="2054" width="10.21875" style="124" customWidth="1"/>
    <col min="2055" max="2055" width="11.109375" style="124" customWidth="1"/>
    <col min="2056" max="2056" width="10" style="124" customWidth="1"/>
    <col min="2057" max="2057" width="11.44140625" style="124" customWidth="1"/>
    <col min="2058" max="2058" width="8.21875" style="124" customWidth="1"/>
    <col min="2059" max="2059" width="8" style="124" bestFit="1" customWidth="1"/>
    <col min="2060" max="2060" width="12.21875" style="124" customWidth="1"/>
    <col min="2061" max="2304" width="8.88671875" style="124"/>
    <col min="2305" max="2305" width="31" style="124" customWidth="1"/>
    <col min="2306" max="2306" width="11" style="124" customWidth="1"/>
    <col min="2307" max="2307" width="8.6640625" style="124" customWidth="1"/>
    <col min="2308" max="2308" width="8.21875" style="124" customWidth="1"/>
    <col min="2309" max="2309" width="10.44140625" style="124" customWidth="1"/>
    <col min="2310" max="2310" width="10.21875" style="124" customWidth="1"/>
    <col min="2311" max="2311" width="11.109375" style="124" customWidth="1"/>
    <col min="2312" max="2312" width="10" style="124" customWidth="1"/>
    <col min="2313" max="2313" width="11.44140625" style="124" customWidth="1"/>
    <col min="2314" max="2314" width="8.21875" style="124" customWidth="1"/>
    <col min="2315" max="2315" width="8" style="124" bestFit="1" customWidth="1"/>
    <col min="2316" max="2316" width="12.21875" style="124" customWidth="1"/>
    <col min="2317" max="2560" width="8.88671875" style="124"/>
    <col min="2561" max="2561" width="31" style="124" customWidth="1"/>
    <col min="2562" max="2562" width="11" style="124" customWidth="1"/>
    <col min="2563" max="2563" width="8.6640625" style="124" customWidth="1"/>
    <col min="2564" max="2564" width="8.21875" style="124" customWidth="1"/>
    <col min="2565" max="2565" width="10.44140625" style="124" customWidth="1"/>
    <col min="2566" max="2566" width="10.21875" style="124" customWidth="1"/>
    <col min="2567" max="2567" width="11.109375" style="124" customWidth="1"/>
    <col min="2568" max="2568" width="10" style="124" customWidth="1"/>
    <col min="2569" max="2569" width="11.44140625" style="124" customWidth="1"/>
    <col min="2570" max="2570" width="8.21875" style="124" customWidth="1"/>
    <col min="2571" max="2571" width="8" style="124" bestFit="1" customWidth="1"/>
    <col min="2572" max="2572" width="12.21875" style="124" customWidth="1"/>
    <col min="2573" max="2816" width="8.88671875" style="124"/>
    <col min="2817" max="2817" width="31" style="124" customWidth="1"/>
    <col min="2818" max="2818" width="11" style="124" customWidth="1"/>
    <col min="2819" max="2819" width="8.6640625" style="124" customWidth="1"/>
    <col min="2820" max="2820" width="8.21875" style="124" customWidth="1"/>
    <col min="2821" max="2821" width="10.44140625" style="124" customWidth="1"/>
    <col min="2822" max="2822" width="10.21875" style="124" customWidth="1"/>
    <col min="2823" max="2823" width="11.109375" style="124" customWidth="1"/>
    <col min="2824" max="2824" width="10" style="124" customWidth="1"/>
    <col min="2825" max="2825" width="11.44140625" style="124" customWidth="1"/>
    <col min="2826" max="2826" width="8.21875" style="124" customWidth="1"/>
    <col min="2827" max="2827" width="8" style="124" bestFit="1" customWidth="1"/>
    <col min="2828" max="2828" width="12.21875" style="124" customWidth="1"/>
    <col min="2829" max="3072" width="8.88671875" style="124"/>
    <col min="3073" max="3073" width="31" style="124" customWidth="1"/>
    <col min="3074" max="3074" width="11" style="124" customWidth="1"/>
    <col min="3075" max="3075" width="8.6640625" style="124" customWidth="1"/>
    <col min="3076" max="3076" width="8.21875" style="124" customWidth="1"/>
    <col min="3077" max="3077" width="10.44140625" style="124" customWidth="1"/>
    <col min="3078" max="3078" width="10.21875" style="124" customWidth="1"/>
    <col min="3079" max="3079" width="11.109375" style="124" customWidth="1"/>
    <col min="3080" max="3080" width="10" style="124" customWidth="1"/>
    <col min="3081" max="3081" width="11.44140625" style="124" customWidth="1"/>
    <col min="3082" max="3082" width="8.21875" style="124" customWidth="1"/>
    <col min="3083" max="3083" width="8" style="124" bestFit="1" customWidth="1"/>
    <col min="3084" max="3084" width="12.21875" style="124" customWidth="1"/>
    <col min="3085" max="3328" width="8.88671875" style="124"/>
    <col min="3329" max="3329" width="31" style="124" customWidth="1"/>
    <col min="3330" max="3330" width="11" style="124" customWidth="1"/>
    <col min="3331" max="3331" width="8.6640625" style="124" customWidth="1"/>
    <col min="3332" max="3332" width="8.21875" style="124" customWidth="1"/>
    <col min="3333" max="3333" width="10.44140625" style="124" customWidth="1"/>
    <col min="3334" max="3334" width="10.21875" style="124" customWidth="1"/>
    <col min="3335" max="3335" width="11.109375" style="124" customWidth="1"/>
    <col min="3336" max="3336" width="10" style="124" customWidth="1"/>
    <col min="3337" max="3337" width="11.44140625" style="124" customWidth="1"/>
    <col min="3338" max="3338" width="8.21875" style="124" customWidth="1"/>
    <col min="3339" max="3339" width="8" style="124" bestFit="1" customWidth="1"/>
    <col min="3340" max="3340" width="12.21875" style="124" customWidth="1"/>
    <col min="3341" max="3584" width="8.88671875" style="124"/>
    <col min="3585" max="3585" width="31" style="124" customWidth="1"/>
    <col min="3586" max="3586" width="11" style="124" customWidth="1"/>
    <col min="3587" max="3587" width="8.6640625" style="124" customWidth="1"/>
    <col min="3588" max="3588" width="8.21875" style="124" customWidth="1"/>
    <col min="3589" max="3589" width="10.44140625" style="124" customWidth="1"/>
    <col min="3590" max="3590" width="10.21875" style="124" customWidth="1"/>
    <col min="3591" max="3591" width="11.109375" style="124" customWidth="1"/>
    <col min="3592" max="3592" width="10" style="124" customWidth="1"/>
    <col min="3593" max="3593" width="11.44140625" style="124" customWidth="1"/>
    <col min="3594" max="3594" width="8.21875" style="124" customWidth="1"/>
    <col min="3595" max="3595" width="8" style="124" bestFit="1" customWidth="1"/>
    <col min="3596" max="3596" width="12.21875" style="124" customWidth="1"/>
    <col min="3597" max="3840" width="8.88671875" style="124"/>
    <col min="3841" max="3841" width="31" style="124" customWidth="1"/>
    <col min="3842" max="3842" width="11" style="124" customWidth="1"/>
    <col min="3843" max="3843" width="8.6640625" style="124" customWidth="1"/>
    <col min="3844" max="3844" width="8.21875" style="124" customWidth="1"/>
    <col min="3845" max="3845" width="10.44140625" style="124" customWidth="1"/>
    <col min="3846" max="3846" width="10.21875" style="124" customWidth="1"/>
    <col min="3847" max="3847" width="11.109375" style="124" customWidth="1"/>
    <col min="3848" max="3848" width="10" style="124" customWidth="1"/>
    <col min="3849" max="3849" width="11.44140625" style="124" customWidth="1"/>
    <col min="3850" max="3850" width="8.21875" style="124" customWidth="1"/>
    <col min="3851" max="3851" width="8" style="124" bestFit="1" customWidth="1"/>
    <col min="3852" max="3852" width="12.21875" style="124" customWidth="1"/>
    <col min="3853" max="4096" width="8.88671875" style="124"/>
    <col min="4097" max="4097" width="31" style="124" customWidth="1"/>
    <col min="4098" max="4098" width="11" style="124" customWidth="1"/>
    <col min="4099" max="4099" width="8.6640625" style="124" customWidth="1"/>
    <col min="4100" max="4100" width="8.21875" style="124" customWidth="1"/>
    <col min="4101" max="4101" width="10.44140625" style="124" customWidth="1"/>
    <col min="4102" max="4102" width="10.21875" style="124" customWidth="1"/>
    <col min="4103" max="4103" width="11.109375" style="124" customWidth="1"/>
    <col min="4104" max="4104" width="10" style="124" customWidth="1"/>
    <col min="4105" max="4105" width="11.44140625" style="124" customWidth="1"/>
    <col min="4106" max="4106" width="8.21875" style="124" customWidth="1"/>
    <col min="4107" max="4107" width="8" style="124" bestFit="1" customWidth="1"/>
    <col min="4108" max="4108" width="12.21875" style="124" customWidth="1"/>
    <col min="4109" max="4352" width="8.88671875" style="124"/>
    <col min="4353" max="4353" width="31" style="124" customWidth="1"/>
    <col min="4354" max="4354" width="11" style="124" customWidth="1"/>
    <col min="4355" max="4355" width="8.6640625" style="124" customWidth="1"/>
    <col min="4356" max="4356" width="8.21875" style="124" customWidth="1"/>
    <col min="4357" max="4357" width="10.44140625" style="124" customWidth="1"/>
    <col min="4358" max="4358" width="10.21875" style="124" customWidth="1"/>
    <col min="4359" max="4359" width="11.109375" style="124" customWidth="1"/>
    <col min="4360" max="4360" width="10" style="124" customWidth="1"/>
    <col min="4361" max="4361" width="11.44140625" style="124" customWidth="1"/>
    <col min="4362" max="4362" width="8.21875" style="124" customWidth="1"/>
    <col min="4363" max="4363" width="8" style="124" bestFit="1" customWidth="1"/>
    <col min="4364" max="4364" width="12.21875" style="124" customWidth="1"/>
    <col min="4365" max="4608" width="8.88671875" style="124"/>
    <col min="4609" max="4609" width="31" style="124" customWidth="1"/>
    <col min="4610" max="4610" width="11" style="124" customWidth="1"/>
    <col min="4611" max="4611" width="8.6640625" style="124" customWidth="1"/>
    <col min="4612" max="4612" width="8.21875" style="124" customWidth="1"/>
    <col min="4613" max="4613" width="10.44140625" style="124" customWidth="1"/>
    <col min="4614" max="4614" width="10.21875" style="124" customWidth="1"/>
    <col min="4615" max="4615" width="11.109375" style="124" customWidth="1"/>
    <col min="4616" max="4616" width="10" style="124" customWidth="1"/>
    <col min="4617" max="4617" width="11.44140625" style="124" customWidth="1"/>
    <col min="4618" max="4618" width="8.21875" style="124" customWidth="1"/>
    <col min="4619" max="4619" width="8" style="124" bestFit="1" customWidth="1"/>
    <col min="4620" max="4620" width="12.21875" style="124" customWidth="1"/>
    <col min="4621" max="4864" width="8.88671875" style="124"/>
    <col min="4865" max="4865" width="31" style="124" customWidth="1"/>
    <col min="4866" max="4866" width="11" style="124" customWidth="1"/>
    <col min="4867" max="4867" width="8.6640625" style="124" customWidth="1"/>
    <col min="4868" max="4868" width="8.21875" style="124" customWidth="1"/>
    <col min="4869" max="4869" width="10.44140625" style="124" customWidth="1"/>
    <col min="4870" max="4870" width="10.21875" style="124" customWidth="1"/>
    <col min="4871" max="4871" width="11.109375" style="124" customWidth="1"/>
    <col min="4872" max="4872" width="10" style="124" customWidth="1"/>
    <col min="4873" max="4873" width="11.44140625" style="124" customWidth="1"/>
    <col min="4874" max="4874" width="8.21875" style="124" customWidth="1"/>
    <col min="4875" max="4875" width="8" style="124" bestFit="1" customWidth="1"/>
    <col min="4876" max="4876" width="12.21875" style="124" customWidth="1"/>
    <col min="4877" max="5120" width="8.88671875" style="124"/>
    <col min="5121" max="5121" width="31" style="124" customWidth="1"/>
    <col min="5122" max="5122" width="11" style="124" customWidth="1"/>
    <col min="5123" max="5123" width="8.6640625" style="124" customWidth="1"/>
    <col min="5124" max="5124" width="8.21875" style="124" customWidth="1"/>
    <col min="5125" max="5125" width="10.44140625" style="124" customWidth="1"/>
    <col min="5126" max="5126" width="10.21875" style="124" customWidth="1"/>
    <col min="5127" max="5127" width="11.109375" style="124" customWidth="1"/>
    <col min="5128" max="5128" width="10" style="124" customWidth="1"/>
    <col min="5129" max="5129" width="11.44140625" style="124" customWidth="1"/>
    <col min="5130" max="5130" width="8.21875" style="124" customWidth="1"/>
    <col min="5131" max="5131" width="8" style="124" bestFit="1" customWidth="1"/>
    <col min="5132" max="5132" width="12.21875" style="124" customWidth="1"/>
    <col min="5133" max="5376" width="8.88671875" style="124"/>
    <col min="5377" max="5377" width="31" style="124" customWidth="1"/>
    <col min="5378" max="5378" width="11" style="124" customWidth="1"/>
    <col min="5379" max="5379" width="8.6640625" style="124" customWidth="1"/>
    <col min="5380" max="5380" width="8.21875" style="124" customWidth="1"/>
    <col min="5381" max="5381" width="10.44140625" style="124" customWidth="1"/>
    <col min="5382" max="5382" width="10.21875" style="124" customWidth="1"/>
    <col min="5383" max="5383" width="11.109375" style="124" customWidth="1"/>
    <col min="5384" max="5384" width="10" style="124" customWidth="1"/>
    <col min="5385" max="5385" width="11.44140625" style="124" customWidth="1"/>
    <col min="5386" max="5386" width="8.21875" style="124" customWidth="1"/>
    <col min="5387" max="5387" width="8" style="124" bestFit="1" customWidth="1"/>
    <col min="5388" max="5388" width="12.21875" style="124" customWidth="1"/>
    <col min="5389" max="5632" width="8.88671875" style="124"/>
    <col min="5633" max="5633" width="31" style="124" customWidth="1"/>
    <col min="5634" max="5634" width="11" style="124" customWidth="1"/>
    <col min="5635" max="5635" width="8.6640625" style="124" customWidth="1"/>
    <col min="5636" max="5636" width="8.21875" style="124" customWidth="1"/>
    <col min="5637" max="5637" width="10.44140625" style="124" customWidth="1"/>
    <col min="5638" max="5638" width="10.21875" style="124" customWidth="1"/>
    <col min="5639" max="5639" width="11.109375" style="124" customWidth="1"/>
    <col min="5640" max="5640" width="10" style="124" customWidth="1"/>
    <col min="5641" max="5641" width="11.44140625" style="124" customWidth="1"/>
    <col min="5642" max="5642" width="8.21875" style="124" customWidth="1"/>
    <col min="5643" max="5643" width="8" style="124" bestFit="1" customWidth="1"/>
    <col min="5644" max="5644" width="12.21875" style="124" customWidth="1"/>
    <col min="5645" max="5888" width="8.88671875" style="124"/>
    <col min="5889" max="5889" width="31" style="124" customWidth="1"/>
    <col min="5890" max="5890" width="11" style="124" customWidth="1"/>
    <col min="5891" max="5891" width="8.6640625" style="124" customWidth="1"/>
    <col min="5892" max="5892" width="8.21875" style="124" customWidth="1"/>
    <col min="5893" max="5893" width="10.44140625" style="124" customWidth="1"/>
    <col min="5894" max="5894" width="10.21875" style="124" customWidth="1"/>
    <col min="5895" max="5895" width="11.109375" style="124" customWidth="1"/>
    <col min="5896" max="5896" width="10" style="124" customWidth="1"/>
    <col min="5897" max="5897" width="11.44140625" style="124" customWidth="1"/>
    <col min="5898" max="5898" width="8.21875" style="124" customWidth="1"/>
    <col min="5899" max="5899" width="8" style="124" bestFit="1" customWidth="1"/>
    <col min="5900" max="5900" width="12.21875" style="124" customWidth="1"/>
    <col min="5901" max="6144" width="8.88671875" style="124"/>
    <col min="6145" max="6145" width="31" style="124" customWidth="1"/>
    <col min="6146" max="6146" width="11" style="124" customWidth="1"/>
    <col min="6147" max="6147" width="8.6640625" style="124" customWidth="1"/>
    <col min="6148" max="6148" width="8.21875" style="124" customWidth="1"/>
    <col min="6149" max="6149" width="10.44140625" style="124" customWidth="1"/>
    <col min="6150" max="6150" width="10.21875" style="124" customWidth="1"/>
    <col min="6151" max="6151" width="11.109375" style="124" customWidth="1"/>
    <col min="6152" max="6152" width="10" style="124" customWidth="1"/>
    <col min="6153" max="6153" width="11.44140625" style="124" customWidth="1"/>
    <col min="6154" max="6154" width="8.21875" style="124" customWidth="1"/>
    <col min="6155" max="6155" width="8" style="124" bestFit="1" customWidth="1"/>
    <col min="6156" max="6156" width="12.21875" style="124" customWidth="1"/>
    <col min="6157" max="6400" width="8.88671875" style="124"/>
    <col min="6401" max="6401" width="31" style="124" customWidth="1"/>
    <col min="6402" max="6402" width="11" style="124" customWidth="1"/>
    <col min="6403" max="6403" width="8.6640625" style="124" customWidth="1"/>
    <col min="6404" max="6404" width="8.21875" style="124" customWidth="1"/>
    <col min="6405" max="6405" width="10.44140625" style="124" customWidth="1"/>
    <col min="6406" max="6406" width="10.21875" style="124" customWidth="1"/>
    <col min="6407" max="6407" width="11.109375" style="124" customWidth="1"/>
    <col min="6408" max="6408" width="10" style="124" customWidth="1"/>
    <col min="6409" max="6409" width="11.44140625" style="124" customWidth="1"/>
    <col min="6410" max="6410" width="8.21875" style="124" customWidth="1"/>
    <col min="6411" max="6411" width="8" style="124" bestFit="1" customWidth="1"/>
    <col min="6412" max="6412" width="12.21875" style="124" customWidth="1"/>
    <col min="6413" max="6656" width="8.88671875" style="124"/>
    <col min="6657" max="6657" width="31" style="124" customWidth="1"/>
    <col min="6658" max="6658" width="11" style="124" customWidth="1"/>
    <col min="6659" max="6659" width="8.6640625" style="124" customWidth="1"/>
    <col min="6660" max="6660" width="8.21875" style="124" customWidth="1"/>
    <col min="6661" max="6661" width="10.44140625" style="124" customWidth="1"/>
    <col min="6662" max="6662" width="10.21875" style="124" customWidth="1"/>
    <col min="6663" max="6663" width="11.109375" style="124" customWidth="1"/>
    <col min="6664" max="6664" width="10" style="124" customWidth="1"/>
    <col min="6665" max="6665" width="11.44140625" style="124" customWidth="1"/>
    <col min="6666" max="6666" width="8.21875" style="124" customWidth="1"/>
    <col min="6667" max="6667" width="8" style="124" bestFit="1" customWidth="1"/>
    <col min="6668" max="6668" width="12.21875" style="124" customWidth="1"/>
    <col min="6669" max="6912" width="8.88671875" style="124"/>
    <col min="6913" max="6913" width="31" style="124" customWidth="1"/>
    <col min="6914" max="6914" width="11" style="124" customWidth="1"/>
    <col min="6915" max="6915" width="8.6640625" style="124" customWidth="1"/>
    <col min="6916" max="6916" width="8.21875" style="124" customWidth="1"/>
    <col min="6917" max="6917" width="10.44140625" style="124" customWidth="1"/>
    <col min="6918" max="6918" width="10.21875" style="124" customWidth="1"/>
    <col min="6919" max="6919" width="11.109375" style="124" customWidth="1"/>
    <col min="6920" max="6920" width="10" style="124" customWidth="1"/>
    <col min="6921" max="6921" width="11.44140625" style="124" customWidth="1"/>
    <col min="6922" max="6922" width="8.21875" style="124" customWidth="1"/>
    <col min="6923" max="6923" width="8" style="124" bestFit="1" customWidth="1"/>
    <col min="6924" max="6924" width="12.21875" style="124" customWidth="1"/>
    <col min="6925" max="7168" width="8.88671875" style="124"/>
    <col min="7169" max="7169" width="31" style="124" customWidth="1"/>
    <col min="7170" max="7170" width="11" style="124" customWidth="1"/>
    <col min="7171" max="7171" width="8.6640625" style="124" customWidth="1"/>
    <col min="7172" max="7172" width="8.21875" style="124" customWidth="1"/>
    <col min="7173" max="7173" width="10.44140625" style="124" customWidth="1"/>
    <col min="7174" max="7174" width="10.21875" style="124" customWidth="1"/>
    <col min="7175" max="7175" width="11.109375" style="124" customWidth="1"/>
    <col min="7176" max="7176" width="10" style="124" customWidth="1"/>
    <col min="7177" max="7177" width="11.44140625" style="124" customWidth="1"/>
    <col min="7178" max="7178" width="8.21875" style="124" customWidth="1"/>
    <col min="7179" max="7179" width="8" style="124" bestFit="1" customWidth="1"/>
    <col min="7180" max="7180" width="12.21875" style="124" customWidth="1"/>
    <col min="7181" max="7424" width="8.88671875" style="124"/>
    <col min="7425" max="7425" width="31" style="124" customWidth="1"/>
    <col min="7426" max="7426" width="11" style="124" customWidth="1"/>
    <col min="7427" max="7427" width="8.6640625" style="124" customWidth="1"/>
    <col min="7428" max="7428" width="8.21875" style="124" customWidth="1"/>
    <col min="7429" max="7429" width="10.44140625" style="124" customWidth="1"/>
    <col min="7430" max="7430" width="10.21875" style="124" customWidth="1"/>
    <col min="7431" max="7431" width="11.109375" style="124" customWidth="1"/>
    <col min="7432" max="7432" width="10" style="124" customWidth="1"/>
    <col min="7433" max="7433" width="11.44140625" style="124" customWidth="1"/>
    <col min="7434" max="7434" width="8.21875" style="124" customWidth="1"/>
    <col min="7435" max="7435" width="8" style="124" bestFit="1" customWidth="1"/>
    <col min="7436" max="7436" width="12.21875" style="124" customWidth="1"/>
    <col min="7437" max="7680" width="8.88671875" style="124"/>
    <col min="7681" max="7681" width="31" style="124" customWidth="1"/>
    <col min="7682" max="7682" width="11" style="124" customWidth="1"/>
    <col min="7683" max="7683" width="8.6640625" style="124" customWidth="1"/>
    <col min="7684" max="7684" width="8.21875" style="124" customWidth="1"/>
    <col min="7685" max="7685" width="10.44140625" style="124" customWidth="1"/>
    <col min="7686" max="7686" width="10.21875" style="124" customWidth="1"/>
    <col min="7687" max="7687" width="11.109375" style="124" customWidth="1"/>
    <col min="7688" max="7688" width="10" style="124" customWidth="1"/>
    <col min="7689" max="7689" width="11.44140625" style="124" customWidth="1"/>
    <col min="7690" max="7690" width="8.21875" style="124" customWidth="1"/>
    <col min="7691" max="7691" width="8" style="124" bestFit="1" customWidth="1"/>
    <col min="7692" max="7692" width="12.21875" style="124" customWidth="1"/>
    <col min="7693" max="7936" width="8.88671875" style="124"/>
    <col min="7937" max="7937" width="31" style="124" customWidth="1"/>
    <col min="7938" max="7938" width="11" style="124" customWidth="1"/>
    <col min="7939" max="7939" width="8.6640625" style="124" customWidth="1"/>
    <col min="7940" max="7940" width="8.21875" style="124" customWidth="1"/>
    <col min="7941" max="7941" width="10.44140625" style="124" customWidth="1"/>
    <col min="7942" max="7942" width="10.21875" style="124" customWidth="1"/>
    <col min="7943" max="7943" width="11.109375" style="124" customWidth="1"/>
    <col min="7944" max="7944" width="10" style="124" customWidth="1"/>
    <col min="7945" max="7945" width="11.44140625" style="124" customWidth="1"/>
    <col min="7946" max="7946" width="8.21875" style="124" customWidth="1"/>
    <col min="7947" max="7947" width="8" style="124" bestFit="1" customWidth="1"/>
    <col min="7948" max="7948" width="12.21875" style="124" customWidth="1"/>
    <col min="7949" max="8192" width="8.88671875" style="124"/>
    <col min="8193" max="8193" width="31" style="124" customWidth="1"/>
    <col min="8194" max="8194" width="11" style="124" customWidth="1"/>
    <col min="8195" max="8195" width="8.6640625" style="124" customWidth="1"/>
    <col min="8196" max="8196" width="8.21875" style="124" customWidth="1"/>
    <col min="8197" max="8197" width="10.44140625" style="124" customWidth="1"/>
    <col min="8198" max="8198" width="10.21875" style="124" customWidth="1"/>
    <col min="8199" max="8199" width="11.109375" style="124" customWidth="1"/>
    <col min="8200" max="8200" width="10" style="124" customWidth="1"/>
    <col min="8201" max="8201" width="11.44140625" style="124" customWidth="1"/>
    <col min="8202" max="8202" width="8.21875" style="124" customWidth="1"/>
    <col min="8203" max="8203" width="8" style="124" bestFit="1" customWidth="1"/>
    <col min="8204" max="8204" width="12.21875" style="124" customWidth="1"/>
    <col min="8205" max="8448" width="8.88671875" style="124"/>
    <col min="8449" max="8449" width="31" style="124" customWidth="1"/>
    <col min="8450" max="8450" width="11" style="124" customWidth="1"/>
    <col min="8451" max="8451" width="8.6640625" style="124" customWidth="1"/>
    <col min="8452" max="8452" width="8.21875" style="124" customWidth="1"/>
    <col min="8453" max="8453" width="10.44140625" style="124" customWidth="1"/>
    <col min="8454" max="8454" width="10.21875" style="124" customWidth="1"/>
    <col min="8455" max="8455" width="11.109375" style="124" customWidth="1"/>
    <col min="8456" max="8456" width="10" style="124" customWidth="1"/>
    <col min="8457" max="8457" width="11.44140625" style="124" customWidth="1"/>
    <col min="8458" max="8458" width="8.21875" style="124" customWidth="1"/>
    <col min="8459" max="8459" width="8" style="124" bestFit="1" customWidth="1"/>
    <col min="8460" max="8460" width="12.21875" style="124" customWidth="1"/>
    <col min="8461" max="8704" width="8.88671875" style="124"/>
    <col min="8705" max="8705" width="31" style="124" customWidth="1"/>
    <col min="8706" max="8706" width="11" style="124" customWidth="1"/>
    <col min="8707" max="8707" width="8.6640625" style="124" customWidth="1"/>
    <col min="8708" max="8708" width="8.21875" style="124" customWidth="1"/>
    <col min="8709" max="8709" width="10.44140625" style="124" customWidth="1"/>
    <col min="8710" max="8710" width="10.21875" style="124" customWidth="1"/>
    <col min="8711" max="8711" width="11.109375" style="124" customWidth="1"/>
    <col min="8712" max="8712" width="10" style="124" customWidth="1"/>
    <col min="8713" max="8713" width="11.44140625" style="124" customWidth="1"/>
    <col min="8714" max="8714" width="8.21875" style="124" customWidth="1"/>
    <col min="8715" max="8715" width="8" style="124" bestFit="1" customWidth="1"/>
    <col min="8716" max="8716" width="12.21875" style="124" customWidth="1"/>
    <col min="8717" max="8960" width="8.88671875" style="124"/>
    <col min="8961" max="8961" width="31" style="124" customWidth="1"/>
    <col min="8962" max="8962" width="11" style="124" customWidth="1"/>
    <col min="8963" max="8963" width="8.6640625" style="124" customWidth="1"/>
    <col min="8964" max="8964" width="8.21875" style="124" customWidth="1"/>
    <col min="8965" max="8965" width="10.44140625" style="124" customWidth="1"/>
    <col min="8966" max="8966" width="10.21875" style="124" customWidth="1"/>
    <col min="8967" max="8967" width="11.109375" style="124" customWidth="1"/>
    <col min="8968" max="8968" width="10" style="124" customWidth="1"/>
    <col min="8969" max="8969" width="11.44140625" style="124" customWidth="1"/>
    <col min="8970" max="8970" width="8.21875" style="124" customWidth="1"/>
    <col min="8971" max="8971" width="8" style="124" bestFit="1" customWidth="1"/>
    <col min="8972" max="8972" width="12.21875" style="124" customWidth="1"/>
    <col min="8973" max="9216" width="8.88671875" style="124"/>
    <col min="9217" max="9217" width="31" style="124" customWidth="1"/>
    <col min="9218" max="9218" width="11" style="124" customWidth="1"/>
    <col min="9219" max="9219" width="8.6640625" style="124" customWidth="1"/>
    <col min="9220" max="9220" width="8.21875" style="124" customWidth="1"/>
    <col min="9221" max="9221" width="10.44140625" style="124" customWidth="1"/>
    <col min="9222" max="9222" width="10.21875" style="124" customWidth="1"/>
    <col min="9223" max="9223" width="11.109375" style="124" customWidth="1"/>
    <col min="9224" max="9224" width="10" style="124" customWidth="1"/>
    <col min="9225" max="9225" width="11.44140625" style="124" customWidth="1"/>
    <col min="9226" max="9226" width="8.21875" style="124" customWidth="1"/>
    <col min="9227" max="9227" width="8" style="124" bestFit="1" customWidth="1"/>
    <col min="9228" max="9228" width="12.21875" style="124" customWidth="1"/>
    <col min="9229" max="9472" width="8.88671875" style="124"/>
    <col min="9473" max="9473" width="31" style="124" customWidth="1"/>
    <col min="9474" max="9474" width="11" style="124" customWidth="1"/>
    <col min="9475" max="9475" width="8.6640625" style="124" customWidth="1"/>
    <col min="9476" max="9476" width="8.21875" style="124" customWidth="1"/>
    <col min="9477" max="9477" width="10.44140625" style="124" customWidth="1"/>
    <col min="9478" max="9478" width="10.21875" style="124" customWidth="1"/>
    <col min="9479" max="9479" width="11.109375" style="124" customWidth="1"/>
    <col min="9480" max="9480" width="10" style="124" customWidth="1"/>
    <col min="9481" max="9481" width="11.44140625" style="124" customWidth="1"/>
    <col min="9482" max="9482" width="8.21875" style="124" customWidth="1"/>
    <col min="9483" max="9483" width="8" style="124" bestFit="1" customWidth="1"/>
    <col min="9484" max="9484" width="12.21875" style="124" customWidth="1"/>
    <col min="9485" max="9728" width="8.88671875" style="124"/>
    <col min="9729" max="9729" width="31" style="124" customWidth="1"/>
    <col min="9730" max="9730" width="11" style="124" customWidth="1"/>
    <col min="9731" max="9731" width="8.6640625" style="124" customWidth="1"/>
    <col min="9732" max="9732" width="8.21875" style="124" customWidth="1"/>
    <col min="9733" max="9733" width="10.44140625" style="124" customWidth="1"/>
    <col min="9734" max="9734" width="10.21875" style="124" customWidth="1"/>
    <col min="9735" max="9735" width="11.109375" style="124" customWidth="1"/>
    <col min="9736" max="9736" width="10" style="124" customWidth="1"/>
    <col min="9737" max="9737" width="11.44140625" style="124" customWidth="1"/>
    <col min="9738" max="9738" width="8.21875" style="124" customWidth="1"/>
    <col min="9739" max="9739" width="8" style="124" bestFit="1" customWidth="1"/>
    <col min="9740" max="9740" width="12.21875" style="124" customWidth="1"/>
    <col min="9741" max="9984" width="8.88671875" style="124"/>
    <col min="9985" max="9985" width="31" style="124" customWidth="1"/>
    <col min="9986" max="9986" width="11" style="124" customWidth="1"/>
    <col min="9987" max="9987" width="8.6640625" style="124" customWidth="1"/>
    <col min="9988" max="9988" width="8.21875" style="124" customWidth="1"/>
    <col min="9989" max="9989" width="10.44140625" style="124" customWidth="1"/>
    <col min="9990" max="9990" width="10.21875" style="124" customWidth="1"/>
    <col min="9991" max="9991" width="11.109375" style="124" customWidth="1"/>
    <col min="9992" max="9992" width="10" style="124" customWidth="1"/>
    <col min="9993" max="9993" width="11.44140625" style="124" customWidth="1"/>
    <col min="9994" max="9994" width="8.21875" style="124" customWidth="1"/>
    <col min="9995" max="9995" width="8" style="124" bestFit="1" customWidth="1"/>
    <col min="9996" max="9996" width="12.21875" style="124" customWidth="1"/>
    <col min="9997" max="10240" width="8.88671875" style="124"/>
    <col min="10241" max="10241" width="31" style="124" customWidth="1"/>
    <col min="10242" max="10242" width="11" style="124" customWidth="1"/>
    <col min="10243" max="10243" width="8.6640625" style="124" customWidth="1"/>
    <col min="10244" max="10244" width="8.21875" style="124" customWidth="1"/>
    <col min="10245" max="10245" width="10.44140625" style="124" customWidth="1"/>
    <col min="10246" max="10246" width="10.21875" style="124" customWidth="1"/>
    <col min="10247" max="10247" width="11.109375" style="124" customWidth="1"/>
    <col min="10248" max="10248" width="10" style="124" customWidth="1"/>
    <col min="10249" max="10249" width="11.44140625" style="124" customWidth="1"/>
    <col min="10250" max="10250" width="8.21875" style="124" customWidth="1"/>
    <col min="10251" max="10251" width="8" style="124" bestFit="1" customWidth="1"/>
    <col min="10252" max="10252" width="12.21875" style="124" customWidth="1"/>
    <col min="10253" max="10496" width="8.88671875" style="124"/>
    <col min="10497" max="10497" width="31" style="124" customWidth="1"/>
    <col min="10498" max="10498" width="11" style="124" customWidth="1"/>
    <col min="10499" max="10499" width="8.6640625" style="124" customWidth="1"/>
    <col min="10500" max="10500" width="8.21875" style="124" customWidth="1"/>
    <col min="10501" max="10501" width="10.44140625" style="124" customWidth="1"/>
    <col min="10502" max="10502" width="10.21875" style="124" customWidth="1"/>
    <col min="10503" max="10503" width="11.109375" style="124" customWidth="1"/>
    <col min="10504" max="10504" width="10" style="124" customWidth="1"/>
    <col min="10505" max="10505" width="11.44140625" style="124" customWidth="1"/>
    <col min="10506" max="10506" width="8.21875" style="124" customWidth="1"/>
    <col min="10507" max="10507" width="8" style="124" bestFit="1" customWidth="1"/>
    <col min="10508" max="10508" width="12.21875" style="124" customWidth="1"/>
    <col min="10509" max="10752" width="8.88671875" style="124"/>
    <col min="10753" max="10753" width="31" style="124" customWidth="1"/>
    <col min="10754" max="10754" width="11" style="124" customWidth="1"/>
    <col min="10755" max="10755" width="8.6640625" style="124" customWidth="1"/>
    <col min="10756" max="10756" width="8.21875" style="124" customWidth="1"/>
    <col min="10757" max="10757" width="10.44140625" style="124" customWidth="1"/>
    <col min="10758" max="10758" width="10.21875" style="124" customWidth="1"/>
    <col min="10759" max="10759" width="11.109375" style="124" customWidth="1"/>
    <col min="10760" max="10760" width="10" style="124" customWidth="1"/>
    <col min="10761" max="10761" width="11.44140625" style="124" customWidth="1"/>
    <col min="10762" max="10762" width="8.21875" style="124" customWidth="1"/>
    <col min="10763" max="10763" width="8" style="124" bestFit="1" customWidth="1"/>
    <col min="10764" max="10764" width="12.21875" style="124" customWidth="1"/>
    <col min="10765" max="11008" width="8.88671875" style="124"/>
    <col min="11009" max="11009" width="31" style="124" customWidth="1"/>
    <col min="11010" max="11010" width="11" style="124" customWidth="1"/>
    <col min="11011" max="11011" width="8.6640625" style="124" customWidth="1"/>
    <col min="11012" max="11012" width="8.21875" style="124" customWidth="1"/>
    <col min="11013" max="11013" width="10.44140625" style="124" customWidth="1"/>
    <col min="11014" max="11014" width="10.21875" style="124" customWidth="1"/>
    <col min="11015" max="11015" width="11.109375" style="124" customWidth="1"/>
    <col min="11016" max="11016" width="10" style="124" customWidth="1"/>
    <col min="11017" max="11017" width="11.44140625" style="124" customWidth="1"/>
    <col min="11018" max="11018" width="8.21875" style="124" customWidth="1"/>
    <col min="11019" max="11019" width="8" style="124" bestFit="1" customWidth="1"/>
    <col min="11020" max="11020" width="12.21875" style="124" customWidth="1"/>
    <col min="11021" max="11264" width="8.88671875" style="124"/>
    <col min="11265" max="11265" width="31" style="124" customWidth="1"/>
    <col min="11266" max="11266" width="11" style="124" customWidth="1"/>
    <col min="11267" max="11267" width="8.6640625" style="124" customWidth="1"/>
    <col min="11268" max="11268" width="8.21875" style="124" customWidth="1"/>
    <col min="11269" max="11269" width="10.44140625" style="124" customWidth="1"/>
    <col min="11270" max="11270" width="10.21875" style="124" customWidth="1"/>
    <col min="11271" max="11271" width="11.109375" style="124" customWidth="1"/>
    <col min="11272" max="11272" width="10" style="124" customWidth="1"/>
    <col min="11273" max="11273" width="11.44140625" style="124" customWidth="1"/>
    <col min="11274" max="11274" width="8.21875" style="124" customWidth="1"/>
    <col min="11275" max="11275" width="8" style="124" bestFit="1" customWidth="1"/>
    <col min="11276" max="11276" width="12.21875" style="124" customWidth="1"/>
    <col min="11277" max="11520" width="8.88671875" style="124"/>
    <col min="11521" max="11521" width="31" style="124" customWidth="1"/>
    <col min="11522" max="11522" width="11" style="124" customWidth="1"/>
    <col min="11523" max="11523" width="8.6640625" style="124" customWidth="1"/>
    <col min="11524" max="11524" width="8.21875" style="124" customWidth="1"/>
    <col min="11525" max="11525" width="10.44140625" style="124" customWidth="1"/>
    <col min="11526" max="11526" width="10.21875" style="124" customWidth="1"/>
    <col min="11527" max="11527" width="11.109375" style="124" customWidth="1"/>
    <col min="11528" max="11528" width="10" style="124" customWidth="1"/>
    <col min="11529" max="11529" width="11.44140625" style="124" customWidth="1"/>
    <col min="11530" max="11530" width="8.21875" style="124" customWidth="1"/>
    <col min="11531" max="11531" width="8" style="124" bestFit="1" customWidth="1"/>
    <col min="11532" max="11532" width="12.21875" style="124" customWidth="1"/>
    <col min="11533" max="11776" width="8.88671875" style="124"/>
    <col min="11777" max="11777" width="31" style="124" customWidth="1"/>
    <col min="11778" max="11778" width="11" style="124" customWidth="1"/>
    <col min="11779" max="11779" width="8.6640625" style="124" customWidth="1"/>
    <col min="11780" max="11780" width="8.21875" style="124" customWidth="1"/>
    <col min="11781" max="11781" width="10.44140625" style="124" customWidth="1"/>
    <col min="11782" max="11782" width="10.21875" style="124" customWidth="1"/>
    <col min="11783" max="11783" width="11.109375" style="124" customWidth="1"/>
    <col min="11784" max="11784" width="10" style="124" customWidth="1"/>
    <col min="11785" max="11785" width="11.44140625" style="124" customWidth="1"/>
    <col min="11786" max="11786" width="8.21875" style="124" customWidth="1"/>
    <col min="11787" max="11787" width="8" style="124" bestFit="1" customWidth="1"/>
    <col min="11788" max="11788" width="12.21875" style="124" customWidth="1"/>
    <col min="11789" max="12032" width="8.88671875" style="124"/>
    <col min="12033" max="12033" width="31" style="124" customWidth="1"/>
    <col min="12034" max="12034" width="11" style="124" customWidth="1"/>
    <col min="12035" max="12035" width="8.6640625" style="124" customWidth="1"/>
    <col min="12036" max="12036" width="8.21875" style="124" customWidth="1"/>
    <col min="12037" max="12037" width="10.44140625" style="124" customWidth="1"/>
    <col min="12038" max="12038" width="10.21875" style="124" customWidth="1"/>
    <col min="12039" max="12039" width="11.109375" style="124" customWidth="1"/>
    <col min="12040" max="12040" width="10" style="124" customWidth="1"/>
    <col min="12041" max="12041" width="11.44140625" style="124" customWidth="1"/>
    <col min="12042" max="12042" width="8.21875" style="124" customWidth="1"/>
    <col min="12043" max="12043" width="8" style="124" bestFit="1" customWidth="1"/>
    <col min="12044" max="12044" width="12.21875" style="124" customWidth="1"/>
    <col min="12045" max="12288" width="8.88671875" style="124"/>
    <col min="12289" max="12289" width="31" style="124" customWidth="1"/>
    <col min="12290" max="12290" width="11" style="124" customWidth="1"/>
    <col min="12291" max="12291" width="8.6640625" style="124" customWidth="1"/>
    <col min="12292" max="12292" width="8.21875" style="124" customWidth="1"/>
    <col min="12293" max="12293" width="10.44140625" style="124" customWidth="1"/>
    <col min="12294" max="12294" width="10.21875" style="124" customWidth="1"/>
    <col min="12295" max="12295" width="11.109375" style="124" customWidth="1"/>
    <col min="12296" max="12296" width="10" style="124" customWidth="1"/>
    <col min="12297" max="12297" width="11.44140625" style="124" customWidth="1"/>
    <col min="12298" max="12298" width="8.21875" style="124" customWidth="1"/>
    <col min="12299" max="12299" width="8" style="124" bestFit="1" customWidth="1"/>
    <col min="12300" max="12300" width="12.21875" style="124" customWidth="1"/>
    <col min="12301" max="12544" width="8.88671875" style="124"/>
    <col min="12545" max="12545" width="31" style="124" customWidth="1"/>
    <col min="12546" max="12546" width="11" style="124" customWidth="1"/>
    <col min="12547" max="12547" width="8.6640625" style="124" customWidth="1"/>
    <col min="12548" max="12548" width="8.21875" style="124" customWidth="1"/>
    <col min="12549" max="12549" width="10.44140625" style="124" customWidth="1"/>
    <col min="12550" max="12550" width="10.21875" style="124" customWidth="1"/>
    <col min="12551" max="12551" width="11.109375" style="124" customWidth="1"/>
    <col min="12552" max="12552" width="10" style="124" customWidth="1"/>
    <col min="12553" max="12553" width="11.44140625" style="124" customWidth="1"/>
    <col min="12554" max="12554" width="8.21875" style="124" customWidth="1"/>
    <col min="12555" max="12555" width="8" style="124" bestFit="1" customWidth="1"/>
    <col min="12556" max="12556" width="12.21875" style="124" customWidth="1"/>
    <col min="12557" max="12800" width="8.88671875" style="124"/>
    <col min="12801" max="12801" width="31" style="124" customWidth="1"/>
    <col min="12802" max="12802" width="11" style="124" customWidth="1"/>
    <col min="12803" max="12803" width="8.6640625" style="124" customWidth="1"/>
    <col min="12804" max="12804" width="8.21875" style="124" customWidth="1"/>
    <col min="12805" max="12805" width="10.44140625" style="124" customWidth="1"/>
    <col min="12806" max="12806" width="10.21875" style="124" customWidth="1"/>
    <col min="12807" max="12807" width="11.109375" style="124" customWidth="1"/>
    <col min="12808" max="12808" width="10" style="124" customWidth="1"/>
    <col min="12809" max="12809" width="11.44140625" style="124" customWidth="1"/>
    <col min="12810" max="12810" width="8.21875" style="124" customWidth="1"/>
    <col min="12811" max="12811" width="8" style="124" bestFit="1" customWidth="1"/>
    <col min="12812" max="12812" width="12.21875" style="124" customWidth="1"/>
    <col min="12813" max="13056" width="8.88671875" style="124"/>
    <col min="13057" max="13057" width="31" style="124" customWidth="1"/>
    <col min="13058" max="13058" width="11" style="124" customWidth="1"/>
    <col min="13059" max="13059" width="8.6640625" style="124" customWidth="1"/>
    <col min="13060" max="13060" width="8.21875" style="124" customWidth="1"/>
    <col min="13061" max="13061" width="10.44140625" style="124" customWidth="1"/>
    <col min="13062" max="13062" width="10.21875" style="124" customWidth="1"/>
    <col min="13063" max="13063" width="11.109375" style="124" customWidth="1"/>
    <col min="13064" max="13064" width="10" style="124" customWidth="1"/>
    <col min="13065" max="13065" width="11.44140625" style="124" customWidth="1"/>
    <col min="13066" max="13066" width="8.21875" style="124" customWidth="1"/>
    <col min="13067" max="13067" width="8" style="124" bestFit="1" customWidth="1"/>
    <col min="13068" max="13068" width="12.21875" style="124" customWidth="1"/>
    <col min="13069" max="13312" width="8.88671875" style="124"/>
    <col min="13313" max="13313" width="31" style="124" customWidth="1"/>
    <col min="13314" max="13314" width="11" style="124" customWidth="1"/>
    <col min="13315" max="13315" width="8.6640625" style="124" customWidth="1"/>
    <col min="13316" max="13316" width="8.21875" style="124" customWidth="1"/>
    <col min="13317" max="13317" width="10.44140625" style="124" customWidth="1"/>
    <col min="13318" max="13318" width="10.21875" style="124" customWidth="1"/>
    <col min="13319" max="13319" width="11.109375" style="124" customWidth="1"/>
    <col min="13320" max="13320" width="10" style="124" customWidth="1"/>
    <col min="13321" max="13321" width="11.44140625" style="124" customWidth="1"/>
    <col min="13322" max="13322" width="8.21875" style="124" customWidth="1"/>
    <col min="13323" max="13323" width="8" style="124" bestFit="1" customWidth="1"/>
    <col min="13324" max="13324" width="12.21875" style="124" customWidth="1"/>
    <col min="13325" max="13568" width="8.88671875" style="124"/>
    <col min="13569" max="13569" width="31" style="124" customWidth="1"/>
    <col min="13570" max="13570" width="11" style="124" customWidth="1"/>
    <col min="13571" max="13571" width="8.6640625" style="124" customWidth="1"/>
    <col min="13572" max="13572" width="8.21875" style="124" customWidth="1"/>
    <col min="13573" max="13573" width="10.44140625" style="124" customWidth="1"/>
    <col min="13574" max="13574" width="10.21875" style="124" customWidth="1"/>
    <col min="13575" max="13575" width="11.109375" style="124" customWidth="1"/>
    <col min="13576" max="13576" width="10" style="124" customWidth="1"/>
    <col min="13577" max="13577" width="11.44140625" style="124" customWidth="1"/>
    <col min="13578" max="13578" width="8.21875" style="124" customWidth="1"/>
    <col min="13579" max="13579" width="8" style="124" bestFit="1" customWidth="1"/>
    <col min="13580" max="13580" width="12.21875" style="124" customWidth="1"/>
    <col min="13581" max="13824" width="8.88671875" style="124"/>
    <col min="13825" max="13825" width="31" style="124" customWidth="1"/>
    <col min="13826" max="13826" width="11" style="124" customWidth="1"/>
    <col min="13827" max="13827" width="8.6640625" style="124" customWidth="1"/>
    <col min="13828" max="13828" width="8.21875" style="124" customWidth="1"/>
    <col min="13829" max="13829" width="10.44140625" style="124" customWidth="1"/>
    <col min="13830" max="13830" width="10.21875" style="124" customWidth="1"/>
    <col min="13831" max="13831" width="11.109375" style="124" customWidth="1"/>
    <col min="13832" max="13832" width="10" style="124" customWidth="1"/>
    <col min="13833" max="13833" width="11.44140625" style="124" customWidth="1"/>
    <col min="13834" max="13834" width="8.21875" style="124" customWidth="1"/>
    <col min="13835" max="13835" width="8" style="124" bestFit="1" customWidth="1"/>
    <col min="13836" max="13836" width="12.21875" style="124" customWidth="1"/>
    <col min="13837" max="14080" width="8.88671875" style="124"/>
    <col min="14081" max="14081" width="31" style="124" customWidth="1"/>
    <col min="14082" max="14082" width="11" style="124" customWidth="1"/>
    <col min="14083" max="14083" width="8.6640625" style="124" customWidth="1"/>
    <col min="14084" max="14084" width="8.21875" style="124" customWidth="1"/>
    <col min="14085" max="14085" width="10.44140625" style="124" customWidth="1"/>
    <col min="14086" max="14086" width="10.21875" style="124" customWidth="1"/>
    <col min="14087" max="14087" width="11.109375" style="124" customWidth="1"/>
    <col min="14088" max="14088" width="10" style="124" customWidth="1"/>
    <col min="14089" max="14089" width="11.44140625" style="124" customWidth="1"/>
    <col min="14090" max="14090" width="8.21875" style="124" customWidth="1"/>
    <col min="14091" max="14091" width="8" style="124" bestFit="1" customWidth="1"/>
    <col min="14092" max="14092" width="12.21875" style="124" customWidth="1"/>
    <col min="14093" max="14336" width="8.88671875" style="124"/>
    <col min="14337" max="14337" width="31" style="124" customWidth="1"/>
    <col min="14338" max="14338" width="11" style="124" customWidth="1"/>
    <col min="14339" max="14339" width="8.6640625" style="124" customWidth="1"/>
    <col min="14340" max="14340" width="8.21875" style="124" customWidth="1"/>
    <col min="14341" max="14341" width="10.44140625" style="124" customWidth="1"/>
    <col min="14342" max="14342" width="10.21875" style="124" customWidth="1"/>
    <col min="14343" max="14343" width="11.109375" style="124" customWidth="1"/>
    <col min="14344" max="14344" width="10" style="124" customWidth="1"/>
    <col min="14345" max="14345" width="11.44140625" style="124" customWidth="1"/>
    <col min="14346" max="14346" width="8.21875" style="124" customWidth="1"/>
    <col min="14347" max="14347" width="8" style="124" bestFit="1" customWidth="1"/>
    <col min="14348" max="14348" width="12.21875" style="124" customWidth="1"/>
    <col min="14349" max="14592" width="8.88671875" style="124"/>
    <col min="14593" max="14593" width="31" style="124" customWidth="1"/>
    <col min="14594" max="14594" width="11" style="124" customWidth="1"/>
    <col min="14595" max="14595" width="8.6640625" style="124" customWidth="1"/>
    <col min="14596" max="14596" width="8.21875" style="124" customWidth="1"/>
    <col min="14597" max="14597" width="10.44140625" style="124" customWidth="1"/>
    <col min="14598" max="14598" width="10.21875" style="124" customWidth="1"/>
    <col min="14599" max="14599" width="11.109375" style="124" customWidth="1"/>
    <col min="14600" max="14600" width="10" style="124" customWidth="1"/>
    <col min="14601" max="14601" width="11.44140625" style="124" customWidth="1"/>
    <col min="14602" max="14602" width="8.21875" style="124" customWidth="1"/>
    <col min="14603" max="14603" width="8" style="124" bestFit="1" customWidth="1"/>
    <col min="14604" max="14604" width="12.21875" style="124" customWidth="1"/>
    <col min="14605" max="14848" width="8.88671875" style="124"/>
    <col min="14849" max="14849" width="31" style="124" customWidth="1"/>
    <col min="14850" max="14850" width="11" style="124" customWidth="1"/>
    <col min="14851" max="14851" width="8.6640625" style="124" customWidth="1"/>
    <col min="14852" max="14852" width="8.21875" style="124" customWidth="1"/>
    <col min="14853" max="14853" width="10.44140625" style="124" customWidth="1"/>
    <col min="14854" max="14854" width="10.21875" style="124" customWidth="1"/>
    <col min="14855" max="14855" width="11.109375" style="124" customWidth="1"/>
    <col min="14856" max="14856" width="10" style="124" customWidth="1"/>
    <col min="14857" max="14857" width="11.44140625" style="124" customWidth="1"/>
    <col min="14858" max="14858" width="8.21875" style="124" customWidth="1"/>
    <col min="14859" max="14859" width="8" style="124" bestFit="1" customWidth="1"/>
    <col min="14860" max="14860" width="12.21875" style="124" customWidth="1"/>
    <col min="14861" max="15104" width="8.88671875" style="124"/>
    <col min="15105" max="15105" width="31" style="124" customWidth="1"/>
    <col min="15106" max="15106" width="11" style="124" customWidth="1"/>
    <col min="15107" max="15107" width="8.6640625" style="124" customWidth="1"/>
    <col min="15108" max="15108" width="8.21875" style="124" customWidth="1"/>
    <col min="15109" max="15109" width="10.44140625" style="124" customWidth="1"/>
    <col min="15110" max="15110" width="10.21875" style="124" customWidth="1"/>
    <col min="15111" max="15111" width="11.109375" style="124" customWidth="1"/>
    <col min="15112" max="15112" width="10" style="124" customWidth="1"/>
    <col min="15113" max="15113" width="11.44140625" style="124" customWidth="1"/>
    <col min="15114" max="15114" width="8.21875" style="124" customWidth="1"/>
    <col min="15115" max="15115" width="8" style="124" bestFit="1" customWidth="1"/>
    <col min="15116" max="15116" width="12.21875" style="124" customWidth="1"/>
    <col min="15117" max="15360" width="8.88671875" style="124"/>
    <col min="15361" max="15361" width="31" style="124" customWidth="1"/>
    <col min="15362" max="15362" width="11" style="124" customWidth="1"/>
    <col min="15363" max="15363" width="8.6640625" style="124" customWidth="1"/>
    <col min="15364" max="15364" width="8.21875" style="124" customWidth="1"/>
    <col min="15365" max="15365" width="10.44140625" style="124" customWidth="1"/>
    <col min="15366" max="15366" width="10.21875" style="124" customWidth="1"/>
    <col min="15367" max="15367" width="11.109375" style="124" customWidth="1"/>
    <col min="15368" max="15368" width="10" style="124" customWidth="1"/>
    <col min="15369" max="15369" width="11.44140625" style="124" customWidth="1"/>
    <col min="15370" max="15370" width="8.21875" style="124" customWidth="1"/>
    <col min="15371" max="15371" width="8" style="124" bestFit="1" customWidth="1"/>
    <col min="15372" max="15372" width="12.21875" style="124" customWidth="1"/>
    <col min="15373" max="15616" width="8.88671875" style="124"/>
    <col min="15617" max="15617" width="31" style="124" customWidth="1"/>
    <col min="15618" max="15618" width="11" style="124" customWidth="1"/>
    <col min="15619" max="15619" width="8.6640625" style="124" customWidth="1"/>
    <col min="15620" max="15620" width="8.21875" style="124" customWidth="1"/>
    <col min="15621" max="15621" width="10.44140625" style="124" customWidth="1"/>
    <col min="15622" max="15622" width="10.21875" style="124" customWidth="1"/>
    <col min="15623" max="15623" width="11.109375" style="124" customWidth="1"/>
    <col min="15624" max="15624" width="10" style="124" customWidth="1"/>
    <col min="15625" max="15625" width="11.44140625" style="124" customWidth="1"/>
    <col min="15626" max="15626" width="8.21875" style="124" customWidth="1"/>
    <col min="15627" max="15627" width="8" style="124" bestFit="1" customWidth="1"/>
    <col min="15628" max="15628" width="12.21875" style="124" customWidth="1"/>
    <col min="15629" max="15872" width="8.88671875" style="124"/>
    <col min="15873" max="15873" width="31" style="124" customWidth="1"/>
    <col min="15874" max="15874" width="11" style="124" customWidth="1"/>
    <col min="15875" max="15875" width="8.6640625" style="124" customWidth="1"/>
    <col min="15876" max="15876" width="8.21875" style="124" customWidth="1"/>
    <col min="15877" max="15877" width="10.44140625" style="124" customWidth="1"/>
    <col min="15878" max="15878" width="10.21875" style="124" customWidth="1"/>
    <col min="15879" max="15879" width="11.109375" style="124" customWidth="1"/>
    <col min="15880" max="15880" width="10" style="124" customWidth="1"/>
    <col min="15881" max="15881" width="11.44140625" style="124" customWidth="1"/>
    <col min="15882" max="15882" width="8.21875" style="124" customWidth="1"/>
    <col min="15883" max="15883" width="8" style="124" bestFit="1" customWidth="1"/>
    <col min="15884" max="15884" width="12.21875" style="124" customWidth="1"/>
    <col min="15885" max="16128" width="8.88671875" style="124"/>
    <col min="16129" max="16129" width="31" style="124" customWidth="1"/>
    <col min="16130" max="16130" width="11" style="124" customWidth="1"/>
    <col min="16131" max="16131" width="8.6640625" style="124" customWidth="1"/>
    <col min="16132" max="16132" width="8.21875" style="124" customWidth="1"/>
    <col min="16133" max="16133" width="10.44140625" style="124" customWidth="1"/>
    <col min="16134" max="16134" width="10.21875" style="124" customWidth="1"/>
    <col min="16135" max="16135" width="11.109375" style="124" customWidth="1"/>
    <col min="16136" max="16136" width="10" style="124" customWidth="1"/>
    <col min="16137" max="16137" width="11.44140625" style="124" customWidth="1"/>
    <col min="16138" max="16138" width="8.21875" style="124" customWidth="1"/>
    <col min="16139" max="16139" width="8" style="124" bestFit="1" customWidth="1"/>
    <col min="16140" max="16140" width="12.21875" style="124" customWidth="1"/>
    <col min="16141" max="16384" width="8.88671875" style="124"/>
  </cols>
  <sheetData>
    <row r="1" spans="1:13" ht="18">
      <c r="A1" s="84" t="s">
        <v>217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3" ht="18">
      <c r="A2" s="84" t="s">
        <v>218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3" s="143" customFormat="1" ht="52.8">
      <c r="A3" s="141"/>
      <c r="B3" s="142" t="s">
        <v>119</v>
      </c>
      <c r="C3" s="142" t="s">
        <v>120</v>
      </c>
      <c r="D3" s="142" t="s">
        <v>219</v>
      </c>
      <c r="E3" s="142" t="s">
        <v>220</v>
      </c>
      <c r="F3" s="142" t="s">
        <v>221</v>
      </c>
      <c r="G3" s="142" t="s">
        <v>122</v>
      </c>
      <c r="H3" s="142" t="s">
        <v>222</v>
      </c>
      <c r="I3" s="142" t="s">
        <v>223</v>
      </c>
      <c r="J3" s="142" t="s">
        <v>224</v>
      </c>
      <c r="K3" s="142" t="s">
        <v>225</v>
      </c>
      <c r="L3" s="142" t="s">
        <v>224</v>
      </c>
    </row>
    <row r="4" spans="1:13" s="143" customFormat="1" ht="19.2" customHeight="1">
      <c r="A4" s="55" t="s">
        <v>226</v>
      </c>
      <c r="B4" s="144">
        <v>13200000</v>
      </c>
      <c r="C4" s="144"/>
      <c r="D4" s="144"/>
      <c r="E4" s="144">
        <v>1320000</v>
      </c>
      <c r="F4" s="144"/>
      <c r="G4" s="144">
        <v>60164289</v>
      </c>
      <c r="H4" s="144"/>
      <c r="I4" s="144">
        <v>8610033</v>
      </c>
      <c r="J4" s="144"/>
      <c r="K4" s="144"/>
      <c r="L4" s="144">
        <f>SUM(B4:K4)</f>
        <v>83294322</v>
      </c>
    </row>
    <row r="5" spans="1:13" s="143" customFormat="1" ht="26.4">
      <c r="A5" s="145" t="s">
        <v>227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>
        <f>SUM(B5:K5)</f>
        <v>0</v>
      </c>
    </row>
    <row r="6" spans="1:13" s="143" customFormat="1" ht="26.4">
      <c r="A6" s="146" t="s">
        <v>228</v>
      </c>
      <c r="B6" s="16">
        <f>SUM(B4:B5)</f>
        <v>13200000</v>
      </c>
      <c r="C6" s="16">
        <f t="shared" ref="C6:K6" si="0">SUM(C4:C5)</f>
        <v>0</v>
      </c>
      <c r="D6" s="16">
        <f t="shared" si="0"/>
        <v>0</v>
      </c>
      <c r="E6" s="16">
        <f t="shared" si="0"/>
        <v>1320000</v>
      </c>
      <c r="F6" s="16">
        <f t="shared" si="0"/>
        <v>0</v>
      </c>
      <c r="G6" s="16">
        <f t="shared" si="0"/>
        <v>60164289</v>
      </c>
      <c r="H6" s="16">
        <f t="shared" si="0"/>
        <v>0</v>
      </c>
      <c r="I6" s="16">
        <f t="shared" si="0"/>
        <v>8610033</v>
      </c>
      <c r="J6" s="16">
        <f t="shared" si="0"/>
        <v>0</v>
      </c>
      <c r="K6" s="16">
        <f t="shared" si="0"/>
        <v>0</v>
      </c>
      <c r="L6" s="16">
        <f>SUM(B6:K6)</f>
        <v>83294322</v>
      </c>
    </row>
    <row r="7" spans="1:13" s="143" customFormat="1" ht="30" customHeight="1">
      <c r="A7" s="145" t="s">
        <v>229</v>
      </c>
      <c r="B7" s="144"/>
      <c r="C7" s="144"/>
      <c r="D7" s="144"/>
      <c r="E7" s="144"/>
      <c r="F7" s="144"/>
      <c r="G7" s="144">
        <v>8610033</v>
      </c>
      <c r="H7" s="144"/>
      <c r="I7" s="144">
        <v>-8610033</v>
      </c>
      <c r="J7" s="144"/>
      <c r="K7" s="144"/>
      <c r="L7" s="144">
        <f>J7</f>
        <v>0</v>
      </c>
    </row>
    <row r="8" spans="1:13" s="143" customFormat="1" ht="13.2">
      <c r="A8" s="145" t="s">
        <v>230</v>
      </c>
      <c r="B8" s="144"/>
      <c r="C8" s="144"/>
      <c r="D8" s="144"/>
      <c r="E8" s="144"/>
      <c r="F8" s="144"/>
      <c r="G8" s="144"/>
      <c r="H8" s="144"/>
      <c r="I8" s="144">
        <v>8693052</v>
      </c>
      <c r="J8" s="144"/>
      <c r="K8" s="144"/>
      <c r="L8" s="144">
        <f>SUM(B8:K8)</f>
        <v>8693052</v>
      </c>
    </row>
    <row r="9" spans="1:13" s="143" customFormat="1" ht="13.2">
      <c r="A9" s="145" t="s">
        <v>231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>
        <f t="shared" ref="L9:L14" si="1">SUM(B9:K9)</f>
        <v>0</v>
      </c>
    </row>
    <row r="10" spans="1:13" s="143" customFormat="1" ht="26.4">
      <c r="A10" s="145" t="s">
        <v>232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>
        <f t="shared" si="1"/>
        <v>0</v>
      </c>
    </row>
    <row r="11" spans="1:13" s="143" customFormat="1" ht="39.6">
      <c r="A11" s="145" t="s">
        <v>233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>
        <f t="shared" si="1"/>
        <v>0</v>
      </c>
    </row>
    <row r="12" spans="1:13" s="143" customFormat="1" ht="17.399999999999999" customHeight="1">
      <c r="A12" s="145" t="s">
        <v>234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>
        <f t="shared" si="1"/>
        <v>0</v>
      </c>
    </row>
    <row r="13" spans="1:13" s="143" customFormat="1" ht="13.2">
      <c r="A13" s="145" t="s">
        <v>235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>
        <f t="shared" si="1"/>
        <v>0</v>
      </c>
    </row>
    <row r="14" spans="1:13" s="143" customFormat="1" ht="26.4">
      <c r="A14" s="145" t="s">
        <v>236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>
        <f t="shared" si="1"/>
        <v>0</v>
      </c>
    </row>
    <row r="15" spans="1:13" s="143" customFormat="1" ht="26.4">
      <c r="A15" s="146" t="s">
        <v>237</v>
      </c>
      <c r="B15" s="16">
        <f>SUM(B6:B14)</f>
        <v>13200000</v>
      </c>
      <c r="C15" s="16">
        <f t="shared" ref="C15:K15" si="2">SUM(C6:C14)</f>
        <v>0</v>
      </c>
      <c r="D15" s="16">
        <f t="shared" si="2"/>
        <v>0</v>
      </c>
      <c r="E15" s="16">
        <f t="shared" si="2"/>
        <v>1320000</v>
      </c>
      <c r="F15" s="16">
        <f t="shared" si="2"/>
        <v>0</v>
      </c>
      <c r="G15" s="16">
        <f t="shared" si="2"/>
        <v>68774322</v>
      </c>
      <c r="H15" s="16">
        <f t="shared" si="2"/>
        <v>0</v>
      </c>
      <c r="I15" s="16">
        <f t="shared" si="2"/>
        <v>8693052</v>
      </c>
      <c r="J15" s="16">
        <f t="shared" si="2"/>
        <v>0</v>
      </c>
      <c r="K15" s="16">
        <f t="shared" si="2"/>
        <v>0</v>
      </c>
      <c r="L15" s="16">
        <f>SUM(L6:L14)</f>
        <v>91987374</v>
      </c>
      <c r="M15" s="147"/>
    </row>
    <row r="16" spans="1:13" s="143" customFormat="1" ht="26.4">
      <c r="A16" s="146" t="s">
        <v>238</v>
      </c>
      <c r="B16" s="144">
        <f>B15</f>
        <v>13200000</v>
      </c>
      <c r="C16" s="141"/>
      <c r="D16" s="141"/>
      <c r="E16" s="144">
        <f>E15</f>
        <v>1320000</v>
      </c>
      <c r="F16" s="141"/>
      <c r="G16" s="144">
        <f>G15</f>
        <v>68774322</v>
      </c>
      <c r="H16" s="141"/>
      <c r="I16" s="144">
        <f>I15</f>
        <v>8693052</v>
      </c>
      <c r="J16" s="144"/>
      <c r="K16" s="141"/>
      <c r="L16" s="144">
        <f>SUM(B16:K16)</f>
        <v>91987374</v>
      </c>
    </row>
    <row r="17" spans="1:12" s="143" customFormat="1" ht="26.4">
      <c r="A17" s="145" t="s">
        <v>232</v>
      </c>
      <c r="B17" s="144"/>
      <c r="C17" s="144"/>
      <c r="D17" s="144"/>
      <c r="E17" s="144"/>
      <c r="F17" s="144"/>
      <c r="G17" s="144">
        <v>8693052</v>
      </c>
      <c r="H17" s="144"/>
      <c r="I17" s="144">
        <v>-8693052</v>
      </c>
      <c r="J17" s="144"/>
      <c r="K17" s="144"/>
      <c r="L17" s="144">
        <f t="shared" ref="L17:L24" si="3">SUM(B17:K17)</f>
        <v>0</v>
      </c>
    </row>
    <row r="18" spans="1:12" s="143" customFormat="1" ht="22.8" customHeight="1">
      <c r="A18" s="145" t="s">
        <v>230</v>
      </c>
      <c r="B18" s="144"/>
      <c r="C18" s="144"/>
      <c r="D18" s="144"/>
      <c r="E18" s="144"/>
      <c r="F18" s="144"/>
      <c r="G18" s="144"/>
      <c r="H18" s="144"/>
      <c r="I18" s="144">
        <f>[1]BK!E110</f>
        <v>18086391.621999994</v>
      </c>
      <c r="J18" s="144"/>
      <c r="K18" s="144"/>
      <c r="L18" s="144">
        <f t="shared" si="3"/>
        <v>18086391.621999994</v>
      </c>
    </row>
    <row r="19" spans="1:12" s="143" customFormat="1" ht="13.2">
      <c r="A19" s="145" t="s">
        <v>231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>
        <f t="shared" si="3"/>
        <v>0</v>
      </c>
    </row>
    <row r="20" spans="1:12" s="143" customFormat="1" ht="26.4">
      <c r="A20" s="145" t="s">
        <v>229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>
        <f t="shared" si="3"/>
        <v>0</v>
      </c>
    </row>
    <row r="21" spans="1:12" s="143" customFormat="1" ht="39.6">
      <c r="A21" s="145" t="s">
        <v>233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>
        <f t="shared" si="3"/>
        <v>0</v>
      </c>
    </row>
    <row r="22" spans="1:12" s="143" customFormat="1" ht="17.399999999999999" customHeight="1">
      <c r="A22" s="145" t="s">
        <v>234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>
        <f t="shared" si="3"/>
        <v>0</v>
      </c>
    </row>
    <row r="23" spans="1:12" s="143" customFormat="1" ht="13.2">
      <c r="A23" s="145" t="s">
        <v>235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>
        <f t="shared" si="3"/>
        <v>0</v>
      </c>
    </row>
    <row r="24" spans="1:12" s="143" customFormat="1" ht="26.4">
      <c r="A24" s="145" t="s">
        <v>236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>
        <f t="shared" si="3"/>
        <v>0</v>
      </c>
    </row>
    <row r="25" spans="1:12" ht="31.2" customHeight="1">
      <c r="A25" s="146" t="s">
        <v>239</v>
      </c>
      <c r="B25" s="148">
        <f>SUM(B16:B24)</f>
        <v>13200000</v>
      </c>
      <c r="C25" s="148">
        <f t="shared" ref="C25:K25" si="4">SUM(C16:C24)</f>
        <v>0</v>
      </c>
      <c r="D25" s="148">
        <f t="shared" si="4"/>
        <v>0</v>
      </c>
      <c r="E25" s="148">
        <f t="shared" si="4"/>
        <v>1320000</v>
      </c>
      <c r="F25" s="148">
        <f t="shared" si="4"/>
        <v>0</v>
      </c>
      <c r="G25" s="148">
        <f t="shared" si="4"/>
        <v>77467374</v>
      </c>
      <c r="H25" s="148">
        <f t="shared" si="4"/>
        <v>0</v>
      </c>
      <c r="I25" s="148">
        <f t="shared" si="4"/>
        <v>18086391.621999994</v>
      </c>
      <c r="J25" s="148">
        <f t="shared" si="4"/>
        <v>0</v>
      </c>
      <c r="K25" s="148">
        <f t="shared" si="4"/>
        <v>0</v>
      </c>
      <c r="L25" s="148">
        <f>SUM(B25:K25)</f>
        <v>110073765.62199999</v>
      </c>
    </row>
    <row r="27" spans="1:12">
      <c r="L27" s="149"/>
    </row>
    <row r="28" spans="1:12">
      <c r="L28" s="149"/>
    </row>
  </sheetData>
  <mergeCells count="2">
    <mergeCell ref="A1:L1"/>
    <mergeCell ref="A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1"/>
  <sheetViews>
    <sheetView tabSelected="1" workbookViewId="0">
      <selection activeCell="J20" sqref="J20"/>
    </sheetView>
  </sheetViews>
  <sheetFormatPr defaultColWidth="9.109375" defaultRowHeight="15"/>
  <cols>
    <col min="1" max="1" width="5.109375" style="153" customWidth="1"/>
    <col min="2" max="2" width="26.5546875" style="153" customWidth="1"/>
    <col min="3" max="3" width="9.44140625" style="153" customWidth="1"/>
    <col min="4" max="4" width="13.6640625" style="153" customWidth="1"/>
    <col min="5" max="5" width="12.33203125" style="153" customWidth="1"/>
    <col min="6" max="6" width="12" style="153" customWidth="1"/>
    <col min="7" max="7" width="13.44140625" style="153" customWidth="1"/>
    <col min="8" max="8" width="14.44140625" style="153" customWidth="1"/>
    <col min="9" max="10" width="10.109375" style="153" bestFit="1" customWidth="1"/>
    <col min="11" max="12" width="9.109375" style="153"/>
    <col min="13" max="13" width="12.33203125" style="153" customWidth="1"/>
    <col min="14" max="256" width="9.109375" style="153"/>
    <col min="257" max="257" width="5.109375" style="153" customWidth="1"/>
    <col min="258" max="258" width="26.5546875" style="153" customWidth="1"/>
    <col min="259" max="259" width="9.44140625" style="153" customWidth="1"/>
    <col min="260" max="260" width="13.6640625" style="153" customWidth="1"/>
    <col min="261" max="261" width="12.33203125" style="153" customWidth="1"/>
    <col min="262" max="262" width="12" style="153" customWidth="1"/>
    <col min="263" max="263" width="13.44140625" style="153" customWidth="1"/>
    <col min="264" max="264" width="14.44140625" style="153" customWidth="1"/>
    <col min="265" max="266" width="10.109375" style="153" bestFit="1" customWidth="1"/>
    <col min="267" max="268" width="9.109375" style="153"/>
    <col min="269" max="269" width="12.33203125" style="153" customWidth="1"/>
    <col min="270" max="512" width="9.109375" style="153"/>
    <col min="513" max="513" width="5.109375" style="153" customWidth="1"/>
    <col min="514" max="514" width="26.5546875" style="153" customWidth="1"/>
    <col min="515" max="515" width="9.44140625" style="153" customWidth="1"/>
    <col min="516" max="516" width="13.6640625" style="153" customWidth="1"/>
    <col min="517" max="517" width="12.33203125" style="153" customWidth="1"/>
    <col min="518" max="518" width="12" style="153" customWidth="1"/>
    <col min="519" max="519" width="13.44140625" style="153" customWidth="1"/>
    <col min="520" max="520" width="14.44140625" style="153" customWidth="1"/>
    <col min="521" max="522" width="10.109375" style="153" bestFit="1" customWidth="1"/>
    <col min="523" max="524" width="9.109375" style="153"/>
    <col min="525" max="525" width="12.33203125" style="153" customWidth="1"/>
    <col min="526" max="768" width="9.109375" style="153"/>
    <col min="769" max="769" width="5.109375" style="153" customWidth="1"/>
    <col min="770" max="770" width="26.5546875" style="153" customWidth="1"/>
    <col min="771" max="771" width="9.44140625" style="153" customWidth="1"/>
    <col min="772" max="772" width="13.6640625" style="153" customWidth="1"/>
    <col min="773" max="773" width="12.33203125" style="153" customWidth="1"/>
    <col min="774" max="774" width="12" style="153" customWidth="1"/>
    <col min="775" max="775" width="13.44140625" style="153" customWidth="1"/>
    <col min="776" max="776" width="14.44140625" style="153" customWidth="1"/>
    <col min="777" max="778" width="10.109375" style="153" bestFit="1" customWidth="1"/>
    <col min="779" max="780" width="9.109375" style="153"/>
    <col min="781" max="781" width="12.33203125" style="153" customWidth="1"/>
    <col min="782" max="1024" width="9.109375" style="153"/>
    <col min="1025" max="1025" width="5.109375" style="153" customWidth="1"/>
    <col min="1026" max="1026" width="26.5546875" style="153" customWidth="1"/>
    <col min="1027" max="1027" width="9.44140625" style="153" customWidth="1"/>
    <col min="1028" max="1028" width="13.6640625" style="153" customWidth="1"/>
    <col min="1029" max="1029" width="12.33203125" style="153" customWidth="1"/>
    <col min="1030" max="1030" width="12" style="153" customWidth="1"/>
    <col min="1031" max="1031" width="13.44140625" style="153" customWidth="1"/>
    <col min="1032" max="1032" width="14.44140625" style="153" customWidth="1"/>
    <col min="1033" max="1034" width="10.109375" style="153" bestFit="1" customWidth="1"/>
    <col min="1035" max="1036" width="9.109375" style="153"/>
    <col min="1037" max="1037" width="12.33203125" style="153" customWidth="1"/>
    <col min="1038" max="1280" width="9.109375" style="153"/>
    <col min="1281" max="1281" width="5.109375" style="153" customWidth="1"/>
    <col min="1282" max="1282" width="26.5546875" style="153" customWidth="1"/>
    <col min="1283" max="1283" width="9.44140625" style="153" customWidth="1"/>
    <col min="1284" max="1284" width="13.6640625" style="153" customWidth="1"/>
    <col min="1285" max="1285" width="12.33203125" style="153" customWidth="1"/>
    <col min="1286" max="1286" width="12" style="153" customWidth="1"/>
    <col min="1287" max="1287" width="13.44140625" style="153" customWidth="1"/>
    <col min="1288" max="1288" width="14.44140625" style="153" customWidth="1"/>
    <col min="1289" max="1290" width="10.109375" style="153" bestFit="1" customWidth="1"/>
    <col min="1291" max="1292" width="9.109375" style="153"/>
    <col min="1293" max="1293" width="12.33203125" style="153" customWidth="1"/>
    <col min="1294" max="1536" width="9.109375" style="153"/>
    <col min="1537" max="1537" width="5.109375" style="153" customWidth="1"/>
    <col min="1538" max="1538" width="26.5546875" style="153" customWidth="1"/>
    <col min="1539" max="1539" width="9.44140625" style="153" customWidth="1"/>
    <col min="1540" max="1540" width="13.6640625" style="153" customWidth="1"/>
    <col min="1541" max="1541" width="12.33203125" style="153" customWidth="1"/>
    <col min="1542" max="1542" width="12" style="153" customWidth="1"/>
    <col min="1543" max="1543" width="13.44140625" style="153" customWidth="1"/>
    <col min="1544" max="1544" width="14.44140625" style="153" customWidth="1"/>
    <col min="1545" max="1546" width="10.109375" style="153" bestFit="1" customWidth="1"/>
    <col min="1547" max="1548" width="9.109375" style="153"/>
    <col min="1549" max="1549" width="12.33203125" style="153" customWidth="1"/>
    <col min="1550" max="1792" width="9.109375" style="153"/>
    <col min="1793" max="1793" width="5.109375" style="153" customWidth="1"/>
    <col min="1794" max="1794" width="26.5546875" style="153" customWidth="1"/>
    <col min="1795" max="1795" width="9.44140625" style="153" customWidth="1"/>
    <col min="1796" max="1796" width="13.6640625" style="153" customWidth="1"/>
    <col min="1797" max="1797" width="12.33203125" style="153" customWidth="1"/>
    <col min="1798" max="1798" width="12" style="153" customWidth="1"/>
    <col min="1799" max="1799" width="13.44140625" style="153" customWidth="1"/>
    <col min="1800" max="1800" width="14.44140625" style="153" customWidth="1"/>
    <col min="1801" max="1802" width="10.109375" style="153" bestFit="1" customWidth="1"/>
    <col min="1803" max="1804" width="9.109375" style="153"/>
    <col min="1805" max="1805" width="12.33203125" style="153" customWidth="1"/>
    <col min="1806" max="2048" width="9.109375" style="153"/>
    <col min="2049" max="2049" width="5.109375" style="153" customWidth="1"/>
    <col min="2050" max="2050" width="26.5546875" style="153" customWidth="1"/>
    <col min="2051" max="2051" width="9.44140625" style="153" customWidth="1"/>
    <col min="2052" max="2052" width="13.6640625" style="153" customWidth="1"/>
    <col min="2053" max="2053" width="12.33203125" style="153" customWidth="1"/>
    <col min="2054" max="2054" width="12" style="153" customWidth="1"/>
    <col min="2055" max="2055" width="13.44140625" style="153" customWidth="1"/>
    <col min="2056" max="2056" width="14.44140625" style="153" customWidth="1"/>
    <col min="2057" max="2058" width="10.109375" style="153" bestFit="1" customWidth="1"/>
    <col min="2059" max="2060" width="9.109375" style="153"/>
    <col min="2061" max="2061" width="12.33203125" style="153" customWidth="1"/>
    <col min="2062" max="2304" width="9.109375" style="153"/>
    <col min="2305" max="2305" width="5.109375" style="153" customWidth="1"/>
    <col min="2306" max="2306" width="26.5546875" style="153" customWidth="1"/>
    <col min="2307" max="2307" width="9.44140625" style="153" customWidth="1"/>
    <col min="2308" max="2308" width="13.6640625" style="153" customWidth="1"/>
    <col min="2309" max="2309" width="12.33203125" style="153" customWidth="1"/>
    <col min="2310" max="2310" width="12" style="153" customWidth="1"/>
    <col min="2311" max="2311" width="13.44140625" style="153" customWidth="1"/>
    <col min="2312" max="2312" width="14.44140625" style="153" customWidth="1"/>
    <col min="2313" max="2314" width="10.109375" style="153" bestFit="1" customWidth="1"/>
    <col min="2315" max="2316" width="9.109375" style="153"/>
    <col min="2317" max="2317" width="12.33203125" style="153" customWidth="1"/>
    <col min="2318" max="2560" width="9.109375" style="153"/>
    <col min="2561" max="2561" width="5.109375" style="153" customWidth="1"/>
    <col min="2562" max="2562" width="26.5546875" style="153" customWidth="1"/>
    <col min="2563" max="2563" width="9.44140625" style="153" customWidth="1"/>
    <col min="2564" max="2564" width="13.6640625" style="153" customWidth="1"/>
    <col min="2565" max="2565" width="12.33203125" style="153" customWidth="1"/>
    <col min="2566" max="2566" width="12" style="153" customWidth="1"/>
    <col min="2567" max="2567" width="13.44140625" style="153" customWidth="1"/>
    <col min="2568" max="2568" width="14.44140625" style="153" customWidth="1"/>
    <col min="2569" max="2570" width="10.109375" style="153" bestFit="1" customWidth="1"/>
    <col min="2571" max="2572" width="9.109375" style="153"/>
    <col min="2573" max="2573" width="12.33203125" style="153" customWidth="1"/>
    <col min="2574" max="2816" width="9.109375" style="153"/>
    <col min="2817" max="2817" width="5.109375" style="153" customWidth="1"/>
    <col min="2818" max="2818" width="26.5546875" style="153" customWidth="1"/>
    <col min="2819" max="2819" width="9.44140625" style="153" customWidth="1"/>
    <col min="2820" max="2820" width="13.6640625" style="153" customWidth="1"/>
    <col min="2821" max="2821" width="12.33203125" style="153" customWidth="1"/>
    <col min="2822" max="2822" width="12" style="153" customWidth="1"/>
    <col min="2823" max="2823" width="13.44140625" style="153" customWidth="1"/>
    <col min="2824" max="2824" width="14.44140625" style="153" customWidth="1"/>
    <col min="2825" max="2826" width="10.109375" style="153" bestFit="1" customWidth="1"/>
    <col min="2827" max="2828" width="9.109375" style="153"/>
    <col min="2829" max="2829" width="12.33203125" style="153" customWidth="1"/>
    <col min="2830" max="3072" width="9.109375" style="153"/>
    <col min="3073" max="3073" width="5.109375" style="153" customWidth="1"/>
    <col min="3074" max="3074" width="26.5546875" style="153" customWidth="1"/>
    <col min="3075" max="3075" width="9.44140625" style="153" customWidth="1"/>
    <col min="3076" max="3076" width="13.6640625" style="153" customWidth="1"/>
    <col min="3077" max="3077" width="12.33203125" style="153" customWidth="1"/>
    <col min="3078" max="3078" width="12" style="153" customWidth="1"/>
    <col min="3079" max="3079" width="13.44140625" style="153" customWidth="1"/>
    <col min="3080" max="3080" width="14.44140625" style="153" customWidth="1"/>
    <col min="3081" max="3082" width="10.109375" style="153" bestFit="1" customWidth="1"/>
    <col min="3083" max="3084" width="9.109375" style="153"/>
    <col min="3085" max="3085" width="12.33203125" style="153" customWidth="1"/>
    <col min="3086" max="3328" width="9.109375" style="153"/>
    <col min="3329" max="3329" width="5.109375" style="153" customWidth="1"/>
    <col min="3330" max="3330" width="26.5546875" style="153" customWidth="1"/>
    <col min="3331" max="3331" width="9.44140625" style="153" customWidth="1"/>
    <col min="3332" max="3332" width="13.6640625" style="153" customWidth="1"/>
    <col min="3333" max="3333" width="12.33203125" style="153" customWidth="1"/>
    <col min="3334" max="3334" width="12" style="153" customWidth="1"/>
    <col min="3335" max="3335" width="13.44140625" style="153" customWidth="1"/>
    <col min="3336" max="3336" width="14.44140625" style="153" customWidth="1"/>
    <col min="3337" max="3338" width="10.109375" style="153" bestFit="1" customWidth="1"/>
    <col min="3339" max="3340" width="9.109375" style="153"/>
    <col min="3341" max="3341" width="12.33203125" style="153" customWidth="1"/>
    <col min="3342" max="3584" width="9.109375" style="153"/>
    <col min="3585" max="3585" width="5.109375" style="153" customWidth="1"/>
    <col min="3586" max="3586" width="26.5546875" style="153" customWidth="1"/>
    <col min="3587" max="3587" width="9.44140625" style="153" customWidth="1"/>
    <col min="3588" max="3588" width="13.6640625" style="153" customWidth="1"/>
    <col min="3589" max="3589" width="12.33203125" style="153" customWidth="1"/>
    <col min="3590" max="3590" width="12" style="153" customWidth="1"/>
    <col min="3591" max="3591" width="13.44140625" style="153" customWidth="1"/>
    <col min="3592" max="3592" width="14.44140625" style="153" customWidth="1"/>
    <col min="3593" max="3594" width="10.109375" style="153" bestFit="1" customWidth="1"/>
    <col min="3595" max="3596" width="9.109375" style="153"/>
    <col min="3597" max="3597" width="12.33203125" style="153" customWidth="1"/>
    <col min="3598" max="3840" width="9.109375" style="153"/>
    <col min="3841" max="3841" width="5.109375" style="153" customWidth="1"/>
    <col min="3842" max="3842" width="26.5546875" style="153" customWidth="1"/>
    <col min="3843" max="3843" width="9.44140625" style="153" customWidth="1"/>
    <col min="3844" max="3844" width="13.6640625" style="153" customWidth="1"/>
    <col min="3845" max="3845" width="12.33203125" style="153" customWidth="1"/>
    <col min="3846" max="3846" width="12" style="153" customWidth="1"/>
    <col min="3847" max="3847" width="13.44140625" style="153" customWidth="1"/>
    <col min="3848" max="3848" width="14.44140625" style="153" customWidth="1"/>
    <col min="3849" max="3850" width="10.109375" style="153" bestFit="1" customWidth="1"/>
    <col min="3851" max="3852" width="9.109375" style="153"/>
    <col min="3853" max="3853" width="12.33203125" style="153" customWidth="1"/>
    <col min="3854" max="4096" width="9.109375" style="153"/>
    <col min="4097" max="4097" width="5.109375" style="153" customWidth="1"/>
    <col min="4098" max="4098" width="26.5546875" style="153" customWidth="1"/>
    <col min="4099" max="4099" width="9.44140625" style="153" customWidth="1"/>
    <col min="4100" max="4100" width="13.6640625" style="153" customWidth="1"/>
    <col min="4101" max="4101" width="12.33203125" style="153" customWidth="1"/>
    <col min="4102" max="4102" width="12" style="153" customWidth="1"/>
    <col min="4103" max="4103" width="13.44140625" style="153" customWidth="1"/>
    <col min="4104" max="4104" width="14.44140625" style="153" customWidth="1"/>
    <col min="4105" max="4106" width="10.109375" style="153" bestFit="1" customWidth="1"/>
    <col min="4107" max="4108" width="9.109375" style="153"/>
    <col min="4109" max="4109" width="12.33203125" style="153" customWidth="1"/>
    <col min="4110" max="4352" width="9.109375" style="153"/>
    <col min="4353" max="4353" width="5.109375" style="153" customWidth="1"/>
    <col min="4354" max="4354" width="26.5546875" style="153" customWidth="1"/>
    <col min="4355" max="4355" width="9.44140625" style="153" customWidth="1"/>
    <col min="4356" max="4356" width="13.6640625" style="153" customWidth="1"/>
    <col min="4357" max="4357" width="12.33203125" style="153" customWidth="1"/>
    <col min="4358" max="4358" width="12" style="153" customWidth="1"/>
    <col min="4359" max="4359" width="13.44140625" style="153" customWidth="1"/>
    <col min="4360" max="4360" width="14.44140625" style="153" customWidth="1"/>
    <col min="4361" max="4362" width="10.109375" style="153" bestFit="1" customWidth="1"/>
    <col min="4363" max="4364" width="9.109375" style="153"/>
    <col min="4365" max="4365" width="12.33203125" style="153" customWidth="1"/>
    <col min="4366" max="4608" width="9.109375" style="153"/>
    <col min="4609" max="4609" width="5.109375" style="153" customWidth="1"/>
    <col min="4610" max="4610" width="26.5546875" style="153" customWidth="1"/>
    <col min="4611" max="4611" width="9.44140625" style="153" customWidth="1"/>
    <col min="4612" max="4612" width="13.6640625" style="153" customWidth="1"/>
    <col min="4613" max="4613" width="12.33203125" style="153" customWidth="1"/>
    <col min="4614" max="4614" width="12" style="153" customWidth="1"/>
    <col min="4615" max="4615" width="13.44140625" style="153" customWidth="1"/>
    <col min="4616" max="4616" width="14.44140625" style="153" customWidth="1"/>
    <col min="4617" max="4618" width="10.109375" style="153" bestFit="1" customWidth="1"/>
    <col min="4619" max="4620" width="9.109375" style="153"/>
    <col min="4621" max="4621" width="12.33203125" style="153" customWidth="1"/>
    <col min="4622" max="4864" width="9.109375" style="153"/>
    <col min="4865" max="4865" width="5.109375" style="153" customWidth="1"/>
    <col min="4866" max="4866" width="26.5546875" style="153" customWidth="1"/>
    <col min="4867" max="4867" width="9.44140625" style="153" customWidth="1"/>
    <col min="4868" max="4868" width="13.6640625" style="153" customWidth="1"/>
    <col min="4869" max="4869" width="12.33203125" style="153" customWidth="1"/>
    <col min="4870" max="4870" width="12" style="153" customWidth="1"/>
    <col min="4871" max="4871" width="13.44140625" style="153" customWidth="1"/>
    <col min="4872" max="4872" width="14.44140625" style="153" customWidth="1"/>
    <col min="4873" max="4874" width="10.109375" style="153" bestFit="1" customWidth="1"/>
    <col min="4875" max="4876" width="9.109375" style="153"/>
    <col min="4877" max="4877" width="12.33203125" style="153" customWidth="1"/>
    <col min="4878" max="5120" width="9.109375" style="153"/>
    <col min="5121" max="5121" width="5.109375" style="153" customWidth="1"/>
    <col min="5122" max="5122" width="26.5546875" style="153" customWidth="1"/>
    <col min="5123" max="5123" width="9.44140625" style="153" customWidth="1"/>
    <col min="5124" max="5124" width="13.6640625" style="153" customWidth="1"/>
    <col min="5125" max="5125" width="12.33203125" style="153" customWidth="1"/>
    <col min="5126" max="5126" width="12" style="153" customWidth="1"/>
    <col min="5127" max="5127" width="13.44140625" style="153" customWidth="1"/>
    <col min="5128" max="5128" width="14.44140625" style="153" customWidth="1"/>
    <col min="5129" max="5130" width="10.109375" style="153" bestFit="1" customWidth="1"/>
    <col min="5131" max="5132" width="9.109375" style="153"/>
    <col min="5133" max="5133" width="12.33203125" style="153" customWidth="1"/>
    <col min="5134" max="5376" width="9.109375" style="153"/>
    <col min="5377" max="5377" width="5.109375" style="153" customWidth="1"/>
    <col min="5378" max="5378" width="26.5546875" style="153" customWidth="1"/>
    <col min="5379" max="5379" width="9.44140625" style="153" customWidth="1"/>
    <col min="5380" max="5380" width="13.6640625" style="153" customWidth="1"/>
    <col min="5381" max="5381" width="12.33203125" style="153" customWidth="1"/>
    <col min="5382" max="5382" width="12" style="153" customWidth="1"/>
    <col min="5383" max="5383" width="13.44140625" style="153" customWidth="1"/>
    <col min="5384" max="5384" width="14.44140625" style="153" customWidth="1"/>
    <col min="5385" max="5386" width="10.109375" style="153" bestFit="1" customWidth="1"/>
    <col min="5387" max="5388" width="9.109375" style="153"/>
    <col min="5389" max="5389" width="12.33203125" style="153" customWidth="1"/>
    <col min="5390" max="5632" width="9.109375" style="153"/>
    <col min="5633" max="5633" width="5.109375" style="153" customWidth="1"/>
    <col min="5634" max="5634" width="26.5546875" style="153" customWidth="1"/>
    <col min="5635" max="5635" width="9.44140625" style="153" customWidth="1"/>
    <col min="5636" max="5636" width="13.6640625" style="153" customWidth="1"/>
    <col min="5637" max="5637" width="12.33203125" style="153" customWidth="1"/>
    <col min="5638" max="5638" width="12" style="153" customWidth="1"/>
    <col min="5639" max="5639" width="13.44140625" style="153" customWidth="1"/>
    <col min="5640" max="5640" width="14.44140625" style="153" customWidth="1"/>
    <col min="5641" max="5642" width="10.109375" style="153" bestFit="1" customWidth="1"/>
    <col min="5643" max="5644" width="9.109375" style="153"/>
    <col min="5645" max="5645" width="12.33203125" style="153" customWidth="1"/>
    <col min="5646" max="5888" width="9.109375" style="153"/>
    <col min="5889" max="5889" width="5.109375" style="153" customWidth="1"/>
    <col min="5890" max="5890" width="26.5546875" style="153" customWidth="1"/>
    <col min="5891" max="5891" width="9.44140625" style="153" customWidth="1"/>
    <col min="5892" max="5892" width="13.6640625" style="153" customWidth="1"/>
    <col min="5893" max="5893" width="12.33203125" style="153" customWidth="1"/>
    <col min="5894" max="5894" width="12" style="153" customWidth="1"/>
    <col min="5895" max="5895" width="13.44140625" style="153" customWidth="1"/>
    <col min="5896" max="5896" width="14.44140625" style="153" customWidth="1"/>
    <col min="5897" max="5898" width="10.109375" style="153" bestFit="1" customWidth="1"/>
    <col min="5899" max="5900" width="9.109375" style="153"/>
    <col min="5901" max="5901" width="12.33203125" style="153" customWidth="1"/>
    <col min="5902" max="6144" width="9.109375" style="153"/>
    <col min="6145" max="6145" width="5.109375" style="153" customWidth="1"/>
    <col min="6146" max="6146" width="26.5546875" style="153" customWidth="1"/>
    <col min="6147" max="6147" width="9.44140625" style="153" customWidth="1"/>
    <col min="6148" max="6148" width="13.6640625" style="153" customWidth="1"/>
    <col min="6149" max="6149" width="12.33203125" style="153" customWidth="1"/>
    <col min="6150" max="6150" width="12" style="153" customWidth="1"/>
    <col min="6151" max="6151" width="13.44140625" style="153" customWidth="1"/>
    <col min="6152" max="6152" width="14.44140625" style="153" customWidth="1"/>
    <col min="6153" max="6154" width="10.109375" style="153" bestFit="1" customWidth="1"/>
    <col min="6155" max="6156" width="9.109375" style="153"/>
    <col min="6157" max="6157" width="12.33203125" style="153" customWidth="1"/>
    <col min="6158" max="6400" width="9.109375" style="153"/>
    <col min="6401" max="6401" width="5.109375" style="153" customWidth="1"/>
    <col min="6402" max="6402" width="26.5546875" style="153" customWidth="1"/>
    <col min="6403" max="6403" width="9.44140625" style="153" customWidth="1"/>
    <col min="6404" max="6404" width="13.6640625" style="153" customWidth="1"/>
    <col min="6405" max="6405" width="12.33203125" style="153" customWidth="1"/>
    <col min="6406" max="6406" width="12" style="153" customWidth="1"/>
    <col min="6407" max="6407" width="13.44140625" style="153" customWidth="1"/>
    <col min="6408" max="6408" width="14.44140625" style="153" customWidth="1"/>
    <col min="6409" max="6410" width="10.109375" style="153" bestFit="1" customWidth="1"/>
    <col min="6411" max="6412" width="9.109375" style="153"/>
    <col min="6413" max="6413" width="12.33203125" style="153" customWidth="1"/>
    <col min="6414" max="6656" width="9.109375" style="153"/>
    <col min="6657" max="6657" width="5.109375" style="153" customWidth="1"/>
    <col min="6658" max="6658" width="26.5546875" style="153" customWidth="1"/>
    <col min="6659" max="6659" width="9.44140625" style="153" customWidth="1"/>
    <col min="6660" max="6660" width="13.6640625" style="153" customWidth="1"/>
    <col min="6661" max="6661" width="12.33203125" style="153" customWidth="1"/>
    <col min="6662" max="6662" width="12" style="153" customWidth="1"/>
    <col min="6663" max="6663" width="13.44140625" style="153" customWidth="1"/>
    <col min="6664" max="6664" width="14.44140625" style="153" customWidth="1"/>
    <col min="6665" max="6666" width="10.109375" style="153" bestFit="1" customWidth="1"/>
    <col min="6667" max="6668" width="9.109375" style="153"/>
    <col min="6669" max="6669" width="12.33203125" style="153" customWidth="1"/>
    <col min="6670" max="6912" width="9.109375" style="153"/>
    <col min="6913" max="6913" width="5.109375" style="153" customWidth="1"/>
    <col min="6914" max="6914" width="26.5546875" style="153" customWidth="1"/>
    <col min="6915" max="6915" width="9.44140625" style="153" customWidth="1"/>
    <col min="6916" max="6916" width="13.6640625" style="153" customWidth="1"/>
    <col min="6917" max="6917" width="12.33203125" style="153" customWidth="1"/>
    <col min="6918" max="6918" width="12" style="153" customWidth="1"/>
    <col min="6919" max="6919" width="13.44140625" style="153" customWidth="1"/>
    <col min="6920" max="6920" width="14.44140625" style="153" customWidth="1"/>
    <col min="6921" max="6922" width="10.109375" style="153" bestFit="1" customWidth="1"/>
    <col min="6923" max="6924" width="9.109375" style="153"/>
    <col min="6925" max="6925" width="12.33203125" style="153" customWidth="1"/>
    <col min="6926" max="7168" width="9.109375" style="153"/>
    <col min="7169" max="7169" width="5.109375" style="153" customWidth="1"/>
    <col min="7170" max="7170" width="26.5546875" style="153" customWidth="1"/>
    <col min="7171" max="7171" width="9.44140625" style="153" customWidth="1"/>
    <col min="7172" max="7172" width="13.6640625" style="153" customWidth="1"/>
    <col min="7173" max="7173" width="12.33203125" style="153" customWidth="1"/>
    <col min="7174" max="7174" width="12" style="153" customWidth="1"/>
    <col min="7175" max="7175" width="13.44140625" style="153" customWidth="1"/>
    <col min="7176" max="7176" width="14.44140625" style="153" customWidth="1"/>
    <col min="7177" max="7178" width="10.109375" style="153" bestFit="1" customWidth="1"/>
    <col min="7179" max="7180" width="9.109375" style="153"/>
    <col min="7181" max="7181" width="12.33203125" style="153" customWidth="1"/>
    <col min="7182" max="7424" width="9.109375" style="153"/>
    <col min="7425" max="7425" width="5.109375" style="153" customWidth="1"/>
    <col min="7426" max="7426" width="26.5546875" style="153" customWidth="1"/>
    <col min="7427" max="7427" width="9.44140625" style="153" customWidth="1"/>
    <col min="7428" max="7428" width="13.6640625" style="153" customWidth="1"/>
    <col min="7429" max="7429" width="12.33203125" style="153" customWidth="1"/>
    <col min="7430" max="7430" width="12" style="153" customWidth="1"/>
    <col min="7431" max="7431" width="13.44140625" style="153" customWidth="1"/>
    <col min="7432" max="7432" width="14.44140625" style="153" customWidth="1"/>
    <col min="7433" max="7434" width="10.109375" style="153" bestFit="1" customWidth="1"/>
    <col min="7435" max="7436" width="9.109375" style="153"/>
    <col min="7437" max="7437" width="12.33203125" style="153" customWidth="1"/>
    <col min="7438" max="7680" width="9.109375" style="153"/>
    <col min="7681" max="7681" width="5.109375" style="153" customWidth="1"/>
    <col min="7682" max="7682" width="26.5546875" style="153" customWidth="1"/>
    <col min="7683" max="7683" width="9.44140625" style="153" customWidth="1"/>
    <col min="7684" max="7684" width="13.6640625" style="153" customWidth="1"/>
    <col min="7685" max="7685" width="12.33203125" style="153" customWidth="1"/>
    <col min="7686" max="7686" width="12" style="153" customWidth="1"/>
    <col min="7687" max="7687" width="13.44140625" style="153" customWidth="1"/>
    <col min="7688" max="7688" width="14.44140625" style="153" customWidth="1"/>
    <col min="7689" max="7690" width="10.109375" style="153" bestFit="1" customWidth="1"/>
    <col min="7691" max="7692" width="9.109375" style="153"/>
    <col min="7693" max="7693" width="12.33203125" style="153" customWidth="1"/>
    <col min="7694" max="7936" width="9.109375" style="153"/>
    <col min="7937" max="7937" width="5.109375" style="153" customWidth="1"/>
    <col min="7938" max="7938" width="26.5546875" style="153" customWidth="1"/>
    <col min="7939" max="7939" width="9.44140625" style="153" customWidth="1"/>
    <col min="7940" max="7940" width="13.6640625" style="153" customWidth="1"/>
    <col min="7941" max="7941" width="12.33203125" style="153" customWidth="1"/>
    <col min="7942" max="7942" width="12" style="153" customWidth="1"/>
    <col min="7943" max="7943" width="13.44140625" style="153" customWidth="1"/>
    <col min="7944" max="7944" width="14.44140625" style="153" customWidth="1"/>
    <col min="7945" max="7946" width="10.109375" style="153" bestFit="1" customWidth="1"/>
    <col min="7947" max="7948" width="9.109375" style="153"/>
    <col min="7949" max="7949" width="12.33203125" style="153" customWidth="1"/>
    <col min="7950" max="8192" width="9.109375" style="153"/>
    <col min="8193" max="8193" width="5.109375" style="153" customWidth="1"/>
    <col min="8194" max="8194" width="26.5546875" style="153" customWidth="1"/>
    <col min="8195" max="8195" width="9.44140625" style="153" customWidth="1"/>
    <col min="8196" max="8196" width="13.6640625" style="153" customWidth="1"/>
    <col min="8197" max="8197" width="12.33203125" style="153" customWidth="1"/>
    <col min="8198" max="8198" width="12" style="153" customWidth="1"/>
    <col min="8199" max="8199" width="13.44140625" style="153" customWidth="1"/>
    <col min="8200" max="8200" width="14.44140625" style="153" customWidth="1"/>
    <col min="8201" max="8202" width="10.109375" style="153" bestFit="1" customWidth="1"/>
    <col min="8203" max="8204" width="9.109375" style="153"/>
    <col min="8205" max="8205" width="12.33203125" style="153" customWidth="1"/>
    <col min="8206" max="8448" width="9.109375" style="153"/>
    <col min="8449" max="8449" width="5.109375" style="153" customWidth="1"/>
    <col min="8450" max="8450" width="26.5546875" style="153" customWidth="1"/>
    <col min="8451" max="8451" width="9.44140625" style="153" customWidth="1"/>
    <col min="8452" max="8452" width="13.6640625" style="153" customWidth="1"/>
    <col min="8453" max="8453" width="12.33203125" style="153" customWidth="1"/>
    <col min="8454" max="8454" width="12" style="153" customWidth="1"/>
    <col min="8455" max="8455" width="13.44140625" style="153" customWidth="1"/>
    <col min="8456" max="8456" width="14.44140625" style="153" customWidth="1"/>
    <col min="8457" max="8458" width="10.109375" style="153" bestFit="1" customWidth="1"/>
    <col min="8459" max="8460" width="9.109375" style="153"/>
    <col min="8461" max="8461" width="12.33203125" style="153" customWidth="1"/>
    <col min="8462" max="8704" width="9.109375" style="153"/>
    <col min="8705" max="8705" width="5.109375" style="153" customWidth="1"/>
    <col min="8706" max="8706" width="26.5546875" style="153" customWidth="1"/>
    <col min="8707" max="8707" width="9.44140625" style="153" customWidth="1"/>
    <col min="8708" max="8708" width="13.6640625" style="153" customWidth="1"/>
    <col min="8709" max="8709" width="12.33203125" style="153" customWidth="1"/>
    <col min="8710" max="8710" width="12" style="153" customWidth="1"/>
    <col min="8711" max="8711" width="13.44140625" style="153" customWidth="1"/>
    <col min="8712" max="8712" width="14.44140625" style="153" customWidth="1"/>
    <col min="8713" max="8714" width="10.109375" style="153" bestFit="1" customWidth="1"/>
    <col min="8715" max="8716" width="9.109375" style="153"/>
    <col min="8717" max="8717" width="12.33203125" style="153" customWidth="1"/>
    <col min="8718" max="8960" width="9.109375" style="153"/>
    <col min="8961" max="8961" width="5.109375" style="153" customWidth="1"/>
    <col min="8962" max="8962" width="26.5546875" style="153" customWidth="1"/>
    <col min="8963" max="8963" width="9.44140625" style="153" customWidth="1"/>
    <col min="8964" max="8964" width="13.6640625" style="153" customWidth="1"/>
    <col min="8965" max="8965" width="12.33203125" style="153" customWidth="1"/>
    <col min="8966" max="8966" width="12" style="153" customWidth="1"/>
    <col min="8967" max="8967" width="13.44140625" style="153" customWidth="1"/>
    <col min="8968" max="8968" width="14.44140625" style="153" customWidth="1"/>
    <col min="8969" max="8970" width="10.109375" style="153" bestFit="1" customWidth="1"/>
    <col min="8971" max="8972" width="9.109375" style="153"/>
    <col min="8973" max="8973" width="12.33203125" style="153" customWidth="1"/>
    <col min="8974" max="9216" width="9.109375" style="153"/>
    <col min="9217" max="9217" width="5.109375" style="153" customWidth="1"/>
    <col min="9218" max="9218" width="26.5546875" style="153" customWidth="1"/>
    <col min="9219" max="9219" width="9.44140625" style="153" customWidth="1"/>
    <col min="9220" max="9220" width="13.6640625" style="153" customWidth="1"/>
    <col min="9221" max="9221" width="12.33203125" style="153" customWidth="1"/>
    <col min="9222" max="9222" width="12" style="153" customWidth="1"/>
    <col min="9223" max="9223" width="13.44140625" style="153" customWidth="1"/>
    <col min="9224" max="9224" width="14.44140625" style="153" customWidth="1"/>
    <col min="9225" max="9226" width="10.109375" style="153" bestFit="1" customWidth="1"/>
    <col min="9227" max="9228" width="9.109375" style="153"/>
    <col min="9229" max="9229" width="12.33203125" style="153" customWidth="1"/>
    <col min="9230" max="9472" width="9.109375" style="153"/>
    <col min="9473" max="9473" width="5.109375" style="153" customWidth="1"/>
    <col min="9474" max="9474" width="26.5546875" style="153" customWidth="1"/>
    <col min="9475" max="9475" width="9.44140625" style="153" customWidth="1"/>
    <col min="9476" max="9476" width="13.6640625" style="153" customWidth="1"/>
    <col min="9477" max="9477" width="12.33203125" style="153" customWidth="1"/>
    <col min="9478" max="9478" width="12" style="153" customWidth="1"/>
    <col min="9479" max="9479" width="13.44140625" style="153" customWidth="1"/>
    <col min="9480" max="9480" width="14.44140625" style="153" customWidth="1"/>
    <col min="9481" max="9482" width="10.109375" style="153" bestFit="1" customWidth="1"/>
    <col min="9483" max="9484" width="9.109375" style="153"/>
    <col min="9485" max="9485" width="12.33203125" style="153" customWidth="1"/>
    <col min="9486" max="9728" width="9.109375" style="153"/>
    <col min="9729" max="9729" width="5.109375" style="153" customWidth="1"/>
    <col min="9730" max="9730" width="26.5546875" style="153" customWidth="1"/>
    <col min="9731" max="9731" width="9.44140625" style="153" customWidth="1"/>
    <col min="9732" max="9732" width="13.6640625" style="153" customWidth="1"/>
    <col min="9733" max="9733" width="12.33203125" style="153" customWidth="1"/>
    <col min="9734" max="9734" width="12" style="153" customWidth="1"/>
    <col min="9735" max="9735" width="13.44140625" style="153" customWidth="1"/>
    <col min="9736" max="9736" width="14.44140625" style="153" customWidth="1"/>
    <col min="9737" max="9738" width="10.109375" style="153" bestFit="1" customWidth="1"/>
    <col min="9739" max="9740" width="9.109375" style="153"/>
    <col min="9741" max="9741" width="12.33203125" style="153" customWidth="1"/>
    <col min="9742" max="9984" width="9.109375" style="153"/>
    <col min="9985" max="9985" width="5.109375" style="153" customWidth="1"/>
    <col min="9986" max="9986" width="26.5546875" style="153" customWidth="1"/>
    <col min="9987" max="9987" width="9.44140625" style="153" customWidth="1"/>
    <col min="9988" max="9988" width="13.6640625" style="153" customWidth="1"/>
    <col min="9989" max="9989" width="12.33203125" style="153" customWidth="1"/>
    <col min="9990" max="9990" width="12" style="153" customWidth="1"/>
    <col min="9991" max="9991" width="13.44140625" style="153" customWidth="1"/>
    <col min="9992" max="9992" width="14.44140625" style="153" customWidth="1"/>
    <col min="9993" max="9994" width="10.109375" style="153" bestFit="1" customWidth="1"/>
    <col min="9995" max="9996" width="9.109375" style="153"/>
    <col min="9997" max="9997" width="12.33203125" style="153" customWidth="1"/>
    <col min="9998" max="10240" width="9.109375" style="153"/>
    <col min="10241" max="10241" width="5.109375" style="153" customWidth="1"/>
    <col min="10242" max="10242" width="26.5546875" style="153" customWidth="1"/>
    <col min="10243" max="10243" width="9.44140625" style="153" customWidth="1"/>
    <col min="10244" max="10244" width="13.6640625" style="153" customWidth="1"/>
    <col min="10245" max="10245" width="12.33203125" style="153" customWidth="1"/>
    <col min="10246" max="10246" width="12" style="153" customWidth="1"/>
    <col min="10247" max="10247" width="13.44140625" style="153" customWidth="1"/>
    <col min="10248" max="10248" width="14.44140625" style="153" customWidth="1"/>
    <col min="10249" max="10250" width="10.109375" style="153" bestFit="1" customWidth="1"/>
    <col min="10251" max="10252" width="9.109375" style="153"/>
    <col min="10253" max="10253" width="12.33203125" style="153" customWidth="1"/>
    <col min="10254" max="10496" width="9.109375" style="153"/>
    <col min="10497" max="10497" width="5.109375" style="153" customWidth="1"/>
    <col min="10498" max="10498" width="26.5546875" style="153" customWidth="1"/>
    <col min="10499" max="10499" width="9.44140625" style="153" customWidth="1"/>
    <col min="10500" max="10500" width="13.6640625" style="153" customWidth="1"/>
    <col min="10501" max="10501" width="12.33203125" style="153" customWidth="1"/>
    <col min="10502" max="10502" width="12" style="153" customWidth="1"/>
    <col min="10503" max="10503" width="13.44140625" style="153" customWidth="1"/>
    <col min="10504" max="10504" width="14.44140625" style="153" customWidth="1"/>
    <col min="10505" max="10506" width="10.109375" style="153" bestFit="1" customWidth="1"/>
    <col min="10507" max="10508" width="9.109375" style="153"/>
    <col min="10509" max="10509" width="12.33203125" style="153" customWidth="1"/>
    <col min="10510" max="10752" width="9.109375" style="153"/>
    <col min="10753" max="10753" width="5.109375" style="153" customWidth="1"/>
    <col min="10754" max="10754" width="26.5546875" style="153" customWidth="1"/>
    <col min="10755" max="10755" width="9.44140625" style="153" customWidth="1"/>
    <col min="10756" max="10756" width="13.6640625" style="153" customWidth="1"/>
    <col min="10757" max="10757" width="12.33203125" style="153" customWidth="1"/>
    <col min="10758" max="10758" width="12" style="153" customWidth="1"/>
    <col min="10759" max="10759" width="13.44140625" style="153" customWidth="1"/>
    <col min="10760" max="10760" width="14.44140625" style="153" customWidth="1"/>
    <col min="10761" max="10762" width="10.109375" style="153" bestFit="1" customWidth="1"/>
    <col min="10763" max="10764" width="9.109375" style="153"/>
    <col min="10765" max="10765" width="12.33203125" style="153" customWidth="1"/>
    <col min="10766" max="11008" width="9.109375" style="153"/>
    <col min="11009" max="11009" width="5.109375" style="153" customWidth="1"/>
    <col min="11010" max="11010" width="26.5546875" style="153" customWidth="1"/>
    <col min="11011" max="11011" width="9.44140625" style="153" customWidth="1"/>
    <col min="11012" max="11012" width="13.6640625" style="153" customWidth="1"/>
    <col min="11013" max="11013" width="12.33203125" style="153" customWidth="1"/>
    <col min="11014" max="11014" width="12" style="153" customWidth="1"/>
    <col min="11015" max="11015" width="13.44140625" style="153" customWidth="1"/>
    <col min="11016" max="11016" width="14.44140625" style="153" customWidth="1"/>
    <col min="11017" max="11018" width="10.109375" style="153" bestFit="1" customWidth="1"/>
    <col min="11019" max="11020" width="9.109375" style="153"/>
    <col min="11021" max="11021" width="12.33203125" style="153" customWidth="1"/>
    <col min="11022" max="11264" width="9.109375" style="153"/>
    <col min="11265" max="11265" width="5.109375" style="153" customWidth="1"/>
    <col min="11266" max="11266" width="26.5546875" style="153" customWidth="1"/>
    <col min="11267" max="11267" width="9.44140625" style="153" customWidth="1"/>
    <col min="11268" max="11268" width="13.6640625" style="153" customWidth="1"/>
    <col min="11269" max="11269" width="12.33203125" style="153" customWidth="1"/>
    <col min="11270" max="11270" width="12" style="153" customWidth="1"/>
    <col min="11271" max="11271" width="13.44140625" style="153" customWidth="1"/>
    <col min="11272" max="11272" width="14.44140625" style="153" customWidth="1"/>
    <col min="11273" max="11274" width="10.109375" style="153" bestFit="1" customWidth="1"/>
    <col min="11275" max="11276" width="9.109375" style="153"/>
    <col min="11277" max="11277" width="12.33203125" style="153" customWidth="1"/>
    <col min="11278" max="11520" width="9.109375" style="153"/>
    <col min="11521" max="11521" width="5.109375" style="153" customWidth="1"/>
    <col min="11522" max="11522" width="26.5546875" style="153" customWidth="1"/>
    <col min="11523" max="11523" width="9.44140625" style="153" customWidth="1"/>
    <col min="11524" max="11524" width="13.6640625" style="153" customWidth="1"/>
    <col min="11525" max="11525" width="12.33203125" style="153" customWidth="1"/>
    <col min="11526" max="11526" width="12" style="153" customWidth="1"/>
    <col min="11527" max="11527" width="13.44140625" style="153" customWidth="1"/>
    <col min="11528" max="11528" width="14.44140625" style="153" customWidth="1"/>
    <col min="11529" max="11530" width="10.109375" style="153" bestFit="1" customWidth="1"/>
    <col min="11531" max="11532" width="9.109375" style="153"/>
    <col min="11533" max="11533" width="12.33203125" style="153" customWidth="1"/>
    <col min="11534" max="11776" width="9.109375" style="153"/>
    <col min="11777" max="11777" width="5.109375" style="153" customWidth="1"/>
    <col min="11778" max="11778" width="26.5546875" style="153" customWidth="1"/>
    <col min="11779" max="11779" width="9.44140625" style="153" customWidth="1"/>
    <col min="11780" max="11780" width="13.6640625" style="153" customWidth="1"/>
    <col min="11781" max="11781" width="12.33203125" style="153" customWidth="1"/>
    <col min="11782" max="11782" width="12" style="153" customWidth="1"/>
    <col min="11783" max="11783" width="13.44140625" style="153" customWidth="1"/>
    <col min="11784" max="11784" width="14.44140625" style="153" customWidth="1"/>
    <col min="11785" max="11786" width="10.109375" style="153" bestFit="1" customWidth="1"/>
    <col min="11787" max="11788" width="9.109375" style="153"/>
    <col min="11789" max="11789" width="12.33203125" style="153" customWidth="1"/>
    <col min="11790" max="12032" width="9.109375" style="153"/>
    <col min="12033" max="12033" width="5.109375" style="153" customWidth="1"/>
    <col min="12034" max="12034" width="26.5546875" style="153" customWidth="1"/>
    <col min="12035" max="12035" width="9.44140625" style="153" customWidth="1"/>
    <col min="12036" max="12036" width="13.6640625" style="153" customWidth="1"/>
    <col min="12037" max="12037" width="12.33203125" style="153" customWidth="1"/>
    <col min="12038" max="12038" width="12" style="153" customWidth="1"/>
    <col min="12039" max="12039" width="13.44140625" style="153" customWidth="1"/>
    <col min="12040" max="12040" width="14.44140625" style="153" customWidth="1"/>
    <col min="12041" max="12042" width="10.109375" style="153" bestFit="1" customWidth="1"/>
    <col min="12043" max="12044" width="9.109375" style="153"/>
    <col min="12045" max="12045" width="12.33203125" style="153" customWidth="1"/>
    <col min="12046" max="12288" width="9.109375" style="153"/>
    <col min="12289" max="12289" width="5.109375" style="153" customWidth="1"/>
    <col min="12290" max="12290" width="26.5546875" style="153" customWidth="1"/>
    <col min="12291" max="12291" width="9.44140625" style="153" customWidth="1"/>
    <col min="12292" max="12292" width="13.6640625" style="153" customWidth="1"/>
    <col min="12293" max="12293" width="12.33203125" style="153" customWidth="1"/>
    <col min="12294" max="12294" width="12" style="153" customWidth="1"/>
    <col min="12295" max="12295" width="13.44140625" style="153" customWidth="1"/>
    <col min="12296" max="12296" width="14.44140625" style="153" customWidth="1"/>
    <col min="12297" max="12298" width="10.109375" style="153" bestFit="1" customWidth="1"/>
    <col min="12299" max="12300" width="9.109375" style="153"/>
    <col min="12301" max="12301" width="12.33203125" style="153" customWidth="1"/>
    <col min="12302" max="12544" width="9.109375" style="153"/>
    <col min="12545" max="12545" width="5.109375" style="153" customWidth="1"/>
    <col min="12546" max="12546" width="26.5546875" style="153" customWidth="1"/>
    <col min="12547" max="12547" width="9.44140625" style="153" customWidth="1"/>
    <col min="12548" max="12548" width="13.6640625" style="153" customWidth="1"/>
    <col min="12549" max="12549" width="12.33203125" style="153" customWidth="1"/>
    <col min="12550" max="12550" width="12" style="153" customWidth="1"/>
    <col min="12551" max="12551" width="13.44140625" style="153" customWidth="1"/>
    <col min="12552" max="12552" width="14.44140625" style="153" customWidth="1"/>
    <col min="12553" max="12554" width="10.109375" style="153" bestFit="1" customWidth="1"/>
    <col min="12555" max="12556" width="9.109375" style="153"/>
    <col min="12557" max="12557" width="12.33203125" style="153" customWidth="1"/>
    <col min="12558" max="12800" width="9.109375" style="153"/>
    <col min="12801" max="12801" width="5.109375" style="153" customWidth="1"/>
    <col min="12802" max="12802" width="26.5546875" style="153" customWidth="1"/>
    <col min="12803" max="12803" width="9.44140625" style="153" customWidth="1"/>
    <col min="12804" max="12804" width="13.6640625" style="153" customWidth="1"/>
    <col min="12805" max="12805" width="12.33203125" style="153" customWidth="1"/>
    <col min="12806" max="12806" width="12" style="153" customWidth="1"/>
    <col min="12807" max="12807" width="13.44140625" style="153" customWidth="1"/>
    <col min="12808" max="12808" width="14.44140625" style="153" customWidth="1"/>
    <col min="12809" max="12810" width="10.109375" style="153" bestFit="1" customWidth="1"/>
    <col min="12811" max="12812" width="9.109375" style="153"/>
    <col min="12813" max="12813" width="12.33203125" style="153" customWidth="1"/>
    <col min="12814" max="13056" width="9.109375" style="153"/>
    <col min="13057" max="13057" width="5.109375" style="153" customWidth="1"/>
    <col min="13058" max="13058" width="26.5546875" style="153" customWidth="1"/>
    <col min="13059" max="13059" width="9.44140625" style="153" customWidth="1"/>
    <col min="13060" max="13060" width="13.6640625" style="153" customWidth="1"/>
    <col min="13061" max="13061" width="12.33203125" style="153" customWidth="1"/>
    <col min="13062" max="13062" width="12" style="153" customWidth="1"/>
    <col min="13063" max="13063" width="13.44140625" style="153" customWidth="1"/>
    <col min="13064" max="13064" width="14.44140625" style="153" customWidth="1"/>
    <col min="13065" max="13066" width="10.109375" style="153" bestFit="1" customWidth="1"/>
    <col min="13067" max="13068" width="9.109375" style="153"/>
    <col min="13069" max="13069" width="12.33203125" style="153" customWidth="1"/>
    <col min="13070" max="13312" width="9.109375" style="153"/>
    <col min="13313" max="13313" width="5.109375" style="153" customWidth="1"/>
    <col min="13314" max="13314" width="26.5546875" style="153" customWidth="1"/>
    <col min="13315" max="13315" width="9.44140625" style="153" customWidth="1"/>
    <col min="13316" max="13316" width="13.6640625" style="153" customWidth="1"/>
    <col min="13317" max="13317" width="12.33203125" style="153" customWidth="1"/>
    <col min="13318" max="13318" width="12" style="153" customWidth="1"/>
    <col min="13319" max="13319" width="13.44140625" style="153" customWidth="1"/>
    <col min="13320" max="13320" width="14.44140625" style="153" customWidth="1"/>
    <col min="13321" max="13322" width="10.109375" style="153" bestFit="1" customWidth="1"/>
    <col min="13323" max="13324" width="9.109375" style="153"/>
    <col min="13325" max="13325" width="12.33203125" style="153" customWidth="1"/>
    <col min="13326" max="13568" width="9.109375" style="153"/>
    <col min="13569" max="13569" width="5.109375" style="153" customWidth="1"/>
    <col min="13570" max="13570" width="26.5546875" style="153" customWidth="1"/>
    <col min="13571" max="13571" width="9.44140625" style="153" customWidth="1"/>
    <col min="13572" max="13572" width="13.6640625" style="153" customWidth="1"/>
    <col min="13573" max="13573" width="12.33203125" style="153" customWidth="1"/>
    <col min="13574" max="13574" width="12" style="153" customWidth="1"/>
    <col min="13575" max="13575" width="13.44140625" style="153" customWidth="1"/>
    <col min="13576" max="13576" width="14.44140625" style="153" customWidth="1"/>
    <col min="13577" max="13578" width="10.109375" style="153" bestFit="1" customWidth="1"/>
    <col min="13579" max="13580" width="9.109375" style="153"/>
    <col min="13581" max="13581" width="12.33203125" style="153" customWidth="1"/>
    <col min="13582" max="13824" width="9.109375" style="153"/>
    <col min="13825" max="13825" width="5.109375" style="153" customWidth="1"/>
    <col min="13826" max="13826" width="26.5546875" style="153" customWidth="1"/>
    <col min="13827" max="13827" width="9.44140625" style="153" customWidth="1"/>
    <col min="13828" max="13828" width="13.6640625" style="153" customWidth="1"/>
    <col min="13829" max="13829" width="12.33203125" style="153" customWidth="1"/>
    <col min="13830" max="13830" width="12" style="153" customWidth="1"/>
    <col min="13831" max="13831" width="13.44140625" style="153" customWidth="1"/>
    <col min="13832" max="13832" width="14.44140625" style="153" customWidth="1"/>
    <col min="13833" max="13834" width="10.109375" style="153" bestFit="1" customWidth="1"/>
    <col min="13835" max="13836" width="9.109375" style="153"/>
    <col min="13837" max="13837" width="12.33203125" style="153" customWidth="1"/>
    <col min="13838" max="14080" width="9.109375" style="153"/>
    <col min="14081" max="14081" width="5.109375" style="153" customWidth="1"/>
    <col min="14082" max="14082" width="26.5546875" style="153" customWidth="1"/>
    <col min="14083" max="14083" width="9.44140625" style="153" customWidth="1"/>
    <col min="14084" max="14084" width="13.6640625" style="153" customWidth="1"/>
    <col min="14085" max="14085" width="12.33203125" style="153" customWidth="1"/>
    <col min="14086" max="14086" width="12" style="153" customWidth="1"/>
    <col min="14087" max="14087" width="13.44140625" style="153" customWidth="1"/>
    <col min="14088" max="14088" width="14.44140625" style="153" customWidth="1"/>
    <col min="14089" max="14090" width="10.109375" style="153" bestFit="1" customWidth="1"/>
    <col min="14091" max="14092" width="9.109375" style="153"/>
    <col min="14093" max="14093" width="12.33203125" style="153" customWidth="1"/>
    <col min="14094" max="14336" width="9.109375" style="153"/>
    <col min="14337" max="14337" width="5.109375" style="153" customWidth="1"/>
    <col min="14338" max="14338" width="26.5546875" style="153" customWidth="1"/>
    <col min="14339" max="14339" width="9.44140625" style="153" customWidth="1"/>
    <col min="14340" max="14340" width="13.6640625" style="153" customWidth="1"/>
    <col min="14341" max="14341" width="12.33203125" style="153" customWidth="1"/>
    <col min="14342" max="14342" width="12" style="153" customWidth="1"/>
    <col min="14343" max="14343" width="13.44140625" style="153" customWidth="1"/>
    <col min="14344" max="14344" width="14.44140625" style="153" customWidth="1"/>
    <col min="14345" max="14346" width="10.109375" style="153" bestFit="1" customWidth="1"/>
    <col min="14347" max="14348" width="9.109375" style="153"/>
    <col min="14349" max="14349" width="12.33203125" style="153" customWidth="1"/>
    <col min="14350" max="14592" width="9.109375" style="153"/>
    <col min="14593" max="14593" width="5.109375" style="153" customWidth="1"/>
    <col min="14594" max="14594" width="26.5546875" style="153" customWidth="1"/>
    <col min="14595" max="14595" width="9.44140625" style="153" customWidth="1"/>
    <col min="14596" max="14596" width="13.6640625" style="153" customWidth="1"/>
    <col min="14597" max="14597" width="12.33203125" style="153" customWidth="1"/>
    <col min="14598" max="14598" width="12" style="153" customWidth="1"/>
    <col min="14599" max="14599" width="13.44140625" style="153" customWidth="1"/>
    <col min="14600" max="14600" width="14.44140625" style="153" customWidth="1"/>
    <col min="14601" max="14602" width="10.109375" style="153" bestFit="1" customWidth="1"/>
    <col min="14603" max="14604" width="9.109375" style="153"/>
    <col min="14605" max="14605" width="12.33203125" style="153" customWidth="1"/>
    <col min="14606" max="14848" width="9.109375" style="153"/>
    <col min="14849" max="14849" width="5.109375" style="153" customWidth="1"/>
    <col min="14850" max="14850" width="26.5546875" style="153" customWidth="1"/>
    <col min="14851" max="14851" width="9.44140625" style="153" customWidth="1"/>
    <col min="14852" max="14852" width="13.6640625" style="153" customWidth="1"/>
    <col min="14853" max="14853" width="12.33203125" style="153" customWidth="1"/>
    <col min="14854" max="14854" width="12" style="153" customWidth="1"/>
    <col min="14855" max="14855" width="13.44140625" style="153" customWidth="1"/>
    <col min="14856" max="14856" width="14.44140625" style="153" customWidth="1"/>
    <col min="14857" max="14858" width="10.109375" style="153" bestFit="1" customWidth="1"/>
    <col min="14859" max="14860" width="9.109375" style="153"/>
    <col min="14861" max="14861" width="12.33203125" style="153" customWidth="1"/>
    <col min="14862" max="15104" width="9.109375" style="153"/>
    <col min="15105" max="15105" width="5.109375" style="153" customWidth="1"/>
    <col min="15106" max="15106" width="26.5546875" style="153" customWidth="1"/>
    <col min="15107" max="15107" width="9.44140625" style="153" customWidth="1"/>
    <col min="15108" max="15108" width="13.6640625" style="153" customWidth="1"/>
    <col min="15109" max="15109" width="12.33203125" style="153" customWidth="1"/>
    <col min="15110" max="15110" width="12" style="153" customWidth="1"/>
    <col min="15111" max="15111" width="13.44140625" style="153" customWidth="1"/>
    <col min="15112" max="15112" width="14.44140625" style="153" customWidth="1"/>
    <col min="15113" max="15114" width="10.109375" style="153" bestFit="1" customWidth="1"/>
    <col min="15115" max="15116" width="9.109375" style="153"/>
    <col min="15117" max="15117" width="12.33203125" style="153" customWidth="1"/>
    <col min="15118" max="15360" width="9.109375" style="153"/>
    <col min="15361" max="15361" width="5.109375" style="153" customWidth="1"/>
    <col min="15362" max="15362" width="26.5546875" style="153" customWidth="1"/>
    <col min="15363" max="15363" width="9.44140625" style="153" customWidth="1"/>
    <col min="15364" max="15364" width="13.6640625" style="153" customWidth="1"/>
    <col min="15365" max="15365" width="12.33203125" style="153" customWidth="1"/>
    <col min="15366" max="15366" width="12" style="153" customWidth="1"/>
    <col min="15367" max="15367" width="13.44140625" style="153" customWidth="1"/>
    <col min="15368" max="15368" width="14.44140625" style="153" customWidth="1"/>
    <col min="15369" max="15370" width="10.109375" style="153" bestFit="1" customWidth="1"/>
    <col min="15371" max="15372" width="9.109375" style="153"/>
    <col min="15373" max="15373" width="12.33203125" style="153" customWidth="1"/>
    <col min="15374" max="15616" width="9.109375" style="153"/>
    <col min="15617" max="15617" width="5.109375" style="153" customWidth="1"/>
    <col min="15618" max="15618" width="26.5546875" style="153" customWidth="1"/>
    <col min="15619" max="15619" width="9.44140625" style="153" customWidth="1"/>
    <col min="15620" max="15620" width="13.6640625" style="153" customWidth="1"/>
    <col min="15621" max="15621" width="12.33203125" style="153" customWidth="1"/>
    <col min="15622" max="15622" width="12" style="153" customWidth="1"/>
    <col min="15623" max="15623" width="13.44140625" style="153" customWidth="1"/>
    <col min="15624" max="15624" width="14.44140625" style="153" customWidth="1"/>
    <col min="15625" max="15626" width="10.109375" style="153" bestFit="1" customWidth="1"/>
    <col min="15627" max="15628" width="9.109375" style="153"/>
    <col min="15629" max="15629" width="12.33203125" style="153" customWidth="1"/>
    <col min="15630" max="15872" width="9.109375" style="153"/>
    <col min="15873" max="15873" width="5.109375" style="153" customWidth="1"/>
    <col min="15874" max="15874" width="26.5546875" style="153" customWidth="1"/>
    <col min="15875" max="15875" width="9.44140625" style="153" customWidth="1"/>
    <col min="15876" max="15876" width="13.6640625" style="153" customWidth="1"/>
    <col min="15877" max="15877" width="12.33203125" style="153" customWidth="1"/>
    <col min="15878" max="15878" width="12" style="153" customWidth="1"/>
    <col min="15879" max="15879" width="13.44140625" style="153" customWidth="1"/>
    <col min="15880" max="15880" width="14.44140625" style="153" customWidth="1"/>
    <col min="15881" max="15882" width="10.109375" style="153" bestFit="1" customWidth="1"/>
    <col min="15883" max="15884" width="9.109375" style="153"/>
    <col min="15885" max="15885" width="12.33203125" style="153" customWidth="1"/>
    <col min="15886" max="16128" width="9.109375" style="153"/>
    <col min="16129" max="16129" width="5.109375" style="153" customWidth="1"/>
    <col min="16130" max="16130" width="26.5546875" style="153" customWidth="1"/>
    <col min="16131" max="16131" width="9.44140625" style="153" customWidth="1"/>
    <col min="16132" max="16132" width="13.6640625" style="153" customWidth="1"/>
    <col min="16133" max="16133" width="12.33203125" style="153" customWidth="1"/>
    <col min="16134" max="16134" width="12" style="153" customWidth="1"/>
    <col min="16135" max="16135" width="13.44140625" style="153" customWidth="1"/>
    <col min="16136" max="16136" width="14.44140625" style="153" customWidth="1"/>
    <col min="16137" max="16138" width="10.109375" style="153" bestFit="1" customWidth="1"/>
    <col min="16139" max="16140" width="9.109375" style="153"/>
    <col min="16141" max="16141" width="12.33203125" style="153" customWidth="1"/>
    <col min="16142" max="16384" width="9.109375" style="153"/>
  </cols>
  <sheetData>
    <row r="1" spans="1:9" s="150" customFormat="1" ht="17.399999999999999">
      <c r="B1" s="151" t="s">
        <v>240</v>
      </c>
    </row>
    <row r="2" spans="1:9" s="150" customFormat="1" ht="17.399999999999999">
      <c r="B2" s="152" t="s">
        <v>241</v>
      </c>
    </row>
    <row r="3" spans="1:9" ht="15.6">
      <c r="B3" s="154"/>
    </row>
    <row r="4" spans="1:9" ht="15.6">
      <c r="B4" s="155" t="s">
        <v>242</v>
      </c>
      <c r="C4" s="155"/>
      <c r="D4" s="155"/>
      <c r="E4" s="155"/>
      <c r="F4" s="155"/>
      <c r="G4" s="155"/>
    </row>
    <row r="6" spans="1:9">
      <c r="A6" s="156" t="s">
        <v>243</v>
      </c>
      <c r="B6" s="156" t="s">
        <v>244</v>
      </c>
      <c r="C6" s="156" t="s">
        <v>245</v>
      </c>
      <c r="D6" s="157" t="s">
        <v>246</v>
      </c>
      <c r="E6" s="156" t="s">
        <v>247</v>
      </c>
      <c r="F6" s="156" t="s">
        <v>248</v>
      </c>
      <c r="G6" s="157" t="s">
        <v>246</v>
      </c>
    </row>
    <row r="7" spans="1:9">
      <c r="A7" s="158"/>
      <c r="B7" s="158"/>
      <c r="C7" s="158"/>
      <c r="D7" s="159">
        <v>42370</v>
      </c>
      <c r="E7" s="158"/>
      <c r="F7" s="158"/>
      <c r="G7" s="159">
        <v>42735</v>
      </c>
      <c r="H7" s="160"/>
      <c r="I7" s="160"/>
    </row>
    <row r="8" spans="1:9">
      <c r="A8" s="161">
        <v>1</v>
      </c>
      <c r="B8" s="162" t="s">
        <v>249</v>
      </c>
      <c r="C8" s="163">
        <v>0</v>
      </c>
      <c r="D8" s="164">
        <v>0</v>
      </c>
      <c r="E8" s="164">
        <v>0</v>
      </c>
      <c r="F8" s="164">
        <v>0</v>
      </c>
      <c r="G8" s="164">
        <f>D8+E8-F8</f>
        <v>0</v>
      </c>
      <c r="H8" s="160"/>
      <c r="I8" s="160"/>
    </row>
    <row r="9" spans="1:9">
      <c r="A9" s="161">
        <v>2</v>
      </c>
      <c r="B9" s="162" t="s">
        <v>250</v>
      </c>
      <c r="C9" s="163"/>
      <c r="D9" s="164">
        <v>310863</v>
      </c>
      <c r="E9" s="164">
        <v>3195948</v>
      </c>
      <c r="F9" s="164">
        <v>0</v>
      </c>
      <c r="G9" s="164">
        <f>D9+E9-F9</f>
        <v>3506811</v>
      </c>
      <c r="H9" s="165"/>
      <c r="I9" s="166"/>
    </row>
    <row r="10" spans="1:9">
      <c r="A10" s="161">
        <v>3</v>
      </c>
      <c r="B10" s="162" t="s">
        <v>251</v>
      </c>
      <c r="C10" s="161">
        <v>0</v>
      </c>
      <c r="D10" s="164">
        <v>0</v>
      </c>
      <c r="E10" s="164">
        <v>0</v>
      </c>
      <c r="F10" s="164">
        <v>0</v>
      </c>
      <c r="G10" s="164">
        <f>D10+E10-F10</f>
        <v>0</v>
      </c>
      <c r="H10" s="165"/>
      <c r="I10" s="166"/>
    </row>
    <row r="11" spans="1:9" ht="15.6">
      <c r="A11" s="161">
        <v>4</v>
      </c>
      <c r="B11" s="162" t="s">
        <v>252</v>
      </c>
      <c r="C11" s="161">
        <v>0</v>
      </c>
      <c r="D11" s="164">
        <v>0</v>
      </c>
      <c r="E11" s="167">
        <v>0</v>
      </c>
      <c r="F11" s="164">
        <v>0</v>
      </c>
      <c r="G11" s="164">
        <f>D11+E11-F11</f>
        <v>0</v>
      </c>
      <c r="H11" s="165"/>
      <c r="I11" s="166"/>
    </row>
    <row r="12" spans="1:9" ht="15.6" thickBot="1">
      <c r="A12" s="161">
        <v>5</v>
      </c>
      <c r="B12" s="162" t="s">
        <v>253</v>
      </c>
      <c r="C12" s="161">
        <v>0</v>
      </c>
      <c r="D12" s="164">
        <v>0</v>
      </c>
      <c r="E12" s="164">
        <v>0</v>
      </c>
      <c r="F12" s="164">
        <v>0</v>
      </c>
      <c r="G12" s="164">
        <f>D12+E12-F12</f>
        <v>0</v>
      </c>
      <c r="H12" s="165"/>
      <c r="I12" s="166"/>
    </row>
    <row r="13" spans="1:9" ht="16.2" thickBot="1">
      <c r="A13" s="168"/>
      <c r="B13" s="169" t="s">
        <v>254</v>
      </c>
      <c r="C13" s="170"/>
      <c r="D13" s="171">
        <f>SUM(D8:D12)</f>
        <v>310863</v>
      </c>
      <c r="E13" s="171">
        <f>SUM(E8:E12)</f>
        <v>3195948</v>
      </c>
      <c r="F13" s="171">
        <f>SUM(F8:F12)</f>
        <v>0</v>
      </c>
      <c r="G13" s="172">
        <f>SUM(G8:G12)</f>
        <v>3506811</v>
      </c>
      <c r="H13" s="173"/>
      <c r="I13" s="174"/>
    </row>
    <row r="16" spans="1:9" ht="15.6">
      <c r="B16" s="155" t="s">
        <v>255</v>
      </c>
      <c r="C16" s="155"/>
      <c r="D16" s="155"/>
      <c r="E16" s="155"/>
      <c r="F16" s="155"/>
      <c r="G16" s="155"/>
      <c r="I16" s="174"/>
    </row>
    <row r="18" spans="1:10">
      <c r="A18" s="156" t="s">
        <v>243</v>
      </c>
      <c r="B18" s="156" t="s">
        <v>244</v>
      </c>
      <c r="C18" s="156" t="s">
        <v>245</v>
      </c>
      <c r="D18" s="157" t="s">
        <v>246</v>
      </c>
      <c r="E18" s="156" t="s">
        <v>247</v>
      </c>
      <c r="F18" s="156" t="s">
        <v>248</v>
      </c>
      <c r="G18" s="157" t="s">
        <v>246</v>
      </c>
    </row>
    <row r="19" spans="1:10">
      <c r="A19" s="158"/>
      <c r="B19" s="158"/>
      <c r="C19" s="158"/>
      <c r="D19" s="159">
        <v>42370</v>
      </c>
      <c r="E19" s="158"/>
      <c r="F19" s="158"/>
      <c r="G19" s="159">
        <v>42735</v>
      </c>
    </row>
    <row r="20" spans="1:10">
      <c r="A20" s="161">
        <v>1</v>
      </c>
      <c r="B20" s="162" t="s">
        <v>249</v>
      </c>
      <c r="C20" s="163">
        <v>0</v>
      </c>
      <c r="D20" s="164">
        <v>0</v>
      </c>
      <c r="E20" s="164">
        <v>0</v>
      </c>
      <c r="F20" s="164"/>
      <c r="G20" s="164">
        <f>D20+E20</f>
        <v>0</v>
      </c>
    </row>
    <row r="21" spans="1:10">
      <c r="A21" s="161">
        <v>2</v>
      </c>
      <c r="B21" s="162" t="s">
        <v>250</v>
      </c>
      <c r="C21" s="163"/>
      <c r="D21" s="164">
        <v>-39256</v>
      </c>
      <c r="E21" s="164">
        <v>-228982</v>
      </c>
      <c r="F21" s="164"/>
      <c r="G21" s="164">
        <f>D21+E21</f>
        <v>-268238</v>
      </c>
    </row>
    <row r="22" spans="1:10">
      <c r="A22" s="161">
        <v>3</v>
      </c>
      <c r="B22" s="162" t="s">
        <v>251</v>
      </c>
      <c r="C22" s="161">
        <v>0</v>
      </c>
      <c r="D22" s="164">
        <v>0</v>
      </c>
      <c r="E22" s="164">
        <v>0</v>
      </c>
      <c r="F22" s="164"/>
      <c r="G22" s="164">
        <f>D22+E22</f>
        <v>0</v>
      </c>
    </row>
    <row r="23" spans="1:10">
      <c r="A23" s="161">
        <v>4</v>
      </c>
      <c r="B23" s="162" t="s">
        <v>252</v>
      </c>
      <c r="C23" s="161">
        <v>0</v>
      </c>
      <c r="D23" s="164">
        <v>0</v>
      </c>
      <c r="E23" s="164">
        <v>0</v>
      </c>
      <c r="F23" s="164"/>
      <c r="G23" s="164">
        <f>D23+E23</f>
        <v>0</v>
      </c>
    </row>
    <row r="24" spans="1:10" ht="15.6" thickBot="1">
      <c r="A24" s="161">
        <v>5</v>
      </c>
      <c r="B24" s="162" t="s">
        <v>253</v>
      </c>
      <c r="C24" s="161">
        <v>0</v>
      </c>
      <c r="D24" s="164">
        <v>0</v>
      </c>
      <c r="E24" s="164">
        <v>0</v>
      </c>
      <c r="F24" s="164"/>
      <c r="G24" s="164">
        <f>D24+E24</f>
        <v>0</v>
      </c>
    </row>
    <row r="25" spans="1:10" ht="16.2" thickBot="1">
      <c r="A25" s="168"/>
      <c r="B25" s="175" t="s">
        <v>254</v>
      </c>
      <c r="C25" s="176"/>
      <c r="D25" s="171">
        <f>SUM(D20:D24)</f>
        <v>-39256</v>
      </c>
      <c r="E25" s="171">
        <f>SUM(E20:E24)</f>
        <v>-228982</v>
      </c>
      <c r="F25" s="171">
        <f>SUM(F20:F24)</f>
        <v>0</v>
      </c>
      <c r="G25" s="172">
        <f>SUM(G20:G24)</f>
        <v>-268238</v>
      </c>
      <c r="H25" s="177"/>
      <c r="I25" s="174"/>
      <c r="J25" s="174"/>
    </row>
    <row r="26" spans="1:10">
      <c r="G26" s="177"/>
    </row>
    <row r="28" spans="1:10" ht="15.6">
      <c r="B28" s="155" t="s">
        <v>256</v>
      </c>
      <c r="C28" s="155"/>
      <c r="D28" s="155"/>
      <c r="E28" s="155"/>
      <c r="F28" s="155"/>
      <c r="G28" s="155"/>
    </row>
    <row r="30" spans="1:10">
      <c r="A30" s="156" t="s">
        <v>243</v>
      </c>
      <c r="B30" s="156" t="s">
        <v>244</v>
      </c>
      <c r="C30" s="156" t="s">
        <v>245</v>
      </c>
      <c r="D30" s="178" t="s">
        <v>257</v>
      </c>
      <c r="E30" s="156" t="s">
        <v>247</v>
      </c>
      <c r="F30" s="156" t="s">
        <v>248</v>
      </c>
      <c r="G30" s="157" t="s">
        <v>246</v>
      </c>
    </row>
    <row r="31" spans="1:10">
      <c r="A31" s="158"/>
      <c r="B31" s="158"/>
      <c r="C31" s="158"/>
      <c r="D31" s="179"/>
      <c r="E31" s="158"/>
      <c r="F31" s="158"/>
      <c r="G31" s="159">
        <v>42735</v>
      </c>
    </row>
    <row r="32" spans="1:10">
      <c r="A32" s="161">
        <v>1</v>
      </c>
      <c r="B32" s="180" t="s">
        <v>249</v>
      </c>
      <c r="C32" s="163">
        <v>0</v>
      </c>
      <c r="D32" s="164">
        <f>D8</f>
        <v>0</v>
      </c>
      <c r="E32" s="164">
        <f>E8</f>
        <v>0</v>
      </c>
      <c r="F32" s="164">
        <v>0</v>
      </c>
      <c r="G32" s="164">
        <f>D32+E32-F32</f>
        <v>0</v>
      </c>
    </row>
    <row r="33" spans="1:14">
      <c r="A33" s="161">
        <v>2</v>
      </c>
      <c r="B33" s="162" t="s">
        <v>250</v>
      </c>
      <c r="C33" s="163"/>
      <c r="D33" s="164">
        <f t="shared" ref="D33:E36" si="0">D9+D21</f>
        <v>271607</v>
      </c>
      <c r="E33" s="164">
        <f t="shared" si="0"/>
        <v>2966966</v>
      </c>
      <c r="F33" s="164">
        <v>0</v>
      </c>
      <c r="G33" s="164">
        <f>D33+E33-F33</f>
        <v>3238573</v>
      </c>
      <c r="M33" s="160"/>
      <c r="N33" s="160"/>
    </row>
    <row r="34" spans="1:14">
      <c r="A34" s="161">
        <v>3</v>
      </c>
      <c r="B34" s="162" t="s">
        <v>251</v>
      </c>
      <c r="C34" s="161">
        <v>0</v>
      </c>
      <c r="D34" s="164">
        <f t="shared" si="0"/>
        <v>0</v>
      </c>
      <c r="E34" s="164">
        <f t="shared" si="0"/>
        <v>0</v>
      </c>
      <c r="F34" s="164">
        <v>0</v>
      </c>
      <c r="G34" s="164">
        <f>D34+E34-F34</f>
        <v>0</v>
      </c>
      <c r="M34" s="160"/>
      <c r="N34" s="160"/>
    </row>
    <row r="35" spans="1:14">
      <c r="A35" s="161">
        <v>4</v>
      </c>
      <c r="B35" s="162" t="s">
        <v>252</v>
      </c>
      <c r="C35" s="161">
        <v>0</v>
      </c>
      <c r="D35" s="164">
        <f t="shared" si="0"/>
        <v>0</v>
      </c>
      <c r="E35" s="164">
        <f t="shared" si="0"/>
        <v>0</v>
      </c>
      <c r="F35" s="164">
        <v>0</v>
      </c>
      <c r="G35" s="164">
        <f>D35+E35-F35</f>
        <v>0</v>
      </c>
      <c r="M35" s="160"/>
      <c r="N35" s="160"/>
    </row>
    <row r="36" spans="1:14" ht="15.6" thickBot="1">
      <c r="A36" s="161">
        <v>5</v>
      </c>
      <c r="B36" s="162" t="s">
        <v>253</v>
      </c>
      <c r="C36" s="161">
        <v>0</v>
      </c>
      <c r="D36" s="164">
        <f t="shared" si="0"/>
        <v>0</v>
      </c>
      <c r="E36" s="164">
        <f t="shared" si="0"/>
        <v>0</v>
      </c>
      <c r="F36" s="164">
        <v>0</v>
      </c>
      <c r="G36" s="164">
        <f>D36+E36-F36</f>
        <v>0</v>
      </c>
      <c r="M36" s="160"/>
      <c r="N36" s="160"/>
    </row>
    <row r="37" spans="1:14" ht="16.2" thickBot="1">
      <c r="A37" s="168"/>
      <c r="B37" s="175" t="s">
        <v>254</v>
      </c>
      <c r="C37" s="176"/>
      <c r="D37" s="171">
        <f>SUM(D32:D36)</f>
        <v>271607</v>
      </c>
      <c r="E37" s="171">
        <f>SUM(E32:E36)</f>
        <v>2966966</v>
      </c>
      <c r="F37" s="171">
        <f>SUM(F32:F36)</f>
        <v>0</v>
      </c>
      <c r="G37" s="172">
        <f>SUM(G32:G36)</f>
        <v>3238573</v>
      </c>
      <c r="H37" s="174"/>
      <c r="I37" s="177"/>
      <c r="J37" s="174"/>
      <c r="M37" s="181"/>
      <c r="N37" s="160"/>
    </row>
    <row r="38" spans="1:14" s="160" customFormat="1">
      <c r="F38" s="166"/>
      <c r="G38" s="182"/>
      <c r="J38" s="166"/>
    </row>
    <row r="39" spans="1:14" ht="15.6">
      <c r="D39" s="174"/>
      <c r="E39" s="183" t="s">
        <v>258</v>
      </c>
      <c r="F39" s="183"/>
      <c r="G39" s="183"/>
      <c r="I39" s="177"/>
      <c r="M39" s="160"/>
      <c r="N39" s="160"/>
    </row>
    <row r="40" spans="1:14">
      <c r="D40" s="174"/>
      <c r="E40" s="184" t="s">
        <v>259</v>
      </c>
      <c r="F40" s="184"/>
      <c r="G40" s="184"/>
      <c r="I40" s="174"/>
      <c r="M40" s="160"/>
      <c r="N40" s="160"/>
    </row>
    <row r="41" spans="1:14">
      <c r="M41" s="160"/>
      <c r="N41" s="160"/>
    </row>
  </sheetData>
  <mergeCells count="21">
    <mergeCell ref="E39:G39"/>
    <mergeCell ref="E40:G40"/>
    <mergeCell ref="B28:G28"/>
    <mergeCell ref="A30:A31"/>
    <mergeCell ref="B30:B31"/>
    <mergeCell ref="C30:C31"/>
    <mergeCell ref="D30:D31"/>
    <mergeCell ref="E30:E31"/>
    <mergeCell ref="F30:F31"/>
    <mergeCell ref="B16:G16"/>
    <mergeCell ref="A18:A19"/>
    <mergeCell ref="B18:B19"/>
    <mergeCell ref="C18:C19"/>
    <mergeCell ref="E18:E19"/>
    <mergeCell ref="F18:F19"/>
    <mergeCell ref="B4:G4"/>
    <mergeCell ref="A6:A7"/>
    <mergeCell ref="B6:B7"/>
    <mergeCell ref="C6:C7"/>
    <mergeCell ref="E6:E7"/>
    <mergeCell ref="F6:F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Sheet5</vt:lpstr>
      <vt:lpstr>Sheet6</vt:lpstr>
      <vt:lpstr>Sheet7</vt:lpstr>
      <vt:lpstr>Sheet4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2017-03-24T03:19:56Z</dcterms:modified>
</cp:coreProperties>
</file>