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6"/>
  <c r="B46"/>
  <c r="D45"/>
  <c r="B45"/>
  <c r="D44"/>
  <c r="B44"/>
  <c r="D39"/>
  <c r="B39"/>
  <c r="D33"/>
  <c r="B33"/>
  <c r="B42" s="1"/>
  <c r="B47" s="1"/>
  <c r="B57" s="1"/>
  <c r="D32"/>
  <c r="D27"/>
  <c r="B27"/>
  <c r="D26"/>
  <c r="B26"/>
  <c r="D25"/>
  <c r="B25"/>
  <c r="D24"/>
  <c r="B24"/>
  <c r="D23"/>
  <c r="B23"/>
  <c r="D22"/>
  <c r="B22"/>
  <c r="D20"/>
  <c r="B20"/>
  <c r="D19"/>
  <c r="B19"/>
  <c r="D11"/>
  <c r="B11"/>
  <c r="D10"/>
  <c r="D42" s="1"/>
  <c r="D47" s="1"/>
  <c r="D57" s="1"/>
  <c r="B10"/>
  <c r="A3"/>
  <c r="A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<sst xmlns="http://schemas.openxmlformats.org/spreadsheetml/2006/main" count="412" uniqueCount="269">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</sst>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T/VITI%202024/NDERTIM/SARDO/BILANC%20SARDO%20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ARKA"/>
      <sheetName val="BANKA"/>
      <sheetName val="PAGAT"/>
      <sheetName val="DEKL MUJ"/>
      <sheetName val="VEP#"/>
      <sheetName val="CENTR"/>
      <sheetName val="FORM"/>
      <sheetName val="SHEN"/>
      <sheetName val="POZ FIN"/>
      <sheetName val="PERFOR"/>
      <sheetName val="FLUKSI"/>
      <sheetName val="KAP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6">
          <cell r="AL126">
            <v>30285517</v>
          </cell>
          <cell r="AM126">
            <v>79328438</v>
          </cell>
        </row>
        <row r="127">
          <cell r="AL127">
            <v>0</v>
          </cell>
          <cell r="AM127">
            <v>0</v>
          </cell>
        </row>
        <row r="133">
          <cell r="AL133">
            <v>22353032</v>
          </cell>
          <cell r="AM133">
            <v>70075616</v>
          </cell>
        </row>
        <row r="134">
          <cell r="AL134">
            <v>4035315</v>
          </cell>
          <cell r="AM134">
            <v>0</v>
          </cell>
        </row>
        <row r="136">
          <cell r="AL136">
            <v>39545.454545458779</v>
          </cell>
          <cell r="AM136">
            <v>5500409.090909088</v>
          </cell>
        </row>
        <row r="137">
          <cell r="AL137">
            <v>1305029.0909090915</v>
          </cell>
          <cell r="AM137">
            <v>1257578.3181818179</v>
          </cell>
        </row>
        <row r="138">
          <cell r="AL138">
            <v>0</v>
          </cell>
          <cell r="AM138">
            <v>0</v>
          </cell>
        </row>
        <row r="140">
          <cell r="AL140">
            <v>0</v>
          </cell>
          <cell r="AM140">
            <v>0</v>
          </cell>
        </row>
        <row r="141">
          <cell r="AL141">
            <v>87193</v>
          </cell>
          <cell r="AM141">
            <v>175970</v>
          </cell>
        </row>
        <row r="142">
          <cell r="AL142">
            <v>2137677.375</v>
          </cell>
          <cell r="AM142">
            <v>1531983.7890423327</v>
          </cell>
        </row>
        <row r="147">
          <cell r="AM147">
            <v>27000</v>
          </cell>
        </row>
        <row r="149">
          <cell r="AL149">
            <v>4898.5200000000004</v>
          </cell>
          <cell r="AM149">
            <v>42.08</v>
          </cell>
        </row>
        <row r="150">
          <cell r="AL150">
            <v>0</v>
          </cell>
          <cell r="AM150">
            <v>0</v>
          </cell>
        </row>
        <row r="154">
          <cell r="AL154">
            <v>0</v>
          </cell>
          <cell r="AM154">
            <v>0</v>
          </cell>
        </row>
        <row r="157">
          <cell r="AL157">
            <v>39069.064999999944</v>
          </cell>
          <cell r="AM157">
            <v>0</v>
          </cell>
        </row>
        <row r="161">
          <cell r="AL161">
            <v>47132.180181817152</v>
          </cell>
          <cell r="AM161">
            <v>122416.48228001296</v>
          </cell>
        </row>
        <row r="162">
          <cell r="AL162">
            <v>0</v>
          </cell>
          <cell r="AM162">
            <v>0</v>
          </cell>
        </row>
        <row r="163">
          <cell r="AL163">
            <v>0</v>
          </cell>
          <cell r="AM163">
            <v>0</v>
          </cell>
        </row>
      </sheetData>
      <sheetData sheetId="9"/>
      <sheetData sheetId="10"/>
      <sheetData sheetId="11">
        <row r="2">
          <cell r="A2" t="str">
            <v>SARDO</v>
          </cell>
        </row>
        <row r="3">
          <cell r="A3" t="str">
            <v>K13120402W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"/>
    </sheetView>
  </sheetViews>
  <sheetFormatPr defaultColWidth="9.140625" defaultRowHeight="15"/>
  <cols>
    <col min="1" max="1" width="7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 ht="18.75">
      <c r="A1" s="48" t="s">
        <v>268</v>
      </c>
      <c r="B1" s="81"/>
    </row>
    <row r="2" spans="1:6">
      <c r="A2" s="49" t="str">
        <f>'[1]POZ FIN'!A2</f>
        <v>SARDO</v>
      </c>
    </row>
    <row r="3" spans="1:6">
      <c r="A3" s="49" t="str">
        <f>'[1]POZ FIN'!A3</f>
        <v>K13120402W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267</v>
      </c>
    </row>
    <row r="10" spans="1:6">
      <c r="A10" s="61" t="s">
        <v>259</v>
      </c>
      <c r="B10" s="62">
        <f>ROUND([1]CENTR!AL126*1,0)</f>
        <v>30285517</v>
      </c>
      <c r="C10" s="51"/>
      <c r="D10" s="62">
        <f>ROUND([1]CENTR!AM126*1,0)</f>
        <v>79328438</v>
      </c>
      <c r="E10" s="50"/>
      <c r="F10" s="79" t="s">
        <v>264</v>
      </c>
    </row>
    <row r="11" spans="1:6">
      <c r="A11" s="61" t="s">
        <v>261</v>
      </c>
      <c r="B11" s="62">
        <f>ROUND([1]CENTR!AL127*1,0)</f>
        <v>0</v>
      </c>
      <c r="C11" s="51"/>
      <c r="D11" s="62">
        <f>ROUND([1]CENTR!AM127*1,0)</f>
        <v>0</v>
      </c>
      <c r="E11" s="50"/>
      <c r="F11" s="79" t="s">
        <v>265</v>
      </c>
    </row>
    <row r="12" spans="1:6">
      <c r="A12" s="61" t="s">
        <v>262</v>
      </c>
      <c r="B12" s="62"/>
      <c r="C12" s="51"/>
      <c r="D12" s="62"/>
      <c r="E12" s="50"/>
      <c r="F12" s="79" t="s">
        <v>265</v>
      </c>
    </row>
    <row r="13" spans="1:6">
      <c r="A13" s="61" t="s">
        <v>263</v>
      </c>
      <c r="B13" s="62"/>
      <c r="C13" s="51"/>
      <c r="D13" s="62"/>
      <c r="E13" s="50"/>
      <c r="F13" s="79" t="s">
        <v>265</v>
      </c>
    </row>
    <row r="14" spans="1:6">
      <c r="A14" s="61" t="s">
        <v>260</v>
      </c>
      <c r="B14" s="62"/>
      <c r="C14" s="51"/>
      <c r="D14" s="62"/>
      <c r="E14" s="50"/>
      <c r="F14" s="79" t="s">
        <v>266</v>
      </c>
    </row>
    <row r="15" spans="1:6">
      <c r="A15" s="44" t="s">
        <v>216</v>
      </c>
      <c r="B15" s="62"/>
      <c r="C15" s="51"/>
      <c r="D15" s="62"/>
      <c r="E15" s="50"/>
      <c r="F15" s="41"/>
    </row>
    <row r="16" spans="1:6" ht="29.25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f>-ROUND([1]CENTR!AL133*1,0)</f>
        <v>-22353032</v>
      </c>
      <c r="C19" s="51"/>
      <c r="D19" s="62">
        <f>-ROUND([1]CENTR!AM133*1,0)</f>
        <v>-70075616</v>
      </c>
      <c r="E19" s="50"/>
      <c r="F19" s="41"/>
    </row>
    <row r="20" spans="1:6">
      <c r="A20" s="61" t="s">
        <v>244</v>
      </c>
      <c r="B20" s="62">
        <f>-ROUND([1]CENTR!AL134*1,0)-1</f>
        <v>-4035316</v>
      </c>
      <c r="C20" s="51"/>
      <c r="D20" s="62">
        <f>-ROUND([1]CENTR!AM134*1,0)</f>
        <v>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1" t="s">
        <v>245</v>
      </c>
      <c r="B22" s="62">
        <f>-ROUND([1]CENTR!AL136*1,0)</f>
        <v>-39545</v>
      </c>
      <c r="C22" s="51"/>
      <c r="D22" s="62">
        <f>-ROUND([1]CENTR!AM136*1,0)</f>
        <v>-5500409</v>
      </c>
      <c r="E22" s="50"/>
      <c r="F22" s="41"/>
    </row>
    <row r="23" spans="1:6">
      <c r="A23" s="61" t="s">
        <v>246</v>
      </c>
      <c r="B23" s="62">
        <f>-ROUND([1]CENTR!AL137*1,0)</f>
        <v>-1305029</v>
      </c>
      <c r="C23" s="51"/>
      <c r="D23" s="62">
        <f>-ROUND([1]CENTR!AM137*1,0)</f>
        <v>-1257578</v>
      </c>
      <c r="E23" s="50"/>
      <c r="F23" s="41"/>
    </row>
    <row r="24" spans="1:6">
      <c r="A24" s="61" t="s">
        <v>248</v>
      </c>
      <c r="B24" s="62">
        <f>-ROUND([1]CENTR!AL138*1,0)</f>
        <v>0</v>
      </c>
      <c r="C24" s="51"/>
      <c r="D24" s="62">
        <f>-ROUND([1]CENTR!AM138*1,0)</f>
        <v>0</v>
      </c>
      <c r="E24" s="50"/>
      <c r="F24" s="41"/>
    </row>
    <row r="25" spans="1:6">
      <c r="A25" s="44" t="s">
        <v>220</v>
      </c>
      <c r="B25" s="62">
        <f>-ROUND([1]CENTR!AL140*1,0)</f>
        <v>0</v>
      </c>
      <c r="C25" s="51"/>
      <c r="D25" s="62">
        <f>-ROUND([1]CENTR!AM140*1,0)</f>
        <v>0</v>
      </c>
      <c r="E25" s="50"/>
      <c r="F25" s="41"/>
    </row>
    <row r="26" spans="1:6">
      <c r="A26" s="44" t="s">
        <v>235</v>
      </c>
      <c r="B26" s="62">
        <f>-ROUND([1]CENTR!AL141*1,0)</f>
        <v>-87193</v>
      </c>
      <c r="C26" s="51"/>
      <c r="D26" s="62">
        <f>-ROUND([1]CENTR!AM141*1,0)</f>
        <v>-175970</v>
      </c>
      <c r="E26" s="50"/>
      <c r="F26" s="41"/>
    </row>
    <row r="27" spans="1:6">
      <c r="A27" s="44" t="s">
        <v>221</v>
      </c>
      <c r="B27" s="62">
        <f>-ROUND([1]CENTR!AL142*1,0)-1</f>
        <v>-2137678</v>
      </c>
      <c r="C27" s="51"/>
      <c r="D27" s="62">
        <f>-ROUND([1]CENTR!AM142*1,0)</f>
        <v>-1531984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249</v>
      </c>
      <c r="B29" s="62"/>
      <c r="C29" s="51"/>
      <c r="D29" s="62"/>
      <c r="E29" s="50"/>
      <c r="F29" s="41"/>
    </row>
    <row r="30" spans="1:6" ht="15" customHeight="1">
      <c r="A30" s="61" t="s">
        <v>247</v>
      </c>
      <c r="B30" s="62"/>
      <c r="C30" s="51"/>
      <c r="D30" s="62"/>
      <c r="E30" s="50"/>
      <c r="F30" s="41"/>
    </row>
    <row r="31" spans="1:6" ht="15" customHeight="1">
      <c r="A31" s="61" t="s">
        <v>256</v>
      </c>
      <c r="B31" s="62"/>
      <c r="C31" s="51"/>
      <c r="D31" s="62"/>
      <c r="E31" s="50"/>
      <c r="F31" s="41"/>
    </row>
    <row r="32" spans="1:6" ht="15" customHeight="1">
      <c r="A32" s="61" t="s">
        <v>250</v>
      </c>
      <c r="B32" s="62"/>
      <c r="C32" s="51"/>
      <c r="D32" s="62">
        <f>ROUND(([1]CENTR!AM147+[1]CENTR!AM148)*1,0)</f>
        <v>27000</v>
      </c>
      <c r="E32" s="50"/>
      <c r="F32" s="41"/>
    </row>
    <row r="33" spans="1:6" ht="15" customHeight="1">
      <c r="A33" s="61" t="s">
        <v>255</v>
      </c>
      <c r="B33" s="62">
        <f>ROUND(([1]CENTR!AL149+[1]CENTR!AL150)*1,0)</f>
        <v>4899</v>
      </c>
      <c r="C33" s="51"/>
      <c r="D33" s="62">
        <f>ROUND(([1]CENTR!AM149+[1]CENTR!AM150)*1,0)-1</f>
        <v>41</v>
      </c>
      <c r="E33" s="50"/>
      <c r="F33" s="41"/>
    </row>
    <row r="34" spans="1:6" ht="15" customHeight="1">
      <c r="A34" s="61" t="s">
        <v>251</v>
      </c>
      <c r="B34" s="62"/>
      <c r="C34" s="51"/>
      <c r="D34" s="62"/>
      <c r="E34" s="50"/>
      <c r="F34" s="41"/>
    </row>
    <row r="35" spans="1:6" ht="29.25">
      <c r="A35" s="44" t="s">
        <v>222</v>
      </c>
      <c r="B35" s="62"/>
      <c r="C35" s="51"/>
      <c r="D35" s="62"/>
      <c r="E35" s="50"/>
      <c r="F35" s="41"/>
    </row>
    <row r="36" spans="1:6">
      <c r="A36" s="44" t="s">
        <v>238</v>
      </c>
      <c r="B36" s="50"/>
      <c r="C36" s="64"/>
      <c r="D36" s="50"/>
      <c r="E36" s="50"/>
      <c r="F36" s="41"/>
    </row>
    <row r="37" spans="1:6">
      <c r="A37" s="61" t="s">
        <v>252</v>
      </c>
      <c r="B37" s="62"/>
      <c r="C37" s="51"/>
      <c r="D37" s="62"/>
      <c r="E37" s="50"/>
      <c r="F37" s="41"/>
    </row>
    <row r="38" spans="1:6" ht="30">
      <c r="A38" s="61" t="s">
        <v>254</v>
      </c>
      <c r="B38" s="62"/>
      <c r="C38" s="51"/>
      <c r="D38" s="62"/>
      <c r="E38" s="50"/>
      <c r="F38" s="41"/>
    </row>
    <row r="39" spans="1:6">
      <c r="A39" s="61" t="s">
        <v>253</v>
      </c>
      <c r="B39" s="62">
        <f>-ROUND(([1]CENTR!AL154+[1]CENTR!AL157)*1,0)</f>
        <v>-39069</v>
      </c>
      <c r="C39" s="51"/>
      <c r="D39" s="62">
        <f>ROUND(([1]CENTR!AM154+[1]CENTR!AM157)*1,0)</f>
        <v>0</v>
      </c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>
      <c r="A41" s="77" t="s">
        <v>257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</f>
        <v>293554</v>
      </c>
      <c r="C42" s="54"/>
      <c r="D42" s="53">
        <f>SUM(D9:D41)</f>
        <v>813922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>
        <f>-ROUND([1]CENTR!AL161*1,0)</f>
        <v>-47132</v>
      </c>
      <c r="C44" s="51"/>
      <c r="D44" s="62">
        <f>-ROUND([1]CENTR!AM161*1,0)</f>
        <v>-122416</v>
      </c>
      <c r="E44" s="50"/>
      <c r="F44" s="41"/>
    </row>
    <row r="45" spans="1:6">
      <c r="A45" s="61" t="s">
        <v>226</v>
      </c>
      <c r="B45" s="62">
        <f>-ROUND([1]CENTR!AL162*1,0)</f>
        <v>0</v>
      </c>
      <c r="C45" s="51"/>
      <c r="D45" s="62">
        <f>-ROUND([1]CENTR!AM162*1,0)</f>
        <v>0</v>
      </c>
      <c r="E45" s="50"/>
      <c r="F45" s="41"/>
    </row>
    <row r="46" spans="1:6">
      <c r="A46" s="61" t="s">
        <v>236</v>
      </c>
      <c r="B46" s="62">
        <f>-ROUND([1]CENTR!AL163*1,0)</f>
        <v>0</v>
      </c>
      <c r="C46" s="51"/>
      <c r="D46" s="62">
        <f>-ROUND([1]CENTR!AM163*1,0)</f>
        <v>0</v>
      </c>
      <c r="E46" s="50"/>
      <c r="F46" s="41"/>
    </row>
    <row r="47" spans="1:6">
      <c r="A47" s="44" t="s">
        <v>240</v>
      </c>
      <c r="B47" s="65">
        <f>SUM(B42:B46)</f>
        <v>246422</v>
      </c>
      <c r="C47" s="57"/>
      <c r="D47" s="65">
        <f>SUM(D42:D46)</f>
        <v>691506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241</v>
      </c>
      <c r="B49" s="52"/>
      <c r="C49" s="52"/>
      <c r="D49" s="52"/>
      <c r="E49" s="58"/>
      <c r="F49" s="41"/>
    </row>
    <row r="50" spans="1:6">
      <c r="A50" s="61" t="s">
        <v>230</v>
      </c>
      <c r="B50" s="63"/>
      <c r="C50" s="52"/>
      <c r="D50" s="63"/>
      <c r="E50" s="50"/>
      <c r="F50" s="41"/>
    </row>
    <row r="51" spans="1:6">
      <c r="A51" s="61" t="s">
        <v>231</v>
      </c>
      <c r="B51" s="63"/>
      <c r="C51" s="52"/>
      <c r="D51" s="63"/>
      <c r="E51" s="50"/>
      <c r="F51" s="41"/>
    </row>
    <row r="52" spans="1:6">
      <c r="A52" s="61" t="s">
        <v>232</v>
      </c>
      <c r="B52" s="63"/>
      <c r="C52" s="52"/>
      <c r="D52" s="63"/>
      <c r="E52" s="55"/>
      <c r="F52" s="41"/>
    </row>
    <row r="53" spans="1:6" ht="15" customHeight="1">
      <c r="A53" s="61" t="s">
        <v>233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5.75" thickBot="1">
      <c r="A57" s="68" t="s">
        <v>243</v>
      </c>
      <c r="B57" s="74">
        <f>B47+B55</f>
        <v>246422</v>
      </c>
      <c r="C57" s="75"/>
      <c r="D57" s="74">
        <f>D47+D55</f>
        <v>691506</v>
      </c>
      <c r="E57" s="59"/>
      <c r="F57" s="36"/>
    </row>
    <row r="58" spans="1:6" ht="15.75" thickTop="1">
      <c r="A58" s="71"/>
      <c r="B58" s="72"/>
      <c r="C58" s="73"/>
      <c r="D58" s="72"/>
      <c r="E58" s="59"/>
      <c r="F58" s="36"/>
    </row>
    <row r="59" spans="1:6">
      <c r="A59" s="76" t="s">
        <v>234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258</v>
      </c>
      <c r="B64" s="38"/>
      <c r="C64" s="38"/>
      <c r="D64" s="38"/>
      <c r="E64" s="60"/>
      <c r="F64" s="38"/>
    </row>
    <row r="65" spans="1:6">
      <c r="A65" s="82"/>
      <c r="B65" s="83"/>
      <c r="C65" s="83"/>
      <c r="D65" s="83"/>
      <c r="E65" s="84"/>
      <c r="F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2025-03-27T11:24:28Z</dcterms:modified>
</cp:coreProperties>
</file>