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0935" firstSheet="7" activeTab="13"/>
  </bookViews>
  <sheets>
    <sheet name="FAQE I" sheetId="24" r:id="rId1"/>
    <sheet name="AKTIVI" sheetId="6" r:id="rId2"/>
    <sheet name="PASIVI" sheetId="7" r:id="rId3"/>
    <sheet name="PASQ,ARDSH.SHP" sheetId="26" r:id="rId4"/>
    <sheet name="p.fl.m.ind" sheetId="29" r:id="rId5"/>
    <sheet name="pas # kapitaleve " sheetId="11" r:id="rId6"/>
    <sheet name="Llog.Bank" sheetId="21" r:id="rId7"/>
    <sheet name="PAQ" sheetId="33" r:id="rId8"/>
    <sheet name="PASQ.1" sheetId="2" r:id="rId9"/>
    <sheet name="PASQ.2" sheetId="3" r:id="rId10"/>
    <sheet name="PASQ.3" sheetId="23" r:id="rId11"/>
    <sheet name="Shen.AKT.Pas" sheetId="27" r:id="rId12"/>
    <sheet name="Shen.ardh.shp" sheetId="28" r:id="rId13"/>
    <sheet name="Deklarate" sheetId="31" r:id="rId14"/>
    <sheet name="Sheet2" sheetId="32" r:id="rId15"/>
  </sheets>
  <calcPr calcId="124519"/>
</workbook>
</file>

<file path=xl/calcChain.xml><?xml version="1.0" encoding="utf-8"?>
<calcChain xmlns="http://schemas.openxmlformats.org/spreadsheetml/2006/main">
  <c r="F32" i="3"/>
  <c r="D26" i="26"/>
  <c r="D17" i="28"/>
  <c r="F37" i="33"/>
  <c r="E37"/>
  <c r="D37"/>
  <c r="F36"/>
  <c r="E36"/>
  <c r="D36"/>
  <c r="G36" s="1"/>
  <c r="F35"/>
  <c r="E35"/>
  <c r="G35" s="1"/>
  <c r="F34"/>
  <c r="E34"/>
  <c r="D34"/>
  <c r="F33"/>
  <c r="E33"/>
  <c r="D33"/>
  <c r="F32"/>
  <c r="D32"/>
  <c r="D38" s="1"/>
  <c r="E26"/>
  <c r="D26"/>
  <c r="G25"/>
  <c r="G24"/>
  <c r="G23"/>
  <c r="G22"/>
  <c r="G21"/>
  <c r="F14"/>
  <c r="E14"/>
  <c r="D14"/>
  <c r="G9"/>
  <c r="F38" l="1"/>
  <c r="G26"/>
  <c r="G34"/>
  <c r="G37"/>
  <c r="G33"/>
  <c r="G14"/>
  <c r="E38"/>
  <c r="G32"/>
  <c r="G38" s="1"/>
  <c r="E32" i="3" l="1"/>
  <c r="G20" i="11"/>
  <c r="G24" s="1"/>
  <c r="D42" i="7"/>
  <c r="D13"/>
  <c r="D14" i="26"/>
  <c r="C24" i="11"/>
  <c r="D24"/>
  <c r="E24"/>
  <c r="F24"/>
  <c r="B24"/>
  <c r="D40" i="29"/>
  <c r="D17"/>
  <c r="E26" i="6"/>
  <c r="E14"/>
  <c r="E51"/>
  <c r="E50"/>
  <c r="D40"/>
  <c r="D16" i="7"/>
  <c r="E9"/>
  <c r="D9"/>
  <c r="E10" i="2"/>
  <c r="E6"/>
  <c r="E22" s="1"/>
  <c r="E17"/>
  <c r="E14"/>
  <c r="F12" i="3"/>
  <c r="I19" i="11"/>
  <c r="I11"/>
  <c r="I12"/>
  <c r="D25" i="29"/>
  <c r="D29" s="1"/>
  <c r="E24" i="26"/>
  <c r="E10"/>
  <c r="D16" i="29"/>
  <c r="D53" i="27"/>
  <c r="D45"/>
  <c r="D39"/>
  <c r="D30"/>
  <c r="D45" i="23"/>
  <c r="D24" i="26"/>
  <c r="E42" i="3"/>
  <c r="D20" i="7" l="1"/>
  <c r="D10" i="21"/>
  <c r="C36" i="29"/>
  <c r="D36"/>
  <c r="C40"/>
  <c r="D10"/>
  <c r="C10"/>
  <c r="C39"/>
  <c r="E16" i="3"/>
  <c r="F6"/>
  <c r="F38" s="1"/>
  <c r="D15" i="23"/>
  <c r="D19"/>
  <c r="F6" i="2"/>
  <c r="F22" s="1"/>
  <c r="D56" i="23"/>
  <c r="I21" i="11"/>
  <c r="I22"/>
  <c r="D46" i="23" l="1"/>
  <c r="D10" i="26"/>
  <c r="D15" s="1"/>
  <c r="D23" i="28" s="1"/>
  <c r="D25" s="1"/>
  <c r="I4" i="11"/>
  <c r="D33" i="6"/>
  <c r="D50" s="1"/>
  <c r="D28"/>
  <c r="D21"/>
  <c r="E30" i="7"/>
  <c r="E26"/>
  <c r="E16"/>
  <c r="E20" s="1"/>
  <c r="A24" i="26"/>
  <c r="A16"/>
  <c r="A17" s="1"/>
  <c r="A18" s="1"/>
  <c r="A19" s="1"/>
  <c r="E15"/>
  <c r="E16" s="1"/>
  <c r="E25" s="1"/>
  <c r="E27" s="1"/>
  <c r="D20" i="29" s="1"/>
  <c r="A7" i="26"/>
  <c r="A8" s="1"/>
  <c r="E10" i="21"/>
  <c r="D15" i="29" l="1"/>
  <c r="E31" i="7"/>
  <c r="E32" s="1"/>
  <c r="D16" i="26"/>
  <c r="C16" i="29"/>
  <c r="D30" i="7"/>
  <c r="E12" i="3"/>
  <c r="E38" s="1"/>
  <c r="E6"/>
  <c r="D14" i="6"/>
  <c r="B14" i="11"/>
  <c r="I10"/>
  <c r="D25" i="26" l="1"/>
  <c r="D27" s="1"/>
  <c r="E29"/>
  <c r="D8" i="29"/>
  <c r="C25"/>
  <c r="C29" s="1"/>
  <c r="C15"/>
  <c r="D31" i="7"/>
  <c r="D26" i="6"/>
  <c r="D51" s="1"/>
  <c r="E14" i="11"/>
  <c r="E43" i="7" l="1"/>
  <c r="E45" s="1"/>
  <c r="E46" s="1"/>
  <c r="C8" i="29"/>
  <c r="D21"/>
  <c r="D38" s="1"/>
  <c r="D29" i="26"/>
  <c r="C20" i="29"/>
  <c r="D32" i="7"/>
  <c r="C17" i="29" s="1"/>
  <c r="D43" i="7" l="1"/>
  <c r="D45"/>
  <c r="D46" s="1"/>
  <c r="I20" i="11"/>
  <c r="C21" i="29"/>
  <c r="C38" s="1"/>
  <c r="E50" i="7" l="1"/>
  <c r="I13" i="11"/>
  <c r="G14"/>
  <c r="I14" l="1"/>
  <c r="I24"/>
</calcChain>
</file>

<file path=xl/sharedStrings.xml><?xml version="1.0" encoding="utf-8"?>
<sst xmlns="http://schemas.openxmlformats.org/spreadsheetml/2006/main" count="651" uniqueCount="475">
  <si>
    <t>A - PASQYRA E TE ARDHURAVE DHE SHPENZIMEVE</t>
  </si>
  <si>
    <t>( Bazuar ne klasifikimin e Shpenzimeve sipas Natyres )</t>
  </si>
  <si>
    <t>Nr.</t>
  </si>
  <si>
    <t>Pershkrimi I Elementeve</t>
  </si>
  <si>
    <t>Shitjet neto</t>
  </si>
  <si>
    <t>Te ardhurat te tjera nga veprimtarite e shfrytezimit</t>
  </si>
  <si>
    <t>Ndryshimet ne inventarin e produkteve te gateshme dhe prodhimit ne proçes</t>
  </si>
  <si>
    <t>Pagat e personelit</t>
  </si>
  <si>
    <t>Shpenzimet per sig. shoqerore</t>
  </si>
  <si>
    <t>Amortizimet dhe zhvleresimet</t>
  </si>
  <si>
    <t>Fitimi ( humbja) nga veprimtarite  shfrytezimit  (1+2+/-3+/-4-9)</t>
  </si>
  <si>
    <t>Te ardhurat dhe shpenzimet financiare nga njesite e kontrolluara</t>
  </si>
  <si>
    <t>Te ardhurat dhe shpenzimet financiare nga pjesemarrjet</t>
  </si>
  <si>
    <t>Te ardhurat dhe shpenzimet finaciare</t>
  </si>
  <si>
    <t>Te ardhurat dhe shpenzimet finaciare nga investime te tjera financiare afatgjata</t>
  </si>
  <si>
    <t>Te ardhurat dhe shpenzimet nga interesat</t>
  </si>
  <si>
    <t>Fitimet (humbjet) nga kursi I kembimit</t>
  </si>
  <si>
    <t>Te ardhurat dhe shpenzimet e tjera financiare</t>
  </si>
  <si>
    <t>Totali I te ardhurave dhe shpenzimeve financiare   (13.1+/-13.2+/-13.3+/-13.4)</t>
  </si>
  <si>
    <t>Shpenzimet e tatimit mbi fitimin</t>
  </si>
  <si>
    <t>Fitimi ( humbja) neto e vitit financiar (15-16)</t>
  </si>
  <si>
    <t>AKTIVET</t>
  </si>
  <si>
    <t>Shenime</t>
  </si>
  <si>
    <t>I</t>
  </si>
  <si>
    <t>AKTIVET AFATSHKURTRA</t>
  </si>
  <si>
    <t>Mjetet  monetare</t>
  </si>
  <si>
    <t>Derivative dhe aktive te mbajtura per tregim</t>
  </si>
  <si>
    <t>(i)</t>
  </si>
  <si>
    <t>Derivativet</t>
  </si>
  <si>
    <t>(ii)</t>
  </si>
  <si>
    <t>Aktivet e mbajtura per tregtim</t>
  </si>
  <si>
    <t>Totali 2</t>
  </si>
  <si>
    <t>Aktive te tjera financiare afatshkurtra</t>
  </si>
  <si>
    <t>Llogari/Kerkesa te arketueshme</t>
  </si>
  <si>
    <t>(iii)</t>
  </si>
  <si>
    <t>Insturmente te tjera borxhi</t>
  </si>
  <si>
    <t>(iv)</t>
  </si>
  <si>
    <t>Investime te tjera financiare</t>
  </si>
  <si>
    <t>Totali 3</t>
  </si>
  <si>
    <t>Inventari</t>
  </si>
  <si>
    <t>Lendet e para</t>
  </si>
  <si>
    <t>Prodhim ne poçes</t>
  </si>
  <si>
    <t>Mallra per rishitje</t>
  </si>
  <si>
    <t>(v)</t>
  </si>
  <si>
    <t xml:space="preserve">Parapagesat per furnizime </t>
  </si>
  <si>
    <t>Totali 4</t>
  </si>
  <si>
    <t>Aktivet biologjike afateshkurtra</t>
  </si>
  <si>
    <t>Aktivet afateshkurtera te mbajtura per shitje</t>
  </si>
  <si>
    <t>Parapagimet dhe shpenzimet e shtyra</t>
  </si>
  <si>
    <t>Totali</t>
  </si>
  <si>
    <t>AKTIVEVE TOTALE AFATSHKURTRA(I)</t>
  </si>
  <si>
    <t>II</t>
  </si>
  <si>
    <t>AKTIVET AFATGJATA</t>
  </si>
  <si>
    <t>Investimet financiare afatgjata</t>
  </si>
  <si>
    <t xml:space="preserve">Pjesemarrje te tjera ne njesi te kontrolluara </t>
  </si>
  <si>
    <t>Aksione dhe investimle te tjera ne pjesemarrje</t>
  </si>
  <si>
    <t>Aksione dhe letra te tjera me vlere</t>
  </si>
  <si>
    <t>Llogari / Kerkesa te arketueshme afatgjata</t>
  </si>
  <si>
    <t>Totali 1.</t>
  </si>
  <si>
    <t>Aktive afatgjata materiale</t>
  </si>
  <si>
    <t>Toka</t>
  </si>
  <si>
    <t xml:space="preserve">Ndertesa </t>
  </si>
  <si>
    <t>Makineri dhe pajisje</t>
  </si>
  <si>
    <t>Aktive te tjera afatgjata materiale ( me vl. 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</si>
  <si>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</si>
  <si>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</si>
  <si>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</si>
  <si>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</si>
  <si>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</si>
  <si>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</si>
  <si>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 xml:space="preserve">Aktive te tjera afatgjata </t>
  </si>
  <si>
    <t xml:space="preserve">Totali </t>
  </si>
  <si>
    <t>TOTALI I AKTIVEVE AFATGJATA (II)</t>
  </si>
  <si>
    <t>TOTALI I AKTIVEVE ( I +II )</t>
  </si>
  <si>
    <t>DETYRIME DHE KAPITALI</t>
  </si>
  <si>
    <t>DETYRIMET AFATSHKURTRA</t>
  </si>
  <si>
    <t>Huamarrjet</t>
  </si>
  <si>
    <t>Huate dhe obligacionet afatshkurtra</t>
  </si>
  <si>
    <t>Kthimet / ripagesat e huave afatgjata</t>
  </si>
  <si>
    <t xml:space="preserve">Bono te konvertueshme </t>
  </si>
  <si>
    <t>Huate dhe parapagimet</t>
  </si>
  <si>
    <t>Te pagueshme ndaj furnitoreve</t>
  </si>
  <si>
    <t>Te pagueshme ndaj punonjesve</t>
  </si>
  <si>
    <t>Parapagimet e arketuara</t>
  </si>
  <si>
    <t>Grantet dhe te ardhurat e shtyra</t>
  </si>
  <si>
    <t>Provizionet afatshkurtra</t>
  </si>
  <si>
    <t>TOTALI I DETYRIMEVE AFATSHKURTRA</t>
  </si>
  <si>
    <t>DETYRIME AFATGJATA</t>
  </si>
  <si>
    <t>Huate afatgjata</t>
  </si>
  <si>
    <t>Hua bono dhe detyrime nga qeraja financiare</t>
  </si>
  <si>
    <t>Bonot e konvertueshme</t>
  </si>
  <si>
    <t>Totali 1</t>
  </si>
  <si>
    <t>Huamarrje te tjera afatgjata</t>
  </si>
  <si>
    <t>Provizionet afatgjata</t>
  </si>
  <si>
    <t>TOTALI I DETYR. AFATGJATA( II )</t>
  </si>
  <si>
    <t>III</t>
  </si>
  <si>
    <t>KAPITALI</t>
  </si>
  <si>
    <t xml:space="preserve">Aksionet e pakices </t>
  </si>
  <si>
    <t xml:space="preserve">Kapitali  I aksionareve te shoqerise meme </t>
  </si>
  <si>
    <t>Kapitali aksionar</t>
  </si>
  <si>
    <t>Primi I aksionit</t>
  </si>
  <si>
    <t>Njesite ose aksionet e thesarit ( negative )</t>
  </si>
  <si>
    <t>Rezerva statutore</t>
  </si>
  <si>
    <t>Rezerva ligjore</t>
  </si>
  <si>
    <t>Rezerva te tjera</t>
  </si>
  <si>
    <t>Fitimet e pashperndara</t>
  </si>
  <si>
    <t>Fitimi ( humbja ) e vitit financiar</t>
  </si>
  <si>
    <t>TOTALI I KAPITALIT ( III )</t>
  </si>
  <si>
    <t>TOTALI I DETYRIMEVE KAPITALIT  ( I,II,III )</t>
  </si>
  <si>
    <t>Blerja e aktiveve afatgjata materiale</t>
  </si>
  <si>
    <t>Te ardhura nga huamarrje afatgjata</t>
  </si>
  <si>
    <t>Pagesat e detyrimeve te qirase financiare</t>
  </si>
  <si>
    <t>Rritja/renia neto e mjeteve monetare</t>
  </si>
  <si>
    <t>Mjetet monetare ne fillim te periudhes kontabel</t>
  </si>
  <si>
    <t>Mjetet monetare ne fund te periudhes kontabel</t>
  </si>
  <si>
    <t xml:space="preserve">PASQYRAT E NDRYSHIMEVE NE KAPITAL </t>
  </si>
  <si>
    <t>Aksionet e thesarit</t>
  </si>
  <si>
    <t>Rezerva statusore dhe ligjore</t>
  </si>
  <si>
    <t>Efekti I ndryshimeve ne politikat kontabel</t>
  </si>
  <si>
    <t>Pozicioni I rregulluar</t>
  </si>
  <si>
    <t>Fitimi neto per periudhen kontabel</t>
  </si>
  <si>
    <t>Dividendet e paguar</t>
  </si>
  <si>
    <t>Emetimi i kapitalit aksionar</t>
  </si>
  <si>
    <t>Fitimi i Pashpernd.</t>
  </si>
  <si>
    <t>Inventar I imet</t>
  </si>
  <si>
    <t>Shenimet</t>
  </si>
  <si>
    <t>Administratori</t>
  </si>
  <si>
    <t>Pasqyra Nr. 1</t>
  </si>
  <si>
    <t>Ne 000/Leke</t>
  </si>
  <si>
    <t xml:space="preserve">TE ARDHURAT </t>
  </si>
  <si>
    <t>Numri llog.</t>
  </si>
  <si>
    <t>Kodi statistikor</t>
  </si>
  <si>
    <t>Shitjet gjithsej ( a+ b+ c )</t>
  </si>
  <si>
    <t>a)</t>
  </si>
  <si>
    <t>Te ardhura nga shitja e produktit vet</t>
  </si>
  <si>
    <t>b)</t>
  </si>
  <si>
    <t>Te ardhura nga shitja e sherbimeve</t>
  </si>
  <si>
    <t>c)</t>
  </si>
  <si>
    <t>Te ardhura nga shitja e mallrave</t>
  </si>
  <si>
    <t>Te ardhura nga shitje te tjera ( a +b +c )</t>
  </si>
  <si>
    <t>Qeraja</t>
  </si>
  <si>
    <t>Komisione</t>
  </si>
  <si>
    <t>Transport per te tjeret</t>
  </si>
  <si>
    <t>Ndryshimet ne inventarin e produkteve te gatshme e prodhimeve ne proces:</t>
  </si>
  <si>
    <t>Shtesat (+)</t>
  </si>
  <si>
    <t>Pakesimet (-)</t>
  </si>
  <si>
    <t xml:space="preserve">Prodhimi per qellimet e vet ndermarrjes dhe per kapital </t>
  </si>
  <si>
    <t>nga I cili: Prodhimi I aktiveve afatgjata</t>
  </si>
  <si>
    <t>Te ardhura nga grandet (Subvencionet)</t>
  </si>
  <si>
    <t>Te tjera</t>
  </si>
  <si>
    <t>Te ardhura nga shitja e aktiveve afatgjata</t>
  </si>
  <si>
    <t>I)</t>
  </si>
  <si>
    <t>Totali I te ardhurave I=(1+2+/-3+4+5+6+7+8)</t>
  </si>
  <si>
    <t>Pasqyra nr.2</t>
  </si>
  <si>
    <t xml:space="preserve">SHPENZIMET </t>
  </si>
  <si>
    <t>Numri llogarise</t>
  </si>
  <si>
    <t>Kodi Statistikor</t>
  </si>
  <si>
    <t>Blerje ,shpenzime (a+/-b+c/-d+e)</t>
  </si>
  <si>
    <t>Blerje/shpenzime materiale dhe materi.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</si>
  <si>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</si>
  <si>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</si>
  <si>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</si>
  <si>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</si>
  <si>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</si>
  <si>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</si>
  <si>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</si>
  <si>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 xml:space="preserve">Shpenzime per sherbime </t>
  </si>
  <si>
    <t>605/2</t>
  </si>
  <si>
    <t>Shpenzime per personelin (a+b)</t>
  </si>
  <si>
    <t>a-</t>
  </si>
  <si>
    <t>b-</t>
  </si>
  <si>
    <t>Shpenzime per sig. shoqerore e shendetesore</t>
  </si>
  <si>
    <t>Sherbime nga te tretet</t>
  </si>
  <si>
    <t>Sherbime nga nen-kontraktoret</t>
  </si>
  <si>
    <t>Trajtime te Pergjithshme</t>
  </si>
  <si>
    <t>Mirembajtje edhe riparime</t>
  </si>
  <si>
    <t>Shpenzime per Siguracione</t>
  </si>
  <si>
    <t>f)</t>
  </si>
  <si>
    <t>Kerkim e studime</t>
  </si>
  <si>
    <t>g)</t>
  </si>
  <si>
    <t>Sherbime te tjera</t>
  </si>
  <si>
    <t>h)</t>
  </si>
  <si>
    <t>Shpenzime per koncesione,patenta dhe licensa</t>
  </si>
  <si>
    <t>i)</t>
  </si>
  <si>
    <t xml:space="preserve">Shpenzime per publicitet, reklame </t>
  </si>
  <si>
    <t>j)</t>
  </si>
  <si>
    <t>Transferime ,udhetim e dieta</t>
  </si>
  <si>
    <t>k)</t>
  </si>
  <si>
    <t>Shpenzime postare e telecomunikacion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</si>
  <si>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</si>
  <si>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</si>
  <si>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</si>
  <si>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</si>
  <si>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</si>
  <si>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</si>
  <si>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 )</t>
  </si>
  <si>
    <t>Taksa dhe tarifa doganore</t>
  </si>
  <si>
    <t>Akciza</t>
  </si>
  <si>
    <t>Taksa dhe tarifa vendore</t>
  </si>
  <si>
    <t>635+638</t>
  </si>
  <si>
    <t>Totali I shpenzimeve II=(1+2+3+4+5 )</t>
  </si>
  <si>
    <t>Informate: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</si>
  <si>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</si>
  <si>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</si>
  <si>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</si>
  <si>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</si>
  <si>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</si>
  <si>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cilat:shitja e aseteve ekzistuese</t>
  </si>
  <si>
    <t>TOTALI I DETYRIMEVE</t>
  </si>
  <si>
    <t>Materiale te konsumuara</t>
  </si>
  <si>
    <t>Kosto e punes</t>
  </si>
  <si>
    <t>641-648</t>
  </si>
  <si>
    <t>68x</t>
  </si>
  <si>
    <t>702,708x</t>
  </si>
  <si>
    <t>601-608x</t>
  </si>
  <si>
    <t>Shpenzime tjera</t>
  </si>
  <si>
    <t>61-63</t>
  </si>
  <si>
    <t xml:space="preserve">Totali I shpenzimeve       (4+5+6+7)               </t>
  </si>
  <si>
    <t>Elemente te pasqyrave te konsoliduara</t>
  </si>
  <si>
    <t>763-765,664,665</t>
  </si>
  <si>
    <t>Fitimi ( humbja ) e ushtrimit   (9+-13)</t>
  </si>
  <si>
    <t>Zoterimet e aksionereve te pakices</t>
  </si>
  <si>
    <t xml:space="preserve">Totali te ardh.shpenzimeve qe nuk jane njohur </t>
  </si>
  <si>
    <t>ne pasqyren e te ardhurave dhe shpenzimeve</t>
  </si>
  <si>
    <t>Fitimi neto I vitit financiar</t>
  </si>
  <si>
    <t>Transferim ne rezerven detyrueshme Statuore</t>
  </si>
  <si>
    <t>Efekti I ndryshimit te kurseve te kembimit</t>
  </si>
  <si>
    <t>Aksione te thesari te ribera</t>
  </si>
  <si>
    <t>ADMINISTRATORI</t>
  </si>
  <si>
    <t>BASHKIM GJOKA</t>
  </si>
  <si>
    <t>FATJON SH.P.K</t>
  </si>
  <si>
    <t>NR</t>
  </si>
  <si>
    <t xml:space="preserve">                                    EMERTIMI</t>
  </si>
  <si>
    <t>NR.I LLOGARISE</t>
  </si>
  <si>
    <t>SHUMA</t>
  </si>
  <si>
    <t>MONEDHE E HUAJ</t>
  </si>
  <si>
    <t>LEKE</t>
  </si>
  <si>
    <t>BASHKIM  GJOKA</t>
  </si>
  <si>
    <t>Mjete transporti</t>
  </si>
  <si>
    <t>ANEKS STATISTIKOR</t>
  </si>
  <si>
    <t>701/702/703</t>
  </si>
  <si>
    <t xml:space="preserve">                                                                                   ANEKS  STATISTIKOR</t>
  </si>
  <si>
    <t>PASQYRAT   FINANCIARE</t>
  </si>
  <si>
    <t xml:space="preserve">(Mbeshtetur ne Ligjin Nr.9228, date 29.04.2004"Per Kontabilitetin dhe Pasqyrat </t>
  </si>
  <si>
    <t>Financiare",te Ndryshuar,dhe ne Standartet Kombetare te Kontabilitetit-SKK 2)</t>
  </si>
  <si>
    <t>Te dhena identifikuese</t>
  </si>
  <si>
    <t xml:space="preserve">Adresa    </t>
  </si>
  <si>
    <t>Fusha e veprimtarise :</t>
  </si>
  <si>
    <t>Individual</t>
  </si>
  <si>
    <t>Pasqyra financiare</t>
  </si>
  <si>
    <t>Monedha  LEKE</t>
  </si>
  <si>
    <t>Rrumbullakimi:</t>
  </si>
  <si>
    <t>Periudha kontabel</t>
  </si>
  <si>
    <t xml:space="preserve">                  Te dhena te tjera</t>
  </si>
  <si>
    <t>EKONOMISTI</t>
  </si>
  <si>
    <t>Llogari/Kerkesa te tjera te arketueshme TVSH</t>
  </si>
  <si>
    <t>IV</t>
  </si>
  <si>
    <t>V</t>
  </si>
  <si>
    <t>BASHKIM   GJOKA</t>
  </si>
  <si>
    <t>Detyrimet tatimore(SIG+TAP)</t>
  </si>
  <si>
    <t>Transferim ne rezerven detyrueshme ligjore</t>
  </si>
  <si>
    <t>Transferim kapital aksionar</t>
  </si>
  <si>
    <t xml:space="preserve">  BASHKIM GJOKA</t>
  </si>
  <si>
    <t>Pasqyre Nr.3</t>
  </si>
  <si>
    <t xml:space="preserve">                             000/lek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</si>
  <si>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</si>
  <si>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</si>
  <si>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</si>
  <si>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</si>
  <si>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</si>
  <si>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</si>
  <si>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</si>
  <si>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</si>
  <si>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</si>
  <si>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</si>
  <si>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</si>
  <si>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</si>
  <si>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</si>
  <si>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</si>
  <si>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</si>
  <si>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</si>
  <si>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</si>
  <si>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</si>
  <si>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</si>
  <si>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</si>
  <si>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</si>
  <si>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</si>
  <si>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</si>
  <si>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</si>
  <si>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</si>
  <si>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</si>
  <si>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</si>
  <si>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</si>
  <si>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</si>
  <si>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</si>
  <si>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</si>
  <si>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</si>
  <si>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</si>
  <si>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</si>
  <si>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</si>
  <si>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</si>
  <si>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</si>
  <si>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</si>
  <si>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</si>
  <si>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</si>
  <si>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</si>
  <si>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</si>
  <si>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</si>
  <si>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</si>
  <si>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</si>
  <si>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TOALI (I+II+III+IV+V)</t>
  </si>
  <si>
    <t>Nr. I te punesuarve</t>
  </si>
  <si>
    <t>Me page nga 30.001 deri  ne 66.500 leke</t>
  </si>
  <si>
    <t>Me page nga 66.501 deri ne 84.100 leke</t>
  </si>
  <si>
    <t>SHOQERIA</t>
  </si>
  <si>
    <t>Me page deri ne 20000 leke</t>
  </si>
  <si>
    <t>Me page nga 20001 deri ne 30.000 leke</t>
  </si>
  <si>
    <t>Me page me te larte se 87700 leke</t>
  </si>
  <si>
    <t xml:space="preserve">             Ekonomisti</t>
  </si>
  <si>
    <t xml:space="preserve">  Administratori</t>
  </si>
  <si>
    <t>Taksa rregjistrimit dhe tatime te tjera,  (tat.fitimi)</t>
  </si>
  <si>
    <t xml:space="preserve">     Ekonomisti</t>
  </si>
  <si>
    <t>Pozicioni me 31 dhjetor 2011</t>
  </si>
  <si>
    <t xml:space="preserve">             4. Pasqyra e flukseve te parase per periudhen</t>
  </si>
  <si>
    <t xml:space="preserve">                                </t>
  </si>
  <si>
    <t>Metoda indirekte</t>
  </si>
  <si>
    <t>Fluksi i parave nga veprimtarite e shfrytezimit</t>
  </si>
  <si>
    <t>Rregullime per:</t>
  </si>
  <si>
    <t>Amortizimin</t>
  </si>
  <si>
    <t>Humbje nga kembimet valutore</t>
  </si>
  <si>
    <t>Shpenzime ne avance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</si>
  <si>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</si>
  <si>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</si>
  <si>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</si>
  <si>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</si>
  <si>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</si>
  <si>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</si>
  <si>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</si>
  <si>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>Paraja neto nga aktivitetet e shfrytezimit</t>
  </si>
  <si>
    <t>Fluksi i parave nga veprimtarite investuese</t>
  </si>
  <si>
    <t>Blerja e shoqerise se kontrolluar X minus parate e arketuara</t>
  </si>
  <si>
    <t>Te ardhuara nga shitja e pajisjeve</t>
  </si>
  <si>
    <t>Interesi i arketuar</t>
  </si>
  <si>
    <t>Dividentet e arketuar</t>
  </si>
  <si>
    <t>Paraja neto e perdorur ne aktivitetet investuese</t>
  </si>
  <si>
    <t>Fluksi i parave nga veprimtarite financiare</t>
  </si>
  <si>
    <t>Te ardhuara nga emetimi i kapitalit aksionar</t>
  </si>
  <si>
    <t>Dividentet e paguar</t>
  </si>
  <si>
    <t>Paraja neto e perdorur ne aktivitetet financiare</t>
  </si>
  <si>
    <t>CREDINS BANK                                 LEKE</t>
  </si>
  <si>
    <t xml:space="preserve">                               EKONIMISTI</t>
  </si>
  <si>
    <t>A</t>
  </si>
  <si>
    <t>B</t>
  </si>
  <si>
    <t>C</t>
  </si>
  <si>
    <t xml:space="preserve">Tatim fitimi ne PASH    </t>
  </si>
  <si>
    <t>Fitimi para tatimit</t>
  </si>
  <si>
    <t>Shpenz panjohura</t>
  </si>
  <si>
    <t>Ekonomisti</t>
  </si>
  <si>
    <t>SPONSORIZIME</t>
  </si>
  <si>
    <t xml:space="preserve">Ajo e ushtron veprimtarine e saj ekonomike ne perputhje me Ligjin nr. 9901 dt. 14.04.2008 </t>
  </si>
  <si>
    <t>"Per tregetaret e shoqerite tregtare"  si dhe statutin e saj.</t>
  </si>
  <si>
    <t xml:space="preserve"> mbeshtetur ne te njejtat politika te administrimit te vlerave materiale e monetare.</t>
  </si>
  <si>
    <t xml:space="preserve">Per mjetet monetare ne valute te huaj gjate vitit jane pasqyruar me kursin e kembimit ditor ,kurse </t>
  </si>
  <si>
    <t xml:space="preserve">ne fund te vitit saldot e llogarive kliente,furnitore ,gjendje mjetesh monetare ne arke e ne banke  </t>
  </si>
  <si>
    <t>me kursin e shpalluar ne fund te vitit nga Banka e Shqiperise.</t>
  </si>
  <si>
    <t>Shifrat jane te shprehura ne leke.</t>
  </si>
  <si>
    <t>llog. 5121</t>
  </si>
  <si>
    <t>Banka ne Leke</t>
  </si>
  <si>
    <t>llog.51241</t>
  </si>
  <si>
    <t>Banka ne Eur</t>
  </si>
  <si>
    <t>llog.5311</t>
  </si>
  <si>
    <t>Arka ne leke</t>
  </si>
  <si>
    <t>llog.53141</t>
  </si>
  <si>
    <t>Arka ne euro</t>
  </si>
  <si>
    <t>10) Detyrimet ndaj punonjesve</t>
  </si>
  <si>
    <t>Detyrime ndaj punojesve</t>
  </si>
  <si>
    <t>Sigurimet Shoqerore</t>
  </si>
  <si>
    <t>TAP</t>
  </si>
  <si>
    <t>Lidhur me shenimet tjera te pasivit te bilancit, shpjegohen me mire ne "Pasqyren e Levi-</t>
  </si>
  <si>
    <t>ne leke</t>
  </si>
  <si>
    <t>Zerat e shpz.</t>
  </si>
  <si>
    <t>6)Shpz. te tjera nga veprimtarite e shfrytezimit</t>
  </si>
  <si>
    <t>Trajtime pergjitheshme</t>
  </si>
  <si>
    <t>Sigurime shoq.shend</t>
  </si>
  <si>
    <t>Sherbime bankare</t>
  </si>
  <si>
    <t>Shpenzime nga vepr. Shfryt.</t>
  </si>
  <si>
    <t>Te ardhura e shpz. Financiare</t>
  </si>
  <si>
    <t>Fitimi (humbja) ushtrimit</t>
  </si>
  <si>
    <t>DEKLARATE</t>
  </si>
  <si>
    <t>Z.  BASHKIM GJOKA :</t>
  </si>
  <si>
    <t>1-Z.BASHKIM  GJOKA  eshte Ortak I vetem I shoqerise me 100  % te pjesemarrjes.</t>
  </si>
  <si>
    <t>Hartuesi I pasqyrave financiare eshte:</t>
  </si>
  <si>
    <t xml:space="preserve">Administratori i shoqerise </t>
  </si>
  <si>
    <t xml:space="preserve">Bashkim  </t>
  </si>
  <si>
    <t>GJOKA</t>
  </si>
  <si>
    <t>Viti 2012</t>
  </si>
  <si>
    <t>Viti  2012</t>
  </si>
  <si>
    <t>viti 2012</t>
  </si>
  <si>
    <t>Pozicioni me 31 dhjetor 2012</t>
  </si>
  <si>
    <t>Emri   MUST-SECURITY    SH.P.K</t>
  </si>
  <si>
    <t>NIPT       L21812025P</t>
  </si>
  <si>
    <t>TIRANE</t>
  </si>
  <si>
    <t>Data e krijimit     12.06.2012</t>
  </si>
  <si>
    <t xml:space="preserve">Nr.Regj.Treg           </t>
  </si>
  <si>
    <t>RUAJTJE DHE SIGURI FIZIKE</t>
  </si>
  <si>
    <t>Pozicioni me 31 dhjetor 2013</t>
  </si>
  <si>
    <t>MUST-SECURITY SHPK</t>
  </si>
  <si>
    <t>NIPT L21812025P</t>
  </si>
  <si>
    <t>MUST SHPK</t>
  </si>
  <si>
    <t>MUST-SECURITY  SHPK</t>
  </si>
  <si>
    <t>NIPT K21812025P</t>
  </si>
  <si>
    <t>NIPTI L21812025P</t>
  </si>
  <si>
    <r>
      <t xml:space="preserve">Shoqeria </t>
    </r>
    <r>
      <rPr>
        <b/>
        <sz val="10"/>
        <rFont val="Arial"/>
        <family val="2"/>
      </rPr>
      <t xml:space="preserve">"MUST-SECURITY" </t>
    </r>
    <r>
      <rPr>
        <sz val="10"/>
        <rFont val="Arial"/>
        <family val="2"/>
      </rPr>
      <t>shpk eshte regjistruar ne QKR me date 21.06.2012 dhe</t>
    </r>
  </si>
  <si>
    <t>ushtron aktivitetin e saj ne fushen e sherbimeve per Sigurine dhe Ruajtjen fizike te objekteve</t>
  </si>
  <si>
    <t>Ortaku I Vetem  dhe administrator I shoqerise eshte Z.Bashkim Gjoka.</t>
  </si>
  <si>
    <t>Adresa e selise se shoqerise eshte : Rr. Irfan Tomini, Tirane</t>
  </si>
  <si>
    <t>SHOQERIA  ” MUST-SECURITY   “  SHPK</t>
  </si>
  <si>
    <t xml:space="preserve">Deklaroj se shoqeria “ MUST-SECURITY “  SHPK me NIPT   L21812025P    me administrator </t>
  </si>
  <si>
    <t>Kapitali nenshkruar I shoqerise sipas statutit te depozituar ne QKR eshte 4 000 000 (katermilion)</t>
  </si>
  <si>
    <t>NIPT: L21812025P</t>
  </si>
  <si>
    <t>JUSTINA GOXHAJ</t>
  </si>
  <si>
    <t>MUST SECURITY</t>
  </si>
  <si>
    <t>NIPT  L21812025P</t>
  </si>
  <si>
    <t xml:space="preserve"> O0000400598</t>
  </si>
  <si>
    <t>11) Detyrimet Tatimore.</t>
  </si>
  <si>
    <t>Financime te ortakut Bashkim Gjoka</t>
  </si>
  <si>
    <t>Znj. JUSTINA GOXHAJ  -Ekonomiste e punesuar prane shoqerise.</t>
  </si>
  <si>
    <t>Hua te tjera-Ortake</t>
  </si>
  <si>
    <t>Pasqyrat financiare jane miratuar nga  administratori  I saj. Ne hartimin e bilancit 2012 jemi</t>
  </si>
  <si>
    <t xml:space="preserve"> Nga  01.01.2013   Deri 31.12.2013</t>
  </si>
  <si>
    <t>Individuale</t>
  </si>
  <si>
    <t>MUST- SECURITY SHPK</t>
  </si>
  <si>
    <t>Viti 2013</t>
  </si>
  <si>
    <t>MUST- SECURITY  SHPK</t>
  </si>
  <si>
    <t>Viti  2013</t>
  </si>
  <si>
    <t>MUST -SECURITY  SHPK</t>
  </si>
  <si>
    <t xml:space="preserve">MUST- SECURITY SHPK </t>
  </si>
  <si>
    <t>MUST SECURITY SHPK 2013</t>
  </si>
  <si>
    <t xml:space="preserve">                       01 Janar - 31 Dhjetor 2013</t>
  </si>
  <si>
    <t xml:space="preserve">              Inventari I Llogarive  Bankare  2013</t>
  </si>
  <si>
    <t>viti 2013</t>
  </si>
  <si>
    <t>Shpenzime tjera panjohura</t>
  </si>
  <si>
    <t>Emertimi</t>
  </si>
  <si>
    <t>Sasia</t>
  </si>
  <si>
    <t>Shtesa</t>
  </si>
  <si>
    <t>Pakesime</t>
  </si>
  <si>
    <t>TOKE NDERTIM</t>
  </si>
  <si>
    <t>MAKINERI E PAISJE</t>
  </si>
  <si>
    <t>MJETE TRANSPORTI</t>
  </si>
  <si>
    <t>PAISJE ZYRE</t>
  </si>
  <si>
    <t>PAISJE INFORMATIVE</t>
  </si>
  <si>
    <t>TJERA AKTIVE AFATGJ</t>
  </si>
  <si>
    <t>Gjendja  01/01/2013</t>
  </si>
  <si>
    <t>Gjendja 31/12/2013</t>
  </si>
  <si>
    <t>Aktive afatgjata materiale me vlere fillestare 2013</t>
  </si>
  <si>
    <t>Amortizimi i A.A.Materiale 2013</t>
  </si>
  <si>
    <t>Vlera Kontabel Netto e A.A. Materiale 2013</t>
  </si>
  <si>
    <t>JUSTINA   GOXHAJ</t>
  </si>
  <si>
    <t>SHENIMET SHPJEGUESE  2013</t>
  </si>
  <si>
    <r>
      <t xml:space="preserve">Pasqyrat e bilancit  per vitin ushtrimor </t>
    </r>
    <r>
      <rPr>
        <b/>
        <sz val="10"/>
        <rFont val="Arial"/>
        <family val="2"/>
      </rPr>
      <t>2013</t>
    </r>
    <r>
      <rPr>
        <sz val="10"/>
        <rFont val="Arial"/>
        <family val="2"/>
      </rPr>
      <t xml:space="preserve"> jane te klasifikuara  sipas standarteve .</t>
    </r>
  </si>
  <si>
    <r>
      <rPr>
        <u/>
        <sz val="10"/>
        <rFont val="Arial"/>
        <family val="2"/>
      </rPr>
      <t>Shpjegimet e</t>
    </r>
    <r>
      <rPr>
        <b/>
        <u/>
        <sz val="10"/>
        <rFont val="Arial"/>
        <family val="2"/>
      </rPr>
      <t xml:space="preserve"> Aktivit te bilancit per daten 31.12.2013.</t>
    </r>
  </si>
  <si>
    <r>
      <t xml:space="preserve">Lidhur me pasqyren e te </t>
    </r>
    <r>
      <rPr>
        <b/>
        <u/>
        <sz val="10"/>
        <rFont val="Arial"/>
        <family val="2"/>
      </rPr>
      <t>Ardhurave e Shpenzimeve per vitin 2013.</t>
    </r>
  </si>
  <si>
    <t xml:space="preserve">Paga personeli-shpenz.panjoura </t>
  </si>
  <si>
    <t xml:space="preserve">1,2) Te ardhura  nga interesat  bankare  43 lek nga </t>
  </si>
  <si>
    <t>Miremb rip.shpenz panjohura</t>
  </si>
  <si>
    <t>20) Llogaritja fitim humbje 2013.</t>
  </si>
  <si>
    <t>Ka hartuar pasqyrat financiare te vitit 2013 komforme standarteve kombetare te kontabilitetit.</t>
  </si>
  <si>
    <t xml:space="preserve">I cili nuk eshte paguar nga ortaku I Vetem  ishoqerise </t>
  </si>
  <si>
    <t>zjeve te Kapitalit" dhe pasqyrat thera qe shoqerojne  bilancin.</t>
  </si>
  <si>
    <t>12) Detyrime tjera</t>
  </si>
  <si>
    <r>
      <rPr>
        <u/>
        <sz val="10"/>
        <rFont val="Arial"/>
        <family val="2"/>
      </rPr>
      <t xml:space="preserve"> Shpjegimet e</t>
    </r>
    <r>
      <rPr>
        <b/>
        <u/>
        <sz val="10"/>
        <rFont val="Arial"/>
        <family val="2"/>
      </rPr>
      <t xml:space="preserve"> Pasivit te bilancit per daten 31.12.2013.</t>
    </r>
  </si>
  <si>
    <t>1) Paraqet gjendjen e Mjeteve monetare ne arke dhe ne banke si me poshte:</t>
  </si>
  <si>
    <t>2) Kerkesa tjera te arketueshme  teprice kreditore  TVSH  7 500 lek.</t>
  </si>
  <si>
    <t>Te punesuar mesatarisht per vitin 2013:</t>
  </si>
  <si>
    <t>Date   /15/03   /2014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</si>
</sst>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#,##0.0;[Red]#,##0.0"/>
    <numFmt numFmtId="166" formatCode="_-* #,##0.0_-;\-* #,##0.0_-;_-* &quot;-&quot;??_-;_-@_-"/>
    <numFmt numFmtId="167" formatCode="#,##0.0_);\(#,##0.0\)"/>
    <numFmt numFmtId="168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36"/>
      <color theme="1"/>
      <name val="Calibri"/>
      <family val="2"/>
      <scheme val="minor"/>
    </font>
    <font>
      <sz val="10.5"/>
      <color rgb="FF000000"/>
      <name val="Microsoft Sans Serif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1"/>
    <xf numFmtId="0" fontId="1" fillId="0" borderId="0" xfId="1" applyBorder="1"/>
    <xf numFmtId="0" fontId="5" fillId="0" borderId="0" xfId="1" applyFont="1" applyBorder="1"/>
    <xf numFmtId="0" fontId="8" fillId="0" borderId="0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vertical="center" wrapText="1"/>
    </xf>
    <xf numFmtId="164" fontId="9" fillId="0" borderId="1" xfId="2" applyNumberFormat="1" applyFont="1" applyBorder="1" applyAlignment="1">
      <alignment horizontal="right"/>
    </xf>
    <xf numFmtId="0" fontId="1" fillId="0" borderId="1" xfId="1" applyBorder="1"/>
    <xf numFmtId="0" fontId="1" fillId="0" borderId="1" xfId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64" fontId="9" fillId="0" borderId="2" xfId="2" applyNumberFormat="1" applyFont="1" applyBorder="1" applyAlignment="1">
      <alignment horizontal="right"/>
    </xf>
    <xf numFmtId="165" fontId="9" fillId="0" borderId="3" xfId="2" applyNumberFormat="1" applyFont="1" applyBorder="1" applyAlignment="1">
      <alignment horizontal="right"/>
    </xf>
    <xf numFmtId="164" fontId="9" fillId="0" borderId="4" xfId="2" applyNumberFormat="1" applyFont="1" applyBorder="1" applyAlignment="1">
      <alignment horizontal="right"/>
    </xf>
    <xf numFmtId="0" fontId="1" fillId="0" borderId="4" xfId="1" applyBorder="1" applyAlignment="1">
      <alignment vertical="center" wrapText="1"/>
    </xf>
    <xf numFmtId="166" fontId="9" fillId="0" borderId="1" xfId="2" applyNumberFormat="1" applyFont="1" applyBorder="1" applyAlignment="1">
      <alignment horizontal="right"/>
    </xf>
    <xf numFmtId="0" fontId="10" fillId="0" borderId="1" xfId="1" applyFont="1" applyBorder="1" applyAlignment="1">
      <alignment vertical="center" wrapText="1"/>
    </xf>
    <xf numFmtId="0" fontId="6" fillId="0" borderId="0" xfId="1" applyFont="1"/>
    <xf numFmtId="0" fontId="3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>
      <alignment horizontal="center"/>
    </xf>
    <xf numFmtId="37" fontId="6" fillId="0" borderId="1" xfId="1" applyNumberFormat="1" applyFont="1" applyBorder="1"/>
    <xf numFmtId="0" fontId="6" fillId="0" borderId="1" xfId="1" applyFont="1" applyBorder="1"/>
    <xf numFmtId="0" fontId="11" fillId="0" borderId="1" xfId="1" applyFont="1" applyBorder="1"/>
    <xf numFmtId="0" fontId="7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/>
    <xf numFmtId="0" fontId="7" fillId="0" borderId="1" xfId="1" applyFont="1" applyBorder="1" applyAlignment="1">
      <alignment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0" xfId="1" applyFont="1" applyBorder="1"/>
    <xf numFmtId="37" fontId="7" fillId="0" borderId="0" xfId="1" applyNumberFormat="1" applyFont="1" applyBorder="1"/>
    <xf numFmtId="0" fontId="15" fillId="0" borderId="0" xfId="0" applyFont="1"/>
    <xf numFmtId="0" fontId="0" fillId="0" borderId="1" xfId="0" applyBorder="1"/>
    <xf numFmtId="0" fontId="16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6" fillId="0" borderId="0" xfId="0" applyFont="1"/>
    <xf numFmtId="0" fontId="14" fillId="0" borderId="0" xfId="0" applyFont="1"/>
    <xf numFmtId="0" fontId="1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3" fontId="17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/>
    </xf>
    <xf numFmtId="0" fontId="17" fillId="0" borderId="1" xfId="1" applyFont="1" applyBorder="1" applyAlignment="1">
      <alignment horizontal="center" wrapText="1"/>
    </xf>
    <xf numFmtId="0" fontId="17" fillId="0" borderId="1" xfId="1" applyFont="1" applyBorder="1"/>
    <xf numFmtId="0" fontId="18" fillId="0" borderId="1" xfId="1" applyFont="1" applyBorder="1" applyAlignment="1">
      <alignment vertical="center" wrapText="1"/>
    </xf>
    <xf numFmtId="37" fontId="18" fillId="0" borderId="1" xfId="1" applyNumberFormat="1" applyFont="1" applyBorder="1"/>
    <xf numFmtId="0" fontId="17" fillId="0" borderId="1" xfId="1" applyFont="1" applyBorder="1" applyAlignment="1">
      <alignment vertical="center" wrapText="1"/>
    </xf>
    <xf numFmtId="37" fontId="17" fillId="0" borderId="1" xfId="1" applyNumberFormat="1" applyFont="1" applyBorder="1"/>
    <xf numFmtId="0" fontId="18" fillId="0" borderId="1" xfId="1" applyFont="1" applyBorder="1"/>
    <xf numFmtId="0" fontId="17" fillId="0" borderId="10" xfId="1" applyFont="1" applyBorder="1"/>
    <xf numFmtId="0" fontId="17" fillId="0" borderId="11" xfId="1" applyFont="1" applyBorder="1"/>
    <xf numFmtId="37" fontId="17" fillId="0" borderId="2" xfId="1" applyNumberFormat="1" applyFont="1" applyBorder="1"/>
    <xf numFmtId="37" fontId="17" fillId="0" borderId="4" xfId="1" applyNumberFormat="1" applyFont="1" applyBorder="1"/>
    <xf numFmtId="37" fontId="18" fillId="0" borderId="2" xfId="1" applyNumberFormat="1" applyFont="1" applyBorder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21" fillId="0" borderId="0" xfId="0" applyFont="1"/>
    <xf numFmtId="0" fontId="22" fillId="0" borderId="1" xfId="0" applyFont="1" applyBorder="1"/>
    <xf numFmtId="0" fontId="23" fillId="0" borderId="0" xfId="0" applyFont="1"/>
    <xf numFmtId="0" fontId="23" fillId="0" borderId="5" xfId="0" applyFont="1" applyBorder="1"/>
    <xf numFmtId="0" fontId="23" fillId="0" borderId="2" xfId="0" applyFont="1" applyBorder="1"/>
    <xf numFmtId="0" fontId="23" fillId="0" borderId="4" xfId="0" applyFont="1" applyBorder="1" applyAlignment="1"/>
    <xf numFmtId="0" fontId="23" fillId="0" borderId="4" xfId="0" applyFont="1" applyBorder="1"/>
    <xf numFmtId="0" fontId="23" fillId="0" borderId="2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/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0" fontId="24" fillId="0" borderId="0" xfId="0" applyFont="1"/>
    <xf numFmtId="39" fontId="23" fillId="0" borderId="1" xfId="0" applyNumberFormat="1" applyFont="1" applyFill="1" applyBorder="1"/>
    <xf numFmtId="0" fontId="25" fillId="0" borderId="1" xfId="0" applyFont="1" applyBorder="1"/>
    <xf numFmtId="0" fontId="25" fillId="0" borderId="8" xfId="0" applyFont="1" applyBorder="1"/>
    <xf numFmtId="0" fontId="26" fillId="0" borderId="1" xfId="0" applyFont="1" applyBorder="1"/>
    <xf numFmtId="0" fontId="27" fillId="0" borderId="0" xfId="0" applyFont="1"/>
    <xf numFmtId="0" fontId="14" fillId="0" borderId="7" xfId="0" applyFont="1" applyBorder="1"/>
    <xf numFmtId="0" fontId="14" fillId="0" borderId="8" xfId="0" applyFont="1" applyBorder="1"/>
    <xf numFmtId="0" fontId="0" fillId="0" borderId="8" xfId="0" applyBorder="1"/>
    <xf numFmtId="0" fontId="27" fillId="0" borderId="6" xfId="0" applyFont="1" applyBorder="1"/>
    <xf numFmtId="0" fontId="28" fillId="0" borderId="0" xfId="0" applyFont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0" fillId="0" borderId="7" xfId="0" applyBorder="1"/>
    <xf numFmtId="0" fontId="0" fillId="0" borderId="6" xfId="0" applyBorder="1"/>
    <xf numFmtId="0" fontId="22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0" fillId="0" borderId="0" xfId="0" applyFont="1" applyBorder="1"/>
    <xf numFmtId="0" fontId="29" fillId="0" borderId="0" xfId="0" applyFont="1" applyBorder="1"/>
    <xf numFmtId="0" fontId="23" fillId="0" borderId="0" xfId="0" applyFont="1" applyBorder="1"/>
    <xf numFmtId="0" fontId="23" fillId="0" borderId="9" xfId="0" applyFont="1" applyBorder="1"/>
    <xf numFmtId="3" fontId="17" fillId="0" borderId="1" xfId="1" applyNumberFormat="1" applyFont="1" applyBorder="1"/>
    <xf numFmtId="0" fontId="3" fillId="0" borderId="0" xfId="1" applyFont="1"/>
    <xf numFmtId="0" fontId="5" fillId="0" borderId="0" xfId="1" applyFont="1"/>
    <xf numFmtId="37" fontId="0" fillId="0" borderId="0" xfId="0" applyNumberFormat="1"/>
    <xf numFmtId="0" fontId="1" fillId="0" borderId="0" xfId="1" applyFont="1"/>
    <xf numFmtId="37" fontId="32" fillId="0" borderId="4" xfId="1" applyNumberFormat="1" applyFont="1" applyBorder="1"/>
    <xf numFmtId="37" fontId="5" fillId="0" borderId="0" xfId="1" applyNumberFormat="1" applyFont="1" applyBorder="1"/>
    <xf numFmtId="0" fontId="10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16" xfId="0" applyFont="1" applyFill="1" applyBorder="1"/>
    <xf numFmtId="0" fontId="0" fillId="0" borderId="1" xfId="0" applyFill="1" applyBorder="1"/>
    <xf numFmtId="0" fontId="3" fillId="0" borderId="2" xfId="0" applyFont="1" applyBorder="1"/>
    <xf numFmtId="0" fontId="0" fillId="0" borderId="2" xfId="0" applyBorder="1"/>
    <xf numFmtId="0" fontId="0" fillId="0" borderId="4" xfId="0" applyBorder="1"/>
    <xf numFmtId="0" fontId="1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26" fillId="0" borderId="0" xfId="0" applyFont="1" applyFill="1" applyBorder="1"/>
    <xf numFmtId="167" fontId="21" fillId="0" borderId="0" xfId="0" applyNumberFormat="1" applyFont="1"/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167" fontId="21" fillId="0" borderId="0" xfId="0" applyNumberFormat="1" applyFont="1" applyBorder="1" applyAlignment="1">
      <alignment horizontal="center"/>
    </xf>
    <xf numFmtId="39" fontId="21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0" fillId="2" borderId="0" xfId="0" applyFill="1"/>
    <xf numFmtId="0" fontId="10" fillId="2" borderId="0" xfId="0" applyFont="1" applyFill="1"/>
    <xf numFmtId="0" fontId="0" fillId="2" borderId="17" xfId="0" applyFill="1" applyBorder="1"/>
    <xf numFmtId="0" fontId="3" fillId="2" borderId="18" xfId="0" applyFont="1" applyFill="1" applyBorder="1" applyAlignme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2" borderId="20" xfId="0" applyFill="1" applyBorder="1"/>
    <xf numFmtId="0" fontId="3" fillId="2" borderId="21" xfId="0" applyFont="1" applyFill="1" applyBorder="1" applyAlignment="1"/>
    <xf numFmtId="168" fontId="3" fillId="2" borderId="21" xfId="0" applyNumberFormat="1" applyFont="1" applyFill="1" applyBorder="1"/>
    <xf numFmtId="168" fontId="3" fillId="2" borderId="22" xfId="0" applyNumberFormat="1" applyFont="1" applyFill="1" applyBorder="1"/>
    <xf numFmtId="0" fontId="0" fillId="2" borderId="21" xfId="0" applyFill="1" applyBorder="1"/>
    <xf numFmtId="168" fontId="34" fillId="2" borderId="21" xfId="3" applyNumberFormat="1" applyFont="1" applyFill="1" applyBorder="1"/>
    <xf numFmtId="168" fontId="0" fillId="2" borderId="22" xfId="0" applyNumberFormat="1" applyFill="1" applyBorder="1"/>
    <xf numFmtId="168" fontId="34" fillId="2" borderId="22" xfId="3" applyNumberFormat="1" applyFont="1" applyFill="1" applyBorder="1"/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 indent="3"/>
    </xf>
    <xf numFmtId="168" fontId="1" fillId="2" borderId="21" xfId="3" applyNumberFormat="1" applyFont="1" applyFill="1" applyBorder="1" applyAlignment="1">
      <alignment vertical="center" wrapText="1"/>
    </xf>
    <xf numFmtId="168" fontId="1" fillId="2" borderId="22" xfId="3" applyNumberFormat="1" applyFont="1" applyFill="1" applyBorder="1" applyAlignment="1">
      <alignment vertical="center" wrapText="1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left" indent="3"/>
    </xf>
    <xf numFmtId="168" fontId="1" fillId="2" borderId="21" xfId="3" applyNumberFormat="1" applyFont="1" applyFill="1" applyBorder="1"/>
    <xf numFmtId="168" fontId="1" fillId="2" borderId="22" xfId="3" applyNumberFormat="1" applyFont="1" applyFill="1" applyBorder="1"/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/>
    <xf numFmtId="0" fontId="3" fillId="2" borderId="21" xfId="0" applyFont="1" applyFill="1" applyBorder="1"/>
    <xf numFmtId="168" fontId="3" fillId="2" borderId="21" xfId="3" applyNumberFormat="1" applyFont="1" applyFill="1" applyBorder="1"/>
    <xf numFmtId="168" fontId="3" fillId="2" borderId="22" xfId="3" applyNumberFormat="1" applyFont="1" applyFill="1" applyBorder="1"/>
    <xf numFmtId="0" fontId="13" fillId="2" borderId="20" xfId="0" applyFont="1" applyFill="1" applyBorder="1"/>
    <xf numFmtId="0" fontId="10" fillId="2" borderId="21" xfId="0" applyFont="1" applyFill="1" applyBorder="1"/>
    <xf numFmtId="0" fontId="13" fillId="2" borderId="21" xfId="0" applyFont="1" applyFill="1" applyBorder="1"/>
    <xf numFmtId="168" fontId="1" fillId="2" borderId="21" xfId="0" applyNumberFormat="1" applyFont="1" applyFill="1" applyBorder="1"/>
    <xf numFmtId="168" fontId="1" fillId="2" borderId="22" xfId="0" applyNumberFormat="1" applyFont="1" applyFill="1" applyBorder="1"/>
    <xf numFmtId="0" fontId="0" fillId="0" borderId="0" xfId="0" applyFont="1" applyBorder="1"/>
    <xf numFmtId="0" fontId="0" fillId="0" borderId="10" xfId="0" applyFont="1" applyBorder="1"/>
    <xf numFmtId="0" fontId="0" fillId="0" borderId="13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15" xfId="0" applyFont="1" applyBorder="1"/>
    <xf numFmtId="39" fontId="24" fillId="0" borderId="1" xfId="0" applyNumberFormat="1" applyFont="1" applyFill="1" applyBorder="1"/>
    <xf numFmtId="0" fontId="23" fillId="0" borderId="0" xfId="0" applyFont="1" applyFill="1" applyBorder="1" applyAlignment="1">
      <alignment horizontal="center"/>
    </xf>
    <xf numFmtId="168" fontId="10" fillId="2" borderId="21" xfId="3" applyNumberFormat="1" applyFont="1" applyFill="1" applyBorder="1"/>
    <xf numFmtId="168" fontId="0" fillId="0" borderId="0" xfId="0" applyNumberFormat="1"/>
    <xf numFmtId="37" fontId="1" fillId="0" borderId="0" xfId="1" applyNumberFormat="1"/>
    <xf numFmtId="168" fontId="1" fillId="0" borderId="21" xfId="3" applyNumberFormat="1" applyFont="1" applyFill="1" applyBorder="1"/>
    <xf numFmtId="37" fontId="18" fillId="0" borderId="4" xfId="1" applyNumberFormat="1" applyFont="1" applyFill="1" applyBorder="1"/>
    <xf numFmtId="0" fontId="3" fillId="2" borderId="0" xfId="0" applyFont="1" applyFill="1" applyBorder="1"/>
    <xf numFmtId="0" fontId="35" fillId="0" borderId="0" xfId="1" applyFont="1"/>
    <xf numFmtId="0" fontId="36" fillId="0" borderId="0" xfId="1" applyFont="1"/>
    <xf numFmtId="0" fontId="1" fillId="0" borderId="9" xfId="1" applyBorder="1" applyAlignment="1">
      <alignment horizontal="right"/>
    </xf>
    <xf numFmtId="37" fontId="1" fillId="0" borderId="0" xfId="1" applyNumberFormat="1" applyBorder="1"/>
    <xf numFmtId="0" fontId="1" fillId="0" borderId="1" xfId="1" applyFont="1" applyBorder="1"/>
    <xf numFmtId="0" fontId="1" fillId="0" borderId="0" xfId="1" applyFont="1" applyBorder="1"/>
    <xf numFmtId="0" fontId="1" fillId="0" borderId="1" xfId="1" applyBorder="1" applyAlignment="1">
      <alignment horizontal="left"/>
    </xf>
    <xf numFmtId="0" fontId="1" fillId="0" borderId="0" xfId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1" xfId="1" applyFont="1" applyBorder="1" applyAlignment="1">
      <alignment horizontal="right"/>
    </xf>
    <xf numFmtId="0" fontId="1" fillId="0" borderId="1" xfId="1" applyFont="1" applyBorder="1" applyAlignment="1">
      <alignment horizontal="center"/>
    </xf>
    <xf numFmtId="0" fontId="37" fillId="0" borderId="0" xfId="0" applyFont="1"/>
    <xf numFmtId="0" fontId="38" fillId="0" borderId="0" xfId="0" applyFont="1"/>
    <xf numFmtId="44" fontId="0" fillId="0" borderId="0" xfId="4" applyFont="1"/>
    <xf numFmtId="43" fontId="21" fillId="0" borderId="1" xfId="3" applyFont="1" applyBorder="1" applyAlignment="1">
      <alignment horizontal="center"/>
    </xf>
    <xf numFmtId="43" fontId="6" fillId="0" borderId="1" xfId="3" applyFont="1" applyBorder="1"/>
    <xf numFmtId="168" fontId="6" fillId="0" borderId="1" xfId="3" applyNumberFormat="1" applyFont="1" applyBorder="1"/>
    <xf numFmtId="168" fontId="6" fillId="0" borderId="1" xfId="3" applyNumberFormat="1" applyFont="1" applyFill="1" applyBorder="1"/>
    <xf numFmtId="168" fontId="31" fillId="0" borderId="0" xfId="3" applyNumberFormat="1" applyFont="1"/>
    <xf numFmtId="168" fontId="5" fillId="0" borderId="1" xfId="3" applyNumberFormat="1" applyFont="1" applyBorder="1"/>
    <xf numFmtId="168" fontId="7" fillId="0" borderId="1" xfId="3" applyNumberFormat="1" applyFont="1" applyBorder="1"/>
    <xf numFmtId="168" fontId="6" fillId="0" borderId="0" xfId="3" applyNumberFormat="1" applyFont="1"/>
    <xf numFmtId="168" fontId="3" fillId="0" borderId="1" xfId="3" applyNumberFormat="1" applyFont="1" applyBorder="1"/>
    <xf numFmtId="168" fontId="1" fillId="0" borderId="1" xfId="3" applyNumberFormat="1" applyFont="1" applyBorder="1"/>
    <xf numFmtId="168" fontId="1" fillId="0" borderId="2" xfId="3" applyNumberFormat="1" applyFont="1" applyBorder="1"/>
    <xf numFmtId="168" fontId="1" fillId="0" borderId="4" xfId="3" applyNumberFormat="1" applyFont="1" applyBorder="1"/>
    <xf numFmtId="168" fontId="13" fillId="0" borderId="1" xfId="3" applyNumberFormat="1" applyFont="1" applyBorder="1"/>
    <xf numFmtId="168" fontId="4" fillId="0" borderId="1" xfId="3" applyNumberFormat="1" applyFont="1" applyBorder="1"/>
    <xf numFmtId="168" fontId="26" fillId="0" borderId="1" xfId="3" applyNumberFormat="1" applyFont="1" applyBorder="1" applyAlignment="1">
      <alignment horizontal="right"/>
    </xf>
    <xf numFmtId="168" fontId="25" fillId="0" borderId="1" xfId="3" applyNumberFormat="1" applyFont="1" applyBorder="1" applyAlignment="1">
      <alignment horizontal="right"/>
    </xf>
    <xf numFmtId="168" fontId="22" fillId="0" borderId="1" xfId="3" applyNumberFormat="1" applyFont="1" applyBorder="1" applyAlignment="1">
      <alignment horizontal="center"/>
    </xf>
    <xf numFmtId="168" fontId="21" fillId="0" borderId="1" xfId="3" applyNumberFormat="1" applyFont="1" applyBorder="1" applyAlignment="1">
      <alignment horizontal="center"/>
    </xf>
    <xf numFmtId="168" fontId="22" fillId="0" borderId="16" xfId="3" applyNumberFormat="1" applyFont="1" applyFill="1" applyBorder="1" applyAlignment="1">
      <alignment horizontal="center"/>
    </xf>
    <xf numFmtId="168" fontId="22" fillId="0" borderId="1" xfId="3" applyNumberFormat="1" applyFont="1" applyFill="1" applyBorder="1" applyAlignment="1">
      <alignment horizontal="center"/>
    </xf>
    <xf numFmtId="168" fontId="0" fillId="0" borderId="1" xfId="3" applyNumberFormat="1" applyFont="1" applyBorder="1"/>
    <xf numFmtId="3" fontId="3" fillId="0" borderId="1" xfId="0" applyNumberFormat="1" applyFont="1" applyBorder="1"/>
    <xf numFmtId="168" fontId="1" fillId="0" borderId="0" xfId="3" applyNumberFormat="1" applyFont="1" applyBorder="1"/>
    <xf numFmtId="168" fontId="1" fillId="0" borderId="0" xfId="3" applyNumberFormat="1" applyFont="1"/>
    <xf numFmtId="168" fontId="1" fillId="0" borderId="1" xfId="3" applyNumberFormat="1" applyFont="1" applyBorder="1" applyAlignment="1">
      <alignment horizontal="right"/>
    </xf>
    <xf numFmtId="168" fontId="1" fillId="0" borderId="9" xfId="3" applyNumberFormat="1" applyFont="1" applyBorder="1" applyAlignment="1">
      <alignment horizontal="right"/>
    </xf>
    <xf numFmtId="168" fontId="5" fillId="0" borderId="1" xfId="3" applyNumberFormat="1" applyFont="1" applyBorder="1" applyAlignment="1">
      <alignment horizontal="right"/>
    </xf>
    <xf numFmtId="168" fontId="5" fillId="0" borderId="1" xfId="3" applyNumberFormat="1" applyFont="1" applyFill="1" applyBorder="1"/>
    <xf numFmtId="0" fontId="0" fillId="0" borderId="0" xfId="0" applyFill="1" applyBorder="1"/>
    <xf numFmtId="168" fontId="1" fillId="0" borderId="0" xfId="1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7" fontId="0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Border="1" applyAlignment="1">
      <alignment horizontal="center" vertical="center" wrapText="1"/>
    </xf>
    <xf numFmtId="0" fontId="1" fillId="0" borderId="0" xfId="1" applyFont="1" applyFill="1" applyBorder="1"/>
    <xf numFmtId="0" fontId="39" fillId="0" borderId="0" xfId="0" applyFont="1" applyBorder="1"/>
    <xf numFmtId="0" fontId="39" fillId="0" borderId="0" xfId="0" applyFont="1" applyFill="1" applyBorder="1"/>
    <xf numFmtId="0" fontId="23" fillId="0" borderId="0" xfId="0" applyFont="1" applyBorder="1" applyAlignment="1">
      <alignment horizontal="center"/>
    </xf>
    <xf numFmtId="39" fontId="24" fillId="0" borderId="0" xfId="0" applyNumberFormat="1" applyFont="1" applyFill="1" applyBorder="1"/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</cellXfs>
  <cellStyles count="5">
    <cellStyle name="Comma" xfId="3" builtinId="3"/>
    <cellStyle name="Comma 2" xfId="2"/>
    <cellStyle name="Currency" xfId="4" builtinId="4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8"/>
  <sheetViews>
    <sheetView topLeftCell="A19" workbookViewId="0">
      <selection activeCell="D87" sqref="D87"/>
    </sheetView>
  </sheetViews>
  <sheetFormatPr defaultRowHeight="15"/>
  <cols>
    <col min="2" max="2" width="4.7109375" customWidth="1"/>
    <col min="3" max="3" width="5.85546875" customWidth="1"/>
    <col min="6" max="6" width="9.42578125" customWidth="1"/>
    <col min="7" max="7" width="5.140625" customWidth="1"/>
    <col min="8" max="8" width="4.42578125" customWidth="1"/>
    <col min="9" max="9" width="7.5703125" customWidth="1"/>
    <col min="10" max="10" width="6.140625" customWidth="1"/>
    <col min="11" max="11" width="13.7109375" customWidth="1"/>
    <col min="12" max="12" width="5.85546875" customWidth="1"/>
  </cols>
  <sheetData>
    <row r="2" spans="2:12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2:12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6"/>
    </row>
    <row r="5" spans="2:12"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6"/>
    </row>
    <row r="6" spans="2:12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12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12" ht="46.5">
      <c r="B8" s="104"/>
      <c r="C8" s="105"/>
      <c r="D8" s="110" t="s">
        <v>242</v>
      </c>
      <c r="E8" s="110"/>
      <c r="F8" s="110"/>
      <c r="G8" s="110"/>
      <c r="H8" s="110"/>
      <c r="I8" s="110"/>
      <c r="J8" s="110"/>
      <c r="K8" s="111"/>
      <c r="L8" s="106"/>
    </row>
    <row r="9" spans="2:12"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6"/>
    </row>
    <row r="10" spans="2:12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6"/>
    </row>
    <row r="11" spans="2:12" ht="26.25">
      <c r="B11" s="104"/>
      <c r="C11" s="105"/>
      <c r="D11" s="105"/>
      <c r="E11" s="242">
        <v>2</v>
      </c>
      <c r="F11" s="242">
        <v>0</v>
      </c>
      <c r="G11" s="242"/>
      <c r="H11" s="242">
        <v>1</v>
      </c>
      <c r="I11" s="242"/>
      <c r="J11" s="243">
        <v>3</v>
      </c>
      <c r="K11" s="105"/>
      <c r="L11" s="106"/>
    </row>
    <row r="12" spans="2:12" ht="15.75">
      <c r="B12" s="104"/>
      <c r="C12" s="112"/>
      <c r="D12" s="112"/>
      <c r="E12" s="112"/>
      <c r="F12" s="112"/>
      <c r="G12" s="112"/>
      <c r="H12" s="112"/>
      <c r="I12" s="112"/>
      <c r="J12" s="112"/>
      <c r="K12" s="105"/>
      <c r="L12" s="106"/>
    </row>
    <row r="13" spans="2:12" ht="15.75">
      <c r="B13" s="104"/>
      <c r="C13" s="112"/>
      <c r="D13" s="112"/>
      <c r="E13" s="112"/>
      <c r="F13" s="112"/>
      <c r="G13" s="112"/>
      <c r="H13" s="112"/>
      <c r="I13" s="112"/>
      <c r="J13" s="112"/>
      <c r="K13" s="105"/>
      <c r="L13" s="106"/>
    </row>
    <row r="14" spans="2:12">
      <c r="B14" s="104"/>
      <c r="C14" s="176" t="s">
        <v>243</v>
      </c>
      <c r="D14" s="176"/>
      <c r="E14" s="176"/>
      <c r="F14" s="176"/>
      <c r="G14" s="176"/>
      <c r="H14" s="176"/>
      <c r="I14" s="176"/>
      <c r="J14" s="176"/>
      <c r="K14" s="176"/>
      <c r="L14" s="106"/>
    </row>
    <row r="15" spans="2:12">
      <c r="B15" s="104"/>
      <c r="C15" s="176" t="s">
        <v>244</v>
      </c>
      <c r="D15" s="176"/>
      <c r="E15" s="176"/>
      <c r="F15" s="176"/>
      <c r="G15" s="176"/>
      <c r="H15" s="176"/>
      <c r="I15" s="176"/>
      <c r="J15" s="176"/>
      <c r="K15" s="176"/>
      <c r="L15" s="106"/>
    </row>
    <row r="16" spans="2:12">
      <c r="B16" s="104"/>
      <c r="C16" s="176"/>
      <c r="D16" s="176"/>
      <c r="E16" s="176"/>
      <c r="F16" s="176"/>
      <c r="G16" s="176"/>
      <c r="H16" s="176"/>
      <c r="I16" s="176"/>
      <c r="J16" s="176"/>
      <c r="K16" s="176"/>
      <c r="L16" s="106"/>
    </row>
    <row r="17" spans="2:12">
      <c r="B17" s="104"/>
      <c r="C17" s="176"/>
      <c r="D17" s="176"/>
      <c r="E17" s="176"/>
      <c r="F17" s="176"/>
      <c r="G17" s="176"/>
      <c r="H17" s="176"/>
      <c r="I17" s="176"/>
      <c r="J17" s="176"/>
      <c r="K17" s="176"/>
      <c r="L17" s="106"/>
    </row>
    <row r="18" spans="2:12">
      <c r="B18" s="104"/>
      <c r="C18" s="176"/>
      <c r="D18" s="176"/>
      <c r="E18" s="176"/>
      <c r="F18" s="176"/>
      <c r="G18" s="176"/>
      <c r="H18" s="176"/>
      <c r="I18" s="176"/>
      <c r="J18" s="176"/>
      <c r="K18" s="176"/>
      <c r="L18" s="106"/>
    </row>
    <row r="19" spans="2:12">
      <c r="B19" s="104"/>
      <c r="C19" s="176"/>
      <c r="D19" s="176"/>
      <c r="E19" s="176"/>
      <c r="F19" s="176"/>
      <c r="G19" s="176"/>
      <c r="H19" s="176"/>
      <c r="I19" s="176"/>
      <c r="J19" s="176"/>
      <c r="K19" s="176"/>
      <c r="L19" s="106"/>
    </row>
    <row r="20" spans="2:12">
      <c r="B20" s="104"/>
      <c r="C20" s="176"/>
      <c r="D20" s="176"/>
      <c r="E20" s="176"/>
      <c r="F20" s="176"/>
      <c r="G20" s="176"/>
      <c r="H20" s="176"/>
      <c r="I20" s="176"/>
      <c r="J20" s="176"/>
      <c r="K20" s="176"/>
      <c r="L20" s="106"/>
    </row>
    <row r="21" spans="2:12">
      <c r="B21" s="104"/>
      <c r="C21" s="177"/>
      <c r="D21" s="178" t="s">
        <v>245</v>
      </c>
      <c r="E21" s="178"/>
      <c r="F21" s="179"/>
      <c r="G21" s="176"/>
      <c r="H21" s="177" t="s">
        <v>253</v>
      </c>
      <c r="I21" s="178"/>
      <c r="J21" s="178"/>
      <c r="K21" s="179"/>
      <c r="L21" s="106"/>
    </row>
    <row r="22" spans="2:12">
      <c r="B22" s="104"/>
      <c r="C22" s="180"/>
      <c r="D22" s="176"/>
      <c r="E22" s="176"/>
      <c r="F22" s="181"/>
      <c r="G22" s="176"/>
      <c r="H22" s="180"/>
      <c r="I22" s="176"/>
      <c r="J22" s="176" t="s">
        <v>248</v>
      </c>
      <c r="K22" s="181"/>
      <c r="L22" s="106"/>
    </row>
    <row r="23" spans="2:12">
      <c r="B23" s="104"/>
      <c r="C23" s="180"/>
      <c r="D23" s="105" t="s">
        <v>399</v>
      </c>
      <c r="E23" s="176"/>
      <c r="F23" s="181"/>
      <c r="G23" s="176"/>
      <c r="H23" s="180"/>
      <c r="I23" s="176"/>
      <c r="J23" s="176"/>
      <c r="K23" s="181"/>
      <c r="L23" s="106"/>
    </row>
    <row r="24" spans="2:12">
      <c r="B24" s="104"/>
      <c r="C24" s="180"/>
      <c r="D24" s="176"/>
      <c r="E24" s="176"/>
      <c r="F24" s="181"/>
      <c r="G24" s="176"/>
      <c r="H24" s="180" t="s">
        <v>249</v>
      </c>
      <c r="I24" s="176"/>
      <c r="J24" s="176"/>
      <c r="K24" s="181"/>
      <c r="L24" s="106"/>
    </row>
    <row r="25" spans="2:12">
      <c r="B25" s="104"/>
      <c r="C25" s="180"/>
      <c r="D25" s="105" t="s">
        <v>400</v>
      </c>
      <c r="E25" s="176"/>
      <c r="F25" s="181"/>
      <c r="G25" s="176"/>
      <c r="H25" s="180"/>
      <c r="I25" s="176"/>
      <c r="J25" s="176"/>
      <c r="K25" s="181"/>
      <c r="L25" s="106"/>
    </row>
    <row r="26" spans="2:12">
      <c r="B26" s="104"/>
      <c r="C26" s="180"/>
      <c r="D26" s="176"/>
      <c r="E26" s="176"/>
      <c r="F26" s="181"/>
      <c r="G26" s="176"/>
      <c r="H26" s="180"/>
      <c r="I26" s="176"/>
      <c r="J26" s="176"/>
      <c r="K26" s="181"/>
      <c r="L26" s="106"/>
    </row>
    <row r="27" spans="2:12">
      <c r="B27" s="104"/>
      <c r="C27" s="180"/>
      <c r="D27" s="176" t="s">
        <v>246</v>
      </c>
      <c r="E27" s="105" t="s">
        <v>401</v>
      </c>
      <c r="F27" s="181"/>
      <c r="G27" s="176"/>
      <c r="H27" s="104" t="s">
        <v>430</v>
      </c>
      <c r="I27" s="176"/>
      <c r="J27" s="176"/>
      <c r="K27" s="181"/>
      <c r="L27" s="106"/>
    </row>
    <row r="28" spans="2:12">
      <c r="B28" s="104"/>
      <c r="C28" s="180"/>
      <c r="D28" s="176"/>
      <c r="E28" s="176"/>
      <c r="F28" s="181"/>
      <c r="G28" s="176"/>
      <c r="H28" s="180"/>
      <c r="I28" s="176"/>
      <c r="J28" s="176"/>
      <c r="K28" s="181"/>
      <c r="L28" s="106"/>
    </row>
    <row r="29" spans="2:12">
      <c r="B29" s="104"/>
      <c r="C29" s="180"/>
      <c r="D29" s="105" t="s">
        <v>402</v>
      </c>
      <c r="E29" s="176"/>
      <c r="F29" s="181"/>
      <c r="G29" s="176"/>
      <c r="H29" s="180" t="s">
        <v>250</v>
      </c>
      <c r="I29" s="176"/>
      <c r="J29" s="176"/>
      <c r="K29" s="181"/>
      <c r="L29" s="106"/>
    </row>
    <row r="30" spans="2:12">
      <c r="B30" s="104"/>
      <c r="C30" s="180"/>
      <c r="D30" s="176"/>
      <c r="E30" s="176"/>
      <c r="F30" s="181"/>
      <c r="G30" s="176"/>
      <c r="H30" s="180"/>
      <c r="I30" s="176"/>
      <c r="J30" s="176"/>
      <c r="K30" s="181"/>
      <c r="L30" s="106"/>
    </row>
    <row r="31" spans="2:12">
      <c r="B31" s="104"/>
      <c r="C31" s="180"/>
      <c r="D31" s="105" t="s">
        <v>403</v>
      </c>
      <c r="E31" s="176"/>
      <c r="F31" s="181"/>
      <c r="G31" s="176"/>
      <c r="H31" s="180" t="s">
        <v>251</v>
      </c>
      <c r="I31" s="176"/>
      <c r="J31" s="176"/>
      <c r="K31" s="181"/>
      <c r="L31" s="106"/>
    </row>
    <row r="32" spans="2:12">
      <c r="B32" s="104"/>
      <c r="C32" s="180"/>
      <c r="D32" s="176"/>
      <c r="E32" s="176"/>
      <c r="F32" s="181"/>
      <c r="G32" s="176"/>
      <c r="H32" s="180"/>
      <c r="I32" s="176"/>
      <c r="J32" s="176"/>
      <c r="K32" s="181"/>
      <c r="L32" s="106"/>
    </row>
    <row r="33" spans="2:12">
      <c r="B33" s="104"/>
      <c r="C33" s="180"/>
      <c r="D33" s="176" t="s">
        <v>247</v>
      </c>
      <c r="E33" s="176"/>
      <c r="F33" s="181"/>
      <c r="G33" s="176"/>
      <c r="H33" s="180" t="s">
        <v>252</v>
      </c>
      <c r="I33" s="176"/>
      <c r="J33" s="176"/>
      <c r="K33" s="181"/>
      <c r="L33" s="106"/>
    </row>
    <row r="34" spans="2:12">
      <c r="B34" s="104"/>
      <c r="C34" s="180"/>
      <c r="D34" s="176"/>
      <c r="E34" s="176"/>
      <c r="F34" s="181"/>
      <c r="G34" s="176"/>
      <c r="H34" s="180"/>
      <c r="I34" s="176"/>
      <c r="J34" s="176"/>
      <c r="K34" s="181"/>
      <c r="L34" s="106"/>
    </row>
    <row r="35" spans="2:12">
      <c r="B35" s="104"/>
      <c r="C35" s="180"/>
      <c r="D35" s="105" t="s">
        <v>404</v>
      </c>
      <c r="E35" s="176"/>
      <c r="F35" s="181"/>
      <c r="G35" s="176"/>
      <c r="H35" s="104" t="s">
        <v>429</v>
      </c>
      <c r="I35" s="176"/>
      <c r="J35" s="181"/>
      <c r="K35" s="181"/>
      <c r="L35" s="106"/>
    </row>
    <row r="36" spans="2:12" ht="15.75">
      <c r="B36" s="104"/>
      <c r="C36" s="73"/>
      <c r="D36" s="113"/>
      <c r="E36" s="113"/>
      <c r="F36" s="67"/>
      <c r="G36" s="112"/>
      <c r="H36" s="73"/>
      <c r="I36" s="113"/>
      <c r="J36" s="113"/>
      <c r="K36" s="67"/>
      <c r="L36" s="106"/>
    </row>
    <row r="37" spans="2:12"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6"/>
    </row>
    <row r="38" spans="2:12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1"/>
  <sheetViews>
    <sheetView topLeftCell="A10" workbookViewId="0">
      <selection activeCell="E32" sqref="E32"/>
    </sheetView>
  </sheetViews>
  <sheetFormatPr defaultRowHeight="15"/>
  <cols>
    <col min="1" max="1" width="4.42578125" customWidth="1"/>
    <col min="2" max="2" width="39.5703125" customWidth="1"/>
    <col min="4" max="4" width="9.85546875" customWidth="1"/>
    <col min="5" max="6" width="12.7109375" customWidth="1"/>
  </cols>
  <sheetData>
    <row r="1" spans="1:6">
      <c r="B1" s="40" t="s">
        <v>406</v>
      </c>
    </row>
    <row r="2" spans="1:6">
      <c r="B2" s="40" t="s">
        <v>410</v>
      </c>
      <c r="E2" s="40" t="s">
        <v>153</v>
      </c>
    </row>
    <row r="3" spans="1:6">
      <c r="C3" s="40"/>
      <c r="F3" s="34" t="s">
        <v>128</v>
      </c>
    </row>
    <row r="4" spans="1:6">
      <c r="A4" s="95"/>
      <c r="B4" s="81" t="s">
        <v>241</v>
      </c>
      <c r="C4" s="86"/>
      <c r="D4" s="86"/>
      <c r="E4" s="86"/>
      <c r="F4" s="96"/>
    </row>
    <row r="5" spans="1:6" ht="38.25" customHeight="1">
      <c r="A5" s="35"/>
      <c r="B5" s="100" t="s">
        <v>154</v>
      </c>
      <c r="C5" s="100" t="s">
        <v>155</v>
      </c>
      <c r="D5" s="100" t="s">
        <v>156</v>
      </c>
      <c r="E5" s="100" t="s">
        <v>432</v>
      </c>
      <c r="F5" s="100" t="s">
        <v>395</v>
      </c>
    </row>
    <row r="6" spans="1:6">
      <c r="A6" s="97">
        <v>1</v>
      </c>
      <c r="B6" s="65" t="s">
        <v>157</v>
      </c>
      <c r="C6" s="90">
        <v>60</v>
      </c>
      <c r="D6" s="90">
        <v>12100</v>
      </c>
      <c r="E6" s="222">
        <f>E7+E8+E9+E10+E11</f>
        <v>0</v>
      </c>
      <c r="F6" s="222">
        <f>F7+F8+F9+F10+F11</f>
        <v>0</v>
      </c>
    </row>
    <row r="7" spans="1:6">
      <c r="A7" s="98" t="s">
        <v>133</v>
      </c>
      <c r="B7" s="63" t="s">
        <v>158</v>
      </c>
      <c r="C7" s="91" t="s">
        <v>159</v>
      </c>
      <c r="D7" s="91">
        <v>12101</v>
      </c>
      <c r="E7" s="223">
        <v>0</v>
      </c>
      <c r="F7" s="223">
        <v>0</v>
      </c>
    </row>
    <row r="8" spans="1:6">
      <c r="A8" s="98" t="s">
        <v>135</v>
      </c>
      <c r="B8" s="63" t="s">
        <v>160</v>
      </c>
      <c r="C8" s="91"/>
      <c r="D8" s="91">
        <v>12102</v>
      </c>
      <c r="E8" s="223">
        <v>0</v>
      </c>
      <c r="F8" s="223">
        <v>0</v>
      </c>
    </row>
    <row r="9" spans="1:6">
      <c r="A9" s="98" t="s">
        <v>137</v>
      </c>
      <c r="B9" s="63" t="s">
        <v>161</v>
      </c>
      <c r="C9" s="91" t="s">
        <v>162</v>
      </c>
      <c r="D9" s="91">
        <v>12103</v>
      </c>
      <c r="E9" s="223">
        <v>0</v>
      </c>
      <c r="F9" s="223">
        <v>0</v>
      </c>
    </row>
    <row r="10" spans="1:6">
      <c r="A10" s="98" t="s">
        <v>163</v>
      </c>
      <c r="B10" s="63" t="s">
        <v>164</v>
      </c>
      <c r="C10" s="91"/>
      <c r="D10" s="91">
        <v>12104</v>
      </c>
      <c r="E10" s="223">
        <v>0</v>
      </c>
      <c r="F10" s="223">
        <v>0</v>
      </c>
    </row>
    <row r="11" spans="1:6">
      <c r="A11" s="98" t="s">
        <v>165</v>
      </c>
      <c r="B11" s="63" t="s">
        <v>166</v>
      </c>
      <c r="C11" s="91" t="s">
        <v>167</v>
      </c>
      <c r="D11" s="91">
        <v>12105</v>
      </c>
      <c r="E11" s="222">
        <v>0</v>
      </c>
      <c r="F11" s="223">
        <v>0</v>
      </c>
    </row>
    <row r="12" spans="1:6">
      <c r="A12" s="97">
        <v>2</v>
      </c>
      <c r="B12" s="65" t="s">
        <v>168</v>
      </c>
      <c r="C12" s="90">
        <v>64</v>
      </c>
      <c r="D12" s="90">
        <v>12200</v>
      </c>
      <c r="E12" s="222">
        <f>E13+E14</f>
        <v>166.3</v>
      </c>
      <c r="F12" s="222">
        <f>F13+F14</f>
        <v>1147</v>
      </c>
    </row>
    <row r="13" spans="1:6">
      <c r="A13" s="98" t="s">
        <v>169</v>
      </c>
      <c r="B13" s="63" t="s">
        <v>7</v>
      </c>
      <c r="C13" s="91">
        <v>641</v>
      </c>
      <c r="D13" s="91">
        <v>12201</v>
      </c>
      <c r="E13" s="222">
        <v>0</v>
      </c>
      <c r="F13" s="223">
        <v>1077</v>
      </c>
    </row>
    <row r="14" spans="1:6">
      <c r="A14" s="98" t="s">
        <v>170</v>
      </c>
      <c r="B14" s="63" t="s">
        <v>171</v>
      </c>
      <c r="C14" s="91">
        <v>644</v>
      </c>
      <c r="D14" s="91">
        <v>12202</v>
      </c>
      <c r="E14" s="222">
        <v>166.3</v>
      </c>
      <c r="F14" s="223">
        <v>70</v>
      </c>
    </row>
    <row r="15" spans="1:6">
      <c r="A15" s="97">
        <v>3</v>
      </c>
      <c r="B15" s="65" t="s">
        <v>9</v>
      </c>
      <c r="C15" s="90">
        <v>68</v>
      </c>
      <c r="D15" s="90">
        <v>12300</v>
      </c>
      <c r="E15" s="222">
        <v>0</v>
      </c>
      <c r="F15" s="222">
        <v>0</v>
      </c>
    </row>
    <row r="16" spans="1:6">
      <c r="A16" s="97">
        <v>4</v>
      </c>
      <c r="B16" s="65" t="s">
        <v>172</v>
      </c>
      <c r="C16" s="90">
        <v>61</v>
      </c>
      <c r="D16" s="90">
        <v>12400</v>
      </c>
      <c r="E16" s="222">
        <f>SUM(E17:E31)</f>
        <v>41.6</v>
      </c>
      <c r="F16" s="222">
        <v>11</v>
      </c>
    </row>
    <row r="17" spans="1:6">
      <c r="A17" s="98" t="s">
        <v>133</v>
      </c>
      <c r="B17" s="63" t="s">
        <v>173</v>
      </c>
      <c r="C17" s="91">
        <v>606</v>
      </c>
      <c r="D17" s="91">
        <v>12401</v>
      </c>
      <c r="E17" s="222">
        <v>0</v>
      </c>
      <c r="F17" s="223">
        <v>0</v>
      </c>
    </row>
    <row r="18" spans="1:6">
      <c r="A18" s="98" t="s">
        <v>135</v>
      </c>
      <c r="B18" s="63" t="s">
        <v>174</v>
      </c>
      <c r="C18" s="91">
        <v>611</v>
      </c>
      <c r="D18" s="91">
        <v>12402</v>
      </c>
      <c r="E18" s="222">
        <v>37</v>
      </c>
      <c r="F18" s="223">
        <v>7</v>
      </c>
    </row>
    <row r="19" spans="1:6">
      <c r="A19" s="98" t="s">
        <v>137</v>
      </c>
      <c r="B19" s="63" t="s">
        <v>358</v>
      </c>
      <c r="C19" s="91">
        <v>613</v>
      </c>
      <c r="D19" s="91">
        <v>12403</v>
      </c>
      <c r="E19" s="223">
        <v>0</v>
      </c>
      <c r="F19" s="223">
        <v>0</v>
      </c>
    </row>
    <row r="20" spans="1:6">
      <c r="A20" s="98" t="s">
        <v>163</v>
      </c>
      <c r="B20" s="63" t="s">
        <v>175</v>
      </c>
      <c r="C20" s="91">
        <v>615</v>
      </c>
      <c r="D20" s="91">
        <v>12404</v>
      </c>
      <c r="E20" s="222">
        <v>0</v>
      </c>
      <c r="F20" s="223">
        <v>0</v>
      </c>
    </row>
    <row r="21" spans="1:6">
      <c r="A21" s="98" t="s">
        <v>165</v>
      </c>
      <c r="B21" s="63" t="s">
        <v>176</v>
      </c>
      <c r="C21" s="91">
        <v>616</v>
      </c>
      <c r="D21" s="91">
        <v>12405</v>
      </c>
      <c r="E21" s="222">
        <v>0</v>
      </c>
      <c r="F21" s="223">
        <v>0</v>
      </c>
    </row>
    <row r="22" spans="1:6">
      <c r="A22" s="98" t="s">
        <v>177</v>
      </c>
      <c r="B22" s="63" t="s">
        <v>178</v>
      </c>
      <c r="C22" s="91">
        <v>617</v>
      </c>
      <c r="D22" s="91">
        <v>12406</v>
      </c>
      <c r="E22" s="223">
        <v>0</v>
      </c>
      <c r="F22" s="223">
        <v>0</v>
      </c>
    </row>
    <row r="23" spans="1:6">
      <c r="A23" s="98" t="s">
        <v>179</v>
      </c>
      <c r="B23" s="63" t="s">
        <v>180</v>
      </c>
      <c r="C23" s="91">
        <v>618</v>
      </c>
      <c r="D23" s="91">
        <v>12407</v>
      </c>
      <c r="E23" s="224">
        <v>0</v>
      </c>
      <c r="F23" s="223">
        <v>0</v>
      </c>
    </row>
    <row r="24" spans="1:6">
      <c r="A24" s="98" t="s">
        <v>181</v>
      </c>
      <c r="B24" s="63" t="s">
        <v>182</v>
      </c>
      <c r="C24" s="91">
        <v>623</v>
      </c>
      <c r="D24" s="91">
        <v>12408</v>
      </c>
      <c r="E24" s="223">
        <v>0</v>
      </c>
      <c r="F24" s="223">
        <v>0</v>
      </c>
    </row>
    <row r="25" spans="1:6">
      <c r="A25" s="98" t="s">
        <v>183</v>
      </c>
      <c r="B25" s="63" t="s">
        <v>184</v>
      </c>
      <c r="C25" s="91">
        <v>624</v>
      </c>
      <c r="D25" s="91">
        <v>12409</v>
      </c>
      <c r="E25" s="223">
        <v>0</v>
      </c>
      <c r="F25" s="223">
        <v>0</v>
      </c>
    </row>
    <row r="26" spans="1:6">
      <c r="A26" s="98" t="s">
        <v>185</v>
      </c>
      <c r="B26" s="63" t="s">
        <v>186</v>
      </c>
      <c r="C26" s="91">
        <v>625</v>
      </c>
      <c r="D26" s="91">
        <v>12410</v>
      </c>
      <c r="E26" s="225">
        <v>0</v>
      </c>
      <c r="F26" s="223">
        <v>0</v>
      </c>
    </row>
    <row r="27" spans="1:6">
      <c r="A27" s="98" t="s">
        <v>187</v>
      </c>
      <c r="B27" s="63" t="s">
        <v>188</v>
      </c>
      <c r="C27" s="91">
        <v>626</v>
      </c>
      <c r="D27" s="91">
        <v>12411</v>
      </c>
      <c r="E27" s="222">
        <v>0</v>
      </c>
      <c r="F27" s="223">
        <v>0</v>
      </c>
    </row>
    <row r="28" spans="1:6">
      <c r="A28" s="98" t="s">
        <v>189</v>
      </c>
      <c r="B28" s="63" t="s">
        <v>190</v>
      </c>
      <c r="C28" s="91">
        <v>627</v>
      </c>
      <c r="D28" s="91">
        <v>132412</v>
      </c>
      <c r="E28" s="223">
        <v>0</v>
      </c>
      <c r="F28" s="223">
        <v>0</v>
      </c>
    </row>
    <row r="29" spans="1:6">
      <c r="A29" s="98"/>
      <c r="B29" s="63" t="s">
        <v>191</v>
      </c>
      <c r="C29" s="91">
        <v>6271</v>
      </c>
      <c r="D29" s="91">
        <v>124121</v>
      </c>
      <c r="E29" s="222">
        <v>0</v>
      </c>
      <c r="F29" s="223">
        <v>0</v>
      </c>
    </row>
    <row r="30" spans="1:6">
      <c r="A30" s="98"/>
      <c r="B30" s="63" t="s">
        <v>192</v>
      </c>
      <c r="C30" s="91">
        <v>6272</v>
      </c>
      <c r="D30" s="91">
        <v>124122</v>
      </c>
      <c r="E30" s="223">
        <v>0</v>
      </c>
      <c r="F30" s="223">
        <v>0</v>
      </c>
    </row>
    <row r="31" spans="1:6">
      <c r="A31" s="98" t="s">
        <v>193</v>
      </c>
      <c r="B31" s="63" t="s">
        <v>194</v>
      </c>
      <c r="C31" s="91">
        <v>628</v>
      </c>
      <c r="D31" s="91">
        <v>12413</v>
      </c>
      <c r="E31" s="222">
        <v>4.5999999999999996</v>
      </c>
      <c r="F31" s="223">
        <v>4</v>
      </c>
    </row>
    <row r="32" spans="1:6">
      <c r="A32" s="97">
        <v>5</v>
      </c>
      <c r="B32" s="65" t="s">
        <v>195</v>
      </c>
      <c r="C32" s="90">
        <v>63</v>
      </c>
      <c r="D32" s="90">
        <v>12500</v>
      </c>
      <c r="E32" s="222">
        <f>SUM(E33:E36)</f>
        <v>0</v>
      </c>
      <c r="F32" s="222">
        <f>SUM(F33:F36)</f>
        <v>0</v>
      </c>
    </row>
    <row r="33" spans="1:6">
      <c r="A33" s="98" t="s">
        <v>133</v>
      </c>
      <c r="B33" s="63" t="s">
        <v>196</v>
      </c>
      <c r="C33" s="91">
        <v>632</v>
      </c>
      <c r="D33" s="91">
        <v>12501</v>
      </c>
      <c r="E33" s="222">
        <v>0</v>
      </c>
      <c r="F33" s="223">
        <v>0</v>
      </c>
    </row>
    <row r="34" spans="1:6">
      <c r="A34" s="98" t="s">
        <v>135</v>
      </c>
      <c r="B34" s="63" t="s">
        <v>197</v>
      </c>
      <c r="C34" s="91">
        <v>633</v>
      </c>
      <c r="D34" s="91">
        <v>12502</v>
      </c>
      <c r="E34" s="223">
        <v>0</v>
      </c>
      <c r="F34" s="223">
        <v>0</v>
      </c>
    </row>
    <row r="35" spans="1:6">
      <c r="A35" s="98" t="s">
        <v>137</v>
      </c>
      <c r="B35" s="63" t="s">
        <v>198</v>
      </c>
      <c r="C35" s="91">
        <v>634</v>
      </c>
      <c r="D35" s="91">
        <v>12503</v>
      </c>
      <c r="E35" s="222">
        <v>0</v>
      </c>
      <c r="F35" s="223">
        <v>0</v>
      </c>
    </row>
    <row r="36" spans="1:6">
      <c r="A36" s="98" t="s">
        <v>163</v>
      </c>
      <c r="B36" s="63" t="s">
        <v>320</v>
      </c>
      <c r="C36" s="91" t="s">
        <v>199</v>
      </c>
      <c r="D36" s="91">
        <v>12504</v>
      </c>
      <c r="E36" s="223">
        <v>0</v>
      </c>
      <c r="F36" s="223">
        <v>0</v>
      </c>
    </row>
    <row r="37" spans="1:6">
      <c r="A37" s="98">
        <v>6</v>
      </c>
      <c r="B37" s="63" t="s">
        <v>441</v>
      </c>
      <c r="C37" s="91">
        <v>657</v>
      </c>
      <c r="D37" s="91"/>
      <c r="E37" s="222">
        <v>2297</v>
      </c>
      <c r="F37" s="223">
        <v>0</v>
      </c>
    </row>
    <row r="38" spans="1:6">
      <c r="A38" s="97" t="s">
        <v>51</v>
      </c>
      <c r="B38" s="65" t="s">
        <v>200</v>
      </c>
      <c r="C38" s="90"/>
      <c r="D38" s="90">
        <v>12600</v>
      </c>
      <c r="E38" s="222">
        <f>E6+E12+E15+E16+E32+E37</f>
        <v>2504.9</v>
      </c>
      <c r="F38" s="222">
        <f>F6+F12+F15+F16+F32+F37</f>
        <v>1158</v>
      </c>
    </row>
    <row r="39" spans="1:6">
      <c r="A39" s="64"/>
      <c r="B39" s="64"/>
      <c r="C39" s="99"/>
      <c r="D39" s="99"/>
      <c r="E39" s="134"/>
      <c r="F39" s="134"/>
    </row>
    <row r="40" spans="1:6">
      <c r="A40" s="64"/>
      <c r="B40" s="64" t="s">
        <v>201</v>
      </c>
      <c r="C40" s="99"/>
      <c r="D40" s="99"/>
      <c r="E40" s="134"/>
      <c r="F40" s="134"/>
    </row>
    <row r="41" spans="1:6">
      <c r="A41" s="98">
        <v>1</v>
      </c>
      <c r="B41" s="63" t="s">
        <v>202</v>
      </c>
      <c r="C41" s="91"/>
      <c r="D41" s="91">
        <v>14000</v>
      </c>
      <c r="E41" s="206">
        <v>3</v>
      </c>
      <c r="F41" s="206">
        <v>0</v>
      </c>
    </row>
    <row r="42" spans="1:6">
      <c r="A42" s="98">
        <v>2</v>
      </c>
      <c r="B42" s="63" t="s">
        <v>203</v>
      </c>
      <c r="C42" s="91"/>
      <c r="D42" s="91">
        <v>15000</v>
      </c>
      <c r="E42" s="206">
        <f>E43-E45</f>
        <v>0</v>
      </c>
      <c r="F42" s="206">
        <v>0</v>
      </c>
    </row>
    <row r="43" spans="1:6">
      <c r="A43" s="98" t="s">
        <v>133</v>
      </c>
      <c r="B43" s="63" t="s">
        <v>204</v>
      </c>
      <c r="C43" s="91"/>
      <c r="D43" s="91">
        <v>15001</v>
      </c>
      <c r="E43" s="206">
        <v>0</v>
      </c>
      <c r="F43" s="206">
        <v>0</v>
      </c>
    </row>
    <row r="44" spans="1:6">
      <c r="A44" s="98"/>
      <c r="B44" s="63" t="s">
        <v>205</v>
      </c>
      <c r="C44" s="91"/>
      <c r="D44" s="91">
        <v>150011</v>
      </c>
      <c r="E44" s="206">
        <v>0</v>
      </c>
      <c r="F44" s="206">
        <v>0</v>
      </c>
    </row>
    <row r="45" spans="1:6">
      <c r="A45" s="98" t="s">
        <v>135</v>
      </c>
      <c r="B45" s="63" t="s">
        <v>206</v>
      </c>
      <c r="C45" s="91"/>
      <c r="D45" s="91">
        <v>15002</v>
      </c>
      <c r="E45" s="206">
        <v>0</v>
      </c>
      <c r="F45" s="206">
        <v>0</v>
      </c>
    </row>
    <row r="46" spans="1:6">
      <c r="A46" s="98"/>
      <c r="B46" s="63" t="s">
        <v>207</v>
      </c>
      <c r="C46" s="91"/>
      <c r="D46" s="91">
        <v>150021</v>
      </c>
      <c r="E46" s="206">
        <v>0</v>
      </c>
      <c r="F46" s="206">
        <v>0</v>
      </c>
    </row>
    <row r="47" spans="1:6">
      <c r="A47" s="135"/>
      <c r="B47" s="136"/>
      <c r="C47" s="137"/>
      <c r="D47" s="137"/>
      <c r="E47" s="138"/>
      <c r="F47" s="139"/>
    </row>
    <row r="48" spans="1:6">
      <c r="B48" s="140" t="s">
        <v>321</v>
      </c>
      <c r="E48" s="141" t="s">
        <v>126</v>
      </c>
    </row>
    <row r="49" spans="2:5">
      <c r="B49" s="234" t="s">
        <v>420</v>
      </c>
      <c r="E49" t="s">
        <v>258</v>
      </c>
    </row>
    <row r="50" spans="2:5">
      <c r="B50" s="29"/>
    </row>
    <row r="51" spans="2:5">
      <c r="B51" s="29"/>
    </row>
  </sheetData>
  <pageMargins left="0.7" right="0.16" top="0.36" bottom="0.32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D59"/>
  <sheetViews>
    <sheetView topLeftCell="A41" workbookViewId="0">
      <selection activeCell="B48" sqref="B48:E61"/>
    </sheetView>
  </sheetViews>
  <sheetFormatPr defaultRowHeight="15"/>
  <cols>
    <col min="1" max="1" width="3.140625" customWidth="1"/>
    <col min="2" max="2" width="11.42578125" customWidth="1"/>
    <col min="3" max="3" width="32.5703125" customWidth="1"/>
    <col min="4" max="4" width="23.140625" customWidth="1"/>
  </cols>
  <sheetData>
    <row r="2" spans="1:4">
      <c r="B2" s="121" t="s">
        <v>314</v>
      </c>
      <c r="C2" t="s">
        <v>409</v>
      </c>
    </row>
    <row r="3" spans="1:4">
      <c r="B3" s="121" t="s">
        <v>411</v>
      </c>
    </row>
    <row r="4" spans="1:4">
      <c r="B4" s="121"/>
      <c r="D4" s="122" t="s">
        <v>263</v>
      </c>
    </row>
    <row r="5" spans="1:4">
      <c r="D5" t="s">
        <v>264</v>
      </c>
    </row>
    <row r="6" spans="1:4">
      <c r="A6" s="35"/>
      <c r="B6" s="35"/>
      <c r="C6" s="123" t="s">
        <v>265</v>
      </c>
      <c r="D6" s="123" t="s">
        <v>266</v>
      </c>
    </row>
    <row r="7" spans="1:4">
      <c r="A7" s="35">
        <v>1</v>
      </c>
      <c r="B7" s="123" t="s">
        <v>267</v>
      </c>
      <c r="C7" s="124" t="s">
        <v>268</v>
      </c>
      <c r="D7" s="124"/>
    </row>
    <row r="8" spans="1:4">
      <c r="A8" s="35">
        <v>2</v>
      </c>
      <c r="B8" s="123" t="s">
        <v>267</v>
      </c>
      <c r="C8" s="124" t="s">
        <v>269</v>
      </c>
      <c r="D8" s="226"/>
    </row>
    <row r="9" spans="1:4">
      <c r="A9" s="35">
        <v>3</v>
      </c>
      <c r="B9" s="123" t="s">
        <v>267</v>
      </c>
      <c r="C9" s="124" t="s">
        <v>270</v>
      </c>
      <c r="D9" s="226"/>
    </row>
    <row r="10" spans="1:4">
      <c r="A10" s="35">
        <v>4</v>
      </c>
      <c r="B10" s="123" t="s">
        <v>267</v>
      </c>
      <c r="C10" s="124" t="s">
        <v>271</v>
      </c>
      <c r="D10" s="226"/>
    </row>
    <row r="11" spans="1:4">
      <c r="A11" s="35">
        <v>5</v>
      </c>
      <c r="B11" s="123" t="s">
        <v>267</v>
      </c>
      <c r="C11" s="124" t="s">
        <v>272</v>
      </c>
      <c r="D11" s="226"/>
    </row>
    <row r="12" spans="1:4">
      <c r="A12" s="35">
        <v>6</v>
      </c>
      <c r="B12" s="123" t="s">
        <v>267</v>
      </c>
      <c r="C12" s="124" t="s">
        <v>273</v>
      </c>
      <c r="D12" s="226"/>
    </row>
    <row r="13" spans="1:4">
      <c r="A13" s="35">
        <v>7</v>
      </c>
      <c r="B13" s="123" t="s">
        <v>267</v>
      </c>
      <c r="C13" s="124" t="s">
        <v>274</v>
      </c>
      <c r="D13" s="226"/>
    </row>
    <row r="14" spans="1:4">
      <c r="A14" s="35">
        <v>8</v>
      </c>
      <c r="B14" s="123" t="s">
        <v>267</v>
      </c>
      <c r="C14" s="124" t="s">
        <v>275</v>
      </c>
      <c r="D14" s="226">
        <v>0</v>
      </c>
    </row>
    <row r="15" spans="1:4">
      <c r="A15" s="123" t="s">
        <v>23</v>
      </c>
      <c r="B15" s="123"/>
      <c r="C15" s="123" t="s">
        <v>276</v>
      </c>
      <c r="D15" s="214">
        <f>SUM(D7:D14)</f>
        <v>0</v>
      </c>
    </row>
    <row r="16" spans="1:4">
      <c r="A16" s="35">
        <v>9</v>
      </c>
      <c r="B16" s="123" t="s">
        <v>277</v>
      </c>
      <c r="C16" s="124" t="s">
        <v>278</v>
      </c>
      <c r="D16" s="226"/>
    </row>
    <row r="17" spans="1:4">
      <c r="A17" s="35">
        <v>10</v>
      </c>
      <c r="B17" s="123" t="s">
        <v>277</v>
      </c>
      <c r="C17" s="124" t="s">
        <v>279</v>
      </c>
      <c r="D17" s="215"/>
    </row>
    <row r="18" spans="1:4">
      <c r="A18" s="35">
        <v>11</v>
      </c>
      <c r="B18" s="123" t="s">
        <v>277</v>
      </c>
      <c r="C18" s="123" t="s">
        <v>280</v>
      </c>
      <c r="D18" s="226">
        <v>0</v>
      </c>
    </row>
    <row r="19" spans="1:4">
      <c r="A19" s="123" t="s">
        <v>51</v>
      </c>
      <c r="B19" s="123"/>
      <c r="C19" s="123" t="s">
        <v>281</v>
      </c>
      <c r="D19" s="214">
        <f>SUM(D16:D18)</f>
        <v>0</v>
      </c>
    </row>
    <row r="20" spans="1:4">
      <c r="A20" s="35">
        <v>12</v>
      </c>
      <c r="B20" s="123" t="s">
        <v>282</v>
      </c>
      <c r="C20" s="124" t="s">
        <v>283</v>
      </c>
      <c r="D20" s="226"/>
    </row>
    <row r="21" spans="1:4">
      <c r="A21" s="35">
        <v>13</v>
      </c>
      <c r="B21" s="123" t="s">
        <v>282</v>
      </c>
      <c r="C21" s="123" t="s">
        <v>284</v>
      </c>
      <c r="D21" s="226"/>
    </row>
    <row r="22" spans="1:4">
      <c r="A22" s="35">
        <v>14</v>
      </c>
      <c r="B22" s="123" t="s">
        <v>282</v>
      </c>
      <c r="C22" s="124" t="s">
        <v>285</v>
      </c>
      <c r="D22" s="226"/>
    </row>
    <row r="23" spans="1:4">
      <c r="A23" s="35">
        <v>15</v>
      </c>
      <c r="B23" s="123" t="s">
        <v>282</v>
      </c>
      <c r="C23" s="124" t="s">
        <v>286</v>
      </c>
      <c r="D23" s="226"/>
    </row>
    <row r="24" spans="1:4">
      <c r="A24" s="35">
        <v>16</v>
      </c>
      <c r="B24" s="123" t="s">
        <v>282</v>
      </c>
      <c r="C24" s="124" t="s">
        <v>287</v>
      </c>
      <c r="D24" s="226"/>
    </row>
    <row r="25" spans="1:4">
      <c r="A25" s="35">
        <v>17</v>
      </c>
      <c r="B25" s="123" t="s">
        <v>282</v>
      </c>
      <c r="C25" s="124" t="s">
        <v>288</v>
      </c>
      <c r="D25" s="226"/>
    </row>
    <row r="26" spans="1:4">
      <c r="A26" s="35">
        <v>18</v>
      </c>
      <c r="B26" s="123" t="s">
        <v>282</v>
      </c>
      <c r="C26" s="124" t="s">
        <v>289</v>
      </c>
      <c r="D26" s="226"/>
    </row>
    <row r="27" spans="1:4">
      <c r="A27" s="35">
        <v>19</v>
      </c>
      <c r="B27" s="123" t="s">
        <v>282</v>
      </c>
      <c r="C27" s="124" t="s">
        <v>290</v>
      </c>
      <c r="D27" s="226"/>
    </row>
    <row r="28" spans="1:4">
      <c r="A28" s="123" t="s">
        <v>95</v>
      </c>
      <c r="B28" s="123"/>
      <c r="C28" s="123" t="s">
        <v>291</v>
      </c>
      <c r="D28" s="226"/>
    </row>
    <row r="29" spans="1:4">
      <c r="A29" s="35">
        <v>20</v>
      </c>
      <c r="B29" s="123" t="s">
        <v>292</v>
      </c>
      <c r="C29" s="124" t="s">
        <v>293</v>
      </c>
      <c r="D29" s="226"/>
    </row>
    <row r="30" spans="1:4">
      <c r="A30" s="35">
        <v>21</v>
      </c>
      <c r="B30" s="123" t="s">
        <v>292</v>
      </c>
      <c r="C30" s="124" t="s">
        <v>294</v>
      </c>
      <c r="D30" s="215"/>
    </row>
    <row r="31" spans="1:4">
      <c r="A31" s="35">
        <v>22</v>
      </c>
      <c r="B31" s="123" t="s">
        <v>292</v>
      </c>
      <c r="C31" s="124" t="s">
        <v>295</v>
      </c>
      <c r="D31" s="215"/>
    </row>
    <row r="32" spans="1:4">
      <c r="A32" s="35">
        <v>23</v>
      </c>
      <c r="B32" s="123" t="s">
        <v>292</v>
      </c>
      <c r="C32" s="124" t="s">
        <v>296</v>
      </c>
      <c r="D32" s="226"/>
    </row>
    <row r="33" spans="1:4">
      <c r="A33" s="123" t="s">
        <v>256</v>
      </c>
      <c r="B33" s="123"/>
      <c r="C33" s="123" t="s">
        <v>297</v>
      </c>
      <c r="D33" s="226"/>
    </row>
    <row r="34" spans="1:4">
      <c r="A34" s="35">
        <v>24</v>
      </c>
      <c r="B34" s="123" t="s">
        <v>298</v>
      </c>
      <c r="C34" s="124" t="s">
        <v>299</v>
      </c>
      <c r="D34" s="226">
        <v>0</v>
      </c>
    </row>
    <row r="35" spans="1:4">
      <c r="A35" s="35">
        <v>25</v>
      </c>
      <c r="B35" s="123" t="s">
        <v>298</v>
      </c>
      <c r="C35" s="124" t="s">
        <v>300</v>
      </c>
      <c r="D35" s="226"/>
    </row>
    <row r="36" spans="1:4">
      <c r="A36" s="35">
        <v>26</v>
      </c>
      <c r="B36" s="123" t="s">
        <v>298</v>
      </c>
      <c r="C36" s="124" t="s">
        <v>301</v>
      </c>
      <c r="D36" s="226"/>
    </row>
    <row r="37" spans="1:4">
      <c r="A37" s="35">
        <v>27</v>
      </c>
      <c r="B37" s="123" t="s">
        <v>298</v>
      </c>
      <c r="C37" s="124" t="s">
        <v>302</v>
      </c>
      <c r="D37" s="226"/>
    </row>
    <row r="38" spans="1:4">
      <c r="A38" s="35">
        <v>28</v>
      </c>
      <c r="B38" s="123" t="s">
        <v>298</v>
      </c>
      <c r="C38" s="124" t="s">
        <v>303</v>
      </c>
      <c r="D38" s="215"/>
    </row>
    <row r="39" spans="1:4">
      <c r="A39" s="35">
        <v>29</v>
      </c>
      <c r="B39" s="123" t="s">
        <v>298</v>
      </c>
      <c r="C39" s="125" t="s">
        <v>304</v>
      </c>
      <c r="D39" s="226"/>
    </row>
    <row r="40" spans="1:4">
      <c r="A40" s="35">
        <v>30</v>
      </c>
      <c r="B40" s="123" t="s">
        <v>298</v>
      </c>
      <c r="C40" s="124" t="s">
        <v>305</v>
      </c>
      <c r="D40" s="226"/>
    </row>
    <row r="41" spans="1:4">
      <c r="A41" s="35">
        <v>31</v>
      </c>
      <c r="B41" s="123" t="s">
        <v>298</v>
      </c>
      <c r="C41" s="124" t="s">
        <v>306</v>
      </c>
      <c r="D41" s="226"/>
    </row>
    <row r="42" spans="1:4">
      <c r="A42" s="35">
        <v>32</v>
      </c>
      <c r="B42" s="123" t="s">
        <v>298</v>
      </c>
      <c r="C42" s="124" t="s">
        <v>307</v>
      </c>
      <c r="D42" s="226"/>
    </row>
    <row r="43" spans="1:4">
      <c r="A43" s="35">
        <v>33</v>
      </c>
      <c r="B43" s="123" t="s">
        <v>298</v>
      </c>
      <c r="C43" s="124" t="s">
        <v>308</v>
      </c>
      <c r="D43" s="226"/>
    </row>
    <row r="44" spans="1:4">
      <c r="A44" s="126">
        <v>34</v>
      </c>
      <c r="B44" s="123" t="s">
        <v>298</v>
      </c>
      <c r="C44" s="124" t="s">
        <v>180</v>
      </c>
      <c r="D44" s="226">
        <v>0</v>
      </c>
    </row>
    <row r="45" spans="1:4">
      <c r="A45" s="123" t="s">
        <v>257</v>
      </c>
      <c r="B45" s="35"/>
      <c r="C45" s="123" t="s">
        <v>309</v>
      </c>
      <c r="D45" s="227">
        <f>SUM(D34:D44)</f>
        <v>0</v>
      </c>
    </row>
    <row r="46" spans="1:4">
      <c r="A46" s="35"/>
      <c r="B46" s="35"/>
      <c r="C46" s="123" t="s">
        <v>310</v>
      </c>
      <c r="D46" s="227">
        <f>D15+D19+D28+D33+D45</f>
        <v>0</v>
      </c>
    </row>
    <row r="49" spans="2:4">
      <c r="B49" s="127" t="s">
        <v>473</v>
      </c>
      <c r="C49" s="128"/>
      <c r="D49" s="123" t="s">
        <v>311</v>
      </c>
    </row>
    <row r="50" spans="2:4">
      <c r="B50" s="95"/>
      <c r="C50" s="96"/>
      <c r="D50" s="96"/>
    </row>
    <row r="51" spans="2:4">
      <c r="B51" s="129" t="s">
        <v>315</v>
      </c>
      <c r="C51" s="129"/>
      <c r="D51" s="35">
        <v>0</v>
      </c>
    </row>
    <row r="52" spans="2:4">
      <c r="B52" s="35" t="s">
        <v>316</v>
      </c>
      <c r="C52" s="35"/>
      <c r="D52" s="35">
        <v>0</v>
      </c>
    </row>
    <row r="53" spans="2:4">
      <c r="B53" s="35" t="s">
        <v>312</v>
      </c>
      <c r="C53" s="35"/>
      <c r="D53" s="35">
        <v>2</v>
      </c>
    </row>
    <row r="54" spans="2:4">
      <c r="B54" s="35" t="s">
        <v>313</v>
      </c>
      <c r="C54" s="35"/>
      <c r="D54" s="35">
        <v>1</v>
      </c>
    </row>
    <row r="55" spans="2:4">
      <c r="B55" s="130" t="s">
        <v>317</v>
      </c>
      <c r="C55" s="128"/>
      <c r="D55" s="35">
        <v>0</v>
      </c>
    </row>
    <row r="56" spans="2:4">
      <c r="B56" s="131"/>
      <c r="C56" s="132" t="s">
        <v>49</v>
      </c>
      <c r="D56" s="132">
        <f>D51+D52+D53+D54+D55</f>
        <v>3</v>
      </c>
    </row>
    <row r="58" spans="2:4">
      <c r="B58" s="41" t="s">
        <v>318</v>
      </c>
      <c r="D58" s="122" t="s">
        <v>319</v>
      </c>
    </row>
    <row r="59" spans="2:4">
      <c r="B59" t="s">
        <v>420</v>
      </c>
      <c r="D59" t="s">
        <v>237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64"/>
  <sheetViews>
    <sheetView topLeftCell="A40" workbookViewId="0">
      <selection activeCell="B56" sqref="B56"/>
    </sheetView>
  </sheetViews>
  <sheetFormatPr defaultRowHeight="15"/>
  <cols>
    <col min="3" max="3" width="35.5703125" customWidth="1"/>
    <col min="4" max="4" width="12.42578125" customWidth="1"/>
  </cols>
  <sheetData>
    <row r="2" spans="1:5">
      <c r="A2" s="1" t="s">
        <v>406</v>
      </c>
      <c r="B2" s="1"/>
      <c r="C2" s="1"/>
      <c r="D2" s="1"/>
      <c r="E2" s="1"/>
    </row>
    <row r="3" spans="1:5">
      <c r="A3" s="1"/>
      <c r="B3" s="115" t="s">
        <v>458</v>
      </c>
      <c r="C3" s="1"/>
      <c r="D3" s="1"/>
      <c r="E3" s="1"/>
    </row>
    <row r="4" spans="1:5">
      <c r="A4" s="1"/>
      <c r="B4" s="115"/>
      <c r="C4" s="1"/>
      <c r="D4" s="1"/>
      <c r="E4" s="1"/>
    </row>
    <row r="5" spans="1:5">
      <c r="A5" s="118" t="s">
        <v>412</v>
      </c>
      <c r="B5" s="115"/>
      <c r="C5" s="1"/>
      <c r="D5" s="1"/>
      <c r="E5" s="1"/>
    </row>
    <row r="6" spans="1:5">
      <c r="A6" s="118" t="s">
        <v>413</v>
      </c>
      <c r="B6" s="115"/>
      <c r="C6" s="1"/>
      <c r="D6" s="1"/>
      <c r="E6" s="1"/>
    </row>
    <row r="7" spans="1:5">
      <c r="A7" s="118" t="s">
        <v>414</v>
      </c>
      <c r="B7" s="1"/>
      <c r="C7" s="1"/>
      <c r="D7" s="1"/>
      <c r="E7" s="1"/>
    </row>
    <row r="8" spans="1:5">
      <c r="A8" s="118" t="s">
        <v>415</v>
      </c>
      <c r="B8" s="1"/>
      <c r="C8" s="1"/>
      <c r="D8" s="1"/>
      <c r="E8" s="1"/>
    </row>
    <row r="9" spans="1:5">
      <c r="A9" s="118" t="s">
        <v>359</v>
      </c>
      <c r="B9" s="1"/>
      <c r="C9" s="1"/>
      <c r="D9" s="1"/>
      <c r="E9" s="1"/>
    </row>
    <row r="10" spans="1:5">
      <c r="A10" s="118" t="s">
        <v>360</v>
      </c>
      <c r="B10" s="1"/>
      <c r="C10" s="1"/>
      <c r="D10" s="1"/>
      <c r="E10" s="1"/>
    </row>
    <row r="11" spans="1:5">
      <c r="A11" s="1" t="s">
        <v>428</v>
      </c>
      <c r="B11" s="1"/>
      <c r="C11" s="1"/>
      <c r="D11" s="1"/>
      <c r="E11" s="1"/>
    </row>
    <row r="12" spans="1:5">
      <c r="A12" s="1" t="s">
        <v>361</v>
      </c>
      <c r="B12" s="1"/>
      <c r="C12" s="1"/>
      <c r="D12" s="1"/>
      <c r="E12" s="1"/>
    </row>
    <row r="13" spans="1:5">
      <c r="A13" s="118" t="s">
        <v>459</v>
      </c>
      <c r="B13" s="1"/>
      <c r="C13" s="1"/>
      <c r="D13" s="1"/>
      <c r="E13" s="1"/>
    </row>
    <row r="14" spans="1:5">
      <c r="A14" s="1" t="s">
        <v>362</v>
      </c>
      <c r="B14" s="1"/>
      <c r="C14" s="1"/>
      <c r="D14" s="1"/>
      <c r="E14" s="1"/>
    </row>
    <row r="15" spans="1:5">
      <c r="A15" s="118" t="s">
        <v>363</v>
      </c>
      <c r="B15" s="1"/>
      <c r="C15" s="1"/>
      <c r="D15" s="1"/>
      <c r="E15" s="1"/>
    </row>
    <row r="16" spans="1:5">
      <c r="A16" s="118" t="s">
        <v>364</v>
      </c>
      <c r="B16" s="1"/>
      <c r="C16" s="1"/>
      <c r="D16" s="1"/>
      <c r="E16" s="1"/>
    </row>
    <row r="17" spans="1:5"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90" t="s">
        <v>460</v>
      </c>
      <c r="B19" s="1"/>
      <c r="C19" s="1"/>
      <c r="D19" s="1"/>
      <c r="E19" s="1"/>
    </row>
    <row r="20" spans="1:5">
      <c r="A20" s="118"/>
      <c r="B20" s="1"/>
      <c r="C20" s="1"/>
      <c r="D20" s="1"/>
      <c r="E20" s="1"/>
    </row>
    <row r="21" spans="1:5">
      <c r="A21" s="118"/>
      <c r="B21" s="1"/>
      <c r="C21" s="191" t="s">
        <v>365</v>
      </c>
      <c r="D21" s="1"/>
      <c r="E21" s="191"/>
    </row>
    <row r="22" spans="1:5">
      <c r="A22" s="118"/>
      <c r="B22" s="1"/>
      <c r="C22" s="1"/>
      <c r="D22" s="1"/>
      <c r="E22" s="191"/>
    </row>
    <row r="23" spans="1:5">
      <c r="A23" s="191" t="s">
        <v>471</v>
      </c>
      <c r="B23" s="1"/>
      <c r="C23" s="1"/>
      <c r="D23" s="1"/>
      <c r="E23" s="1"/>
    </row>
    <row r="24" spans="1:5">
      <c r="A24" s="191"/>
      <c r="B24" s="1"/>
      <c r="C24" s="1"/>
      <c r="D24" s="1"/>
      <c r="E24" s="1"/>
    </row>
    <row r="25" spans="1:5">
      <c r="A25" s="1"/>
      <c r="B25" s="1"/>
      <c r="C25" s="1"/>
      <c r="D25" s="192"/>
      <c r="E25" s="2"/>
    </row>
    <row r="26" spans="1:5">
      <c r="A26" s="1"/>
      <c r="B26" s="9" t="s">
        <v>366</v>
      </c>
      <c r="C26" s="9" t="s">
        <v>367</v>
      </c>
      <c r="D26" s="215">
        <v>48692</v>
      </c>
      <c r="E26" s="193"/>
    </row>
    <row r="27" spans="1:5">
      <c r="A27" s="1"/>
      <c r="B27" s="9" t="s">
        <v>368</v>
      </c>
      <c r="C27" s="9" t="s">
        <v>369</v>
      </c>
      <c r="D27" s="215">
        <v>0</v>
      </c>
      <c r="E27" s="193"/>
    </row>
    <row r="28" spans="1:5">
      <c r="A28" s="1"/>
      <c r="B28" s="194" t="s">
        <v>370</v>
      </c>
      <c r="C28" s="9" t="s">
        <v>371</v>
      </c>
      <c r="D28" s="215">
        <v>0</v>
      </c>
      <c r="E28" s="2"/>
    </row>
    <row r="29" spans="1:5">
      <c r="A29" s="1"/>
      <c r="B29" s="194" t="s">
        <v>372</v>
      </c>
      <c r="C29" s="194" t="s">
        <v>373</v>
      </c>
      <c r="D29" s="215">
        <v>0</v>
      </c>
      <c r="E29" s="2"/>
    </row>
    <row r="30" spans="1:5">
      <c r="A30" s="1"/>
      <c r="B30" s="9"/>
      <c r="C30" s="9" t="s">
        <v>49</v>
      </c>
      <c r="D30" s="215">
        <f>SUM(D26:D29)</f>
        <v>48692</v>
      </c>
      <c r="E30" s="193"/>
    </row>
    <row r="31" spans="1:5">
      <c r="A31" s="1"/>
      <c r="B31" s="2"/>
      <c r="C31" s="2"/>
      <c r="D31" s="228"/>
      <c r="E31" s="193"/>
    </row>
    <row r="32" spans="1:5">
      <c r="A32" s="1" t="s">
        <v>472</v>
      </c>
      <c r="B32" s="2"/>
      <c r="C32" s="2"/>
      <c r="D32" s="228"/>
      <c r="E32" s="193"/>
    </row>
    <row r="33" spans="1:5">
      <c r="A33" s="1"/>
      <c r="B33" s="2"/>
      <c r="C33" s="2"/>
      <c r="D33" s="228"/>
      <c r="E33" s="193"/>
    </row>
    <row r="34" spans="1:5">
      <c r="A34" s="1"/>
      <c r="B34" s="2"/>
      <c r="C34" s="2"/>
      <c r="D34" s="228"/>
      <c r="E34" s="193"/>
    </row>
    <row r="35" spans="1:5">
      <c r="A35" s="190" t="s">
        <v>470</v>
      </c>
      <c r="B35" s="1"/>
      <c r="C35" s="1"/>
      <c r="D35" s="229"/>
      <c r="E35" s="1"/>
    </row>
    <row r="36" spans="1:5">
      <c r="A36" s="190"/>
      <c r="B36" s="1"/>
      <c r="C36" s="1"/>
      <c r="D36" s="229"/>
      <c r="E36" s="1"/>
    </row>
    <row r="37" spans="1:5">
      <c r="A37" s="191" t="s">
        <v>374</v>
      </c>
      <c r="B37" s="195"/>
      <c r="C37" s="195"/>
      <c r="D37" s="228"/>
      <c r="E37" s="1"/>
    </row>
    <row r="38" spans="1:5">
      <c r="A38" s="1"/>
      <c r="B38" s="196">
        <v>1</v>
      </c>
      <c r="C38" s="194" t="s">
        <v>375</v>
      </c>
      <c r="D38" s="215">
        <v>161875</v>
      </c>
      <c r="E38" s="1"/>
    </row>
    <row r="39" spans="1:5">
      <c r="A39" s="1"/>
      <c r="B39" s="196"/>
      <c r="C39" s="194" t="s">
        <v>49</v>
      </c>
      <c r="D39" s="214">
        <f>SUM(D38)</f>
        <v>161875</v>
      </c>
      <c r="E39" s="1"/>
    </row>
    <row r="40" spans="1:5">
      <c r="A40" s="1"/>
      <c r="B40" s="199"/>
      <c r="C40" s="195"/>
      <c r="D40" s="228"/>
      <c r="E40" s="1"/>
    </row>
    <row r="41" spans="1:5">
      <c r="A41" s="1"/>
      <c r="B41" s="197"/>
      <c r="C41" s="1"/>
      <c r="D41" s="229"/>
      <c r="E41" s="1"/>
    </row>
    <row r="42" spans="1:5">
      <c r="A42" s="191" t="s">
        <v>424</v>
      </c>
      <c r="B42" s="197"/>
      <c r="C42" s="1"/>
      <c r="D42" s="231"/>
      <c r="E42" s="1"/>
    </row>
    <row r="43" spans="1:5">
      <c r="A43" s="1"/>
      <c r="B43" s="196">
        <v>1</v>
      </c>
      <c r="C43" s="194" t="s">
        <v>376</v>
      </c>
      <c r="D43" s="215">
        <v>277872</v>
      </c>
      <c r="E43" s="1"/>
    </row>
    <row r="44" spans="1:5">
      <c r="A44" s="1"/>
      <c r="B44" s="196">
        <v>2</v>
      </c>
      <c r="C44" s="194" t="s">
        <v>377</v>
      </c>
      <c r="D44" s="215">
        <v>228000</v>
      </c>
      <c r="E44" s="1"/>
    </row>
    <row r="45" spans="1:5">
      <c r="A45" s="1"/>
      <c r="B45" s="196"/>
      <c r="C45" s="194" t="s">
        <v>49</v>
      </c>
      <c r="D45" s="214">
        <f>SUM(D43:D44)</f>
        <v>505872</v>
      </c>
      <c r="E45" s="1"/>
    </row>
    <row r="46" spans="1:5">
      <c r="A46" s="1"/>
      <c r="B46" s="200"/>
      <c r="C46" s="195"/>
      <c r="D46" s="228"/>
      <c r="E46" s="1"/>
    </row>
    <row r="47" spans="1:5">
      <c r="A47" s="1"/>
      <c r="B47" s="200"/>
      <c r="C47" s="195"/>
      <c r="D47" s="228"/>
      <c r="E47" s="1"/>
    </row>
    <row r="48" spans="1:5">
      <c r="A48" s="1"/>
      <c r="B48" s="200"/>
      <c r="C48" s="195"/>
      <c r="D48" s="228"/>
      <c r="E48" s="1"/>
    </row>
    <row r="49" spans="1:5">
      <c r="A49" s="1"/>
      <c r="B49" s="200"/>
      <c r="C49" s="195"/>
      <c r="D49" s="228"/>
      <c r="E49" s="1"/>
    </row>
    <row r="50" spans="1:5">
      <c r="A50" s="191" t="s">
        <v>469</v>
      </c>
      <c r="B50" s="197"/>
      <c r="C50" s="1"/>
      <c r="D50" s="229"/>
      <c r="E50" s="1"/>
    </row>
    <row r="51" spans="1:5">
      <c r="A51" s="1"/>
      <c r="B51" s="197"/>
      <c r="C51" s="1"/>
      <c r="D51" s="229"/>
      <c r="E51" s="1"/>
    </row>
    <row r="52" spans="1:5">
      <c r="A52" s="1"/>
      <c r="B52" s="196">
        <v>1</v>
      </c>
      <c r="C52" s="194" t="s">
        <v>425</v>
      </c>
      <c r="D52" s="215">
        <v>3194240</v>
      </c>
      <c r="E52" s="1"/>
    </row>
    <row r="53" spans="1:5">
      <c r="A53" s="1"/>
      <c r="B53" s="196"/>
      <c r="C53" s="194" t="s">
        <v>49</v>
      </c>
      <c r="D53" s="214">
        <f>SUM(D52:D52)</f>
        <v>3194240</v>
      </c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18" t="s">
        <v>378</v>
      </c>
      <c r="B57" s="1"/>
      <c r="C57" s="1"/>
      <c r="D57" s="1"/>
      <c r="E57" s="1"/>
    </row>
    <row r="58" spans="1:5">
      <c r="A58" s="118" t="s">
        <v>468</v>
      </c>
      <c r="B58" s="1"/>
      <c r="C58" s="1"/>
      <c r="D58" s="1"/>
      <c r="E58" s="1"/>
    </row>
    <row r="59" spans="1:5">
      <c r="A59" s="118" t="s">
        <v>418</v>
      </c>
      <c r="B59" s="1"/>
      <c r="C59" s="1"/>
      <c r="D59" s="1"/>
      <c r="E59" s="1"/>
    </row>
    <row r="60" spans="1:5">
      <c r="A60" s="118" t="s">
        <v>467</v>
      </c>
      <c r="B60" s="1"/>
      <c r="C60" s="1"/>
      <c r="D60" s="1"/>
      <c r="E60" s="1"/>
    </row>
    <row r="61" spans="1:5">
      <c r="A61" s="118"/>
      <c r="B61" s="118"/>
      <c r="C61" s="1"/>
      <c r="D61" s="1"/>
      <c r="E61" s="1"/>
    </row>
    <row r="62" spans="1:5">
      <c r="A62" s="118"/>
      <c r="B62" s="118"/>
      <c r="C62" s="1"/>
      <c r="D62" s="1"/>
      <c r="E62" s="118"/>
    </row>
    <row r="63" spans="1:5">
      <c r="A63" s="118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31"/>
  <sheetViews>
    <sheetView topLeftCell="A4" workbookViewId="0">
      <selection activeCell="F22" sqref="F22"/>
    </sheetView>
  </sheetViews>
  <sheetFormatPr defaultRowHeight="15"/>
  <cols>
    <col min="3" max="3" width="29.140625" customWidth="1"/>
    <col min="4" max="4" width="20.28515625" customWidth="1"/>
  </cols>
  <sheetData>
    <row r="2" spans="1:6">
      <c r="A2" s="1" t="s">
        <v>406</v>
      </c>
      <c r="B2" s="1"/>
      <c r="C2" s="1"/>
      <c r="D2" s="1"/>
      <c r="E2" s="1"/>
    </row>
    <row r="3" spans="1:6">
      <c r="A3" s="1"/>
      <c r="B3" s="191" t="s">
        <v>461</v>
      </c>
      <c r="C3" s="1"/>
      <c r="D3" s="1"/>
      <c r="E3" s="1"/>
    </row>
    <row r="4" spans="1:6">
      <c r="A4" s="1"/>
      <c r="B4" s="118"/>
      <c r="C4" s="1"/>
      <c r="D4" s="1"/>
      <c r="E4" s="1"/>
    </row>
    <row r="5" spans="1:6">
      <c r="A5" s="1"/>
      <c r="B5" s="118"/>
      <c r="C5" s="1"/>
      <c r="D5" s="1"/>
      <c r="E5" s="1"/>
    </row>
    <row r="6" spans="1:6">
      <c r="A6" s="191" t="s">
        <v>463</v>
      </c>
      <c r="B6" s="1"/>
      <c r="C6" s="1"/>
      <c r="D6" s="1"/>
      <c r="E6" s="1"/>
    </row>
    <row r="7" spans="1:6">
      <c r="A7" s="1"/>
      <c r="B7" s="1"/>
      <c r="C7" s="1"/>
      <c r="D7" s="1"/>
      <c r="E7" s="1"/>
    </row>
    <row r="8" spans="1:6">
      <c r="A8" s="1"/>
      <c r="B8" s="1"/>
      <c r="C8" s="1"/>
      <c r="D8" s="229"/>
      <c r="E8" s="1"/>
    </row>
    <row r="9" spans="1:6">
      <c r="A9" s="191" t="s">
        <v>381</v>
      </c>
      <c r="B9" s="1"/>
      <c r="C9" s="1"/>
      <c r="D9" s="229"/>
      <c r="E9" s="1"/>
    </row>
    <row r="10" spans="1:6">
      <c r="A10" s="1"/>
      <c r="B10" s="118"/>
      <c r="C10" s="1"/>
      <c r="D10" s="229"/>
      <c r="E10" s="1"/>
    </row>
    <row r="11" spans="1:6">
      <c r="A11" s="1"/>
      <c r="B11" s="9"/>
      <c r="C11" s="194" t="s">
        <v>380</v>
      </c>
      <c r="D11" s="230" t="s">
        <v>379</v>
      </c>
      <c r="E11" s="1"/>
    </row>
    <row r="12" spans="1:6">
      <c r="A12" s="1"/>
      <c r="B12" s="9">
        <v>1</v>
      </c>
      <c r="C12" s="194" t="s">
        <v>382</v>
      </c>
      <c r="D12" s="215">
        <v>37500</v>
      </c>
      <c r="E12" s="1"/>
      <c r="F12" s="205"/>
    </row>
    <row r="13" spans="1:6">
      <c r="A13" s="1"/>
      <c r="B13" s="9">
        <v>2</v>
      </c>
      <c r="C13" s="194" t="s">
        <v>462</v>
      </c>
      <c r="D13" s="215">
        <v>2280000</v>
      </c>
      <c r="E13" s="1"/>
    </row>
    <row r="14" spans="1:6">
      <c r="A14" s="1"/>
      <c r="B14" s="9">
        <v>3</v>
      </c>
      <c r="C14" s="194" t="s">
        <v>383</v>
      </c>
      <c r="D14" s="215">
        <v>166322</v>
      </c>
      <c r="E14" s="1"/>
    </row>
    <row r="15" spans="1:6">
      <c r="A15" s="1"/>
      <c r="B15" s="9">
        <v>4</v>
      </c>
      <c r="C15" s="241" t="s">
        <v>464</v>
      </c>
      <c r="D15" s="215">
        <v>17000</v>
      </c>
      <c r="E15" s="1"/>
    </row>
    <row r="16" spans="1:6">
      <c r="A16" s="1"/>
      <c r="B16" s="9">
        <v>5</v>
      </c>
      <c r="C16" s="194" t="s">
        <v>384</v>
      </c>
      <c r="D16" s="215">
        <v>4634</v>
      </c>
      <c r="E16" s="1"/>
    </row>
    <row r="17" spans="1:5">
      <c r="A17" s="1"/>
      <c r="B17" s="9"/>
      <c r="C17" s="202" t="s">
        <v>49</v>
      </c>
      <c r="D17" s="214">
        <f>SUM(D12:D16)</f>
        <v>2505456</v>
      </c>
      <c r="E17" s="1"/>
    </row>
    <row r="18" spans="1:5">
      <c r="A18" s="1"/>
      <c r="B18" s="1"/>
      <c r="C18" s="1"/>
      <c r="D18" s="229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90" t="s">
        <v>465</v>
      </c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9"/>
      <c r="C22" s="194"/>
      <c r="D22" s="201" t="s">
        <v>379</v>
      </c>
      <c r="E22" s="1"/>
    </row>
    <row r="23" spans="1:5">
      <c r="A23" s="1"/>
      <c r="B23" s="9">
        <v>1</v>
      </c>
      <c r="C23" s="194" t="s">
        <v>385</v>
      </c>
      <c r="D23" s="215">
        <f>+'PASQ,ARDSH.SHP'!D15</f>
        <v>-2505456</v>
      </c>
      <c r="E23" s="1"/>
    </row>
    <row r="24" spans="1:5">
      <c r="A24" s="1"/>
      <c r="B24" s="9">
        <v>2</v>
      </c>
      <c r="C24" s="198" t="s">
        <v>386</v>
      </c>
      <c r="D24" s="215">
        <v>43</v>
      </c>
      <c r="E24" s="1"/>
    </row>
    <row r="25" spans="1:5">
      <c r="A25" s="1"/>
      <c r="B25" s="9">
        <v>3</v>
      </c>
      <c r="C25" s="198" t="s">
        <v>387</v>
      </c>
      <c r="D25" s="215">
        <f>SUM(D23:D24)</f>
        <v>-2505413</v>
      </c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 t="s">
        <v>254</v>
      </c>
      <c r="D28" s="1" t="s">
        <v>228</v>
      </c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 t="s">
        <v>420</v>
      </c>
      <c r="D30" s="1" t="s">
        <v>229</v>
      </c>
      <c r="E30" s="1"/>
    </row>
    <row r="31" spans="1:5">
      <c r="A31" s="1"/>
      <c r="B31" s="1"/>
      <c r="C31" s="1"/>
      <c r="D31" s="1"/>
      <c r="E3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3:H25"/>
  <sheetViews>
    <sheetView tabSelected="1" workbookViewId="0">
      <selection activeCell="L4" sqref="L4"/>
    </sheetView>
  </sheetViews>
  <sheetFormatPr defaultRowHeight="15"/>
  <cols>
    <col min="1" max="1" width="3.42578125" customWidth="1"/>
    <col min="11" max="11" width="4.5703125" customWidth="1"/>
  </cols>
  <sheetData>
    <row r="3" spans="2:8">
      <c r="B3" s="41" t="s">
        <v>416</v>
      </c>
      <c r="H3" t="s">
        <v>474</v>
      </c>
    </row>
    <row r="4" spans="2:8">
      <c r="B4" s="40" t="s">
        <v>419</v>
      </c>
    </row>
    <row r="6" spans="2:8" ht="18.75">
      <c r="F6" s="203" t="s">
        <v>388</v>
      </c>
    </row>
    <row r="7" spans="2:8" ht="18.75">
      <c r="F7" s="203"/>
    </row>
    <row r="8" spans="2:8">
      <c r="B8" t="s">
        <v>417</v>
      </c>
    </row>
    <row r="10" spans="2:8">
      <c r="B10" t="s">
        <v>389</v>
      </c>
    </row>
    <row r="12" spans="2:8">
      <c r="B12" t="s">
        <v>390</v>
      </c>
    </row>
    <row r="15" spans="2:8">
      <c r="B15" t="s">
        <v>466</v>
      </c>
    </row>
    <row r="17" spans="2:8">
      <c r="B17" t="s">
        <v>391</v>
      </c>
    </row>
    <row r="19" spans="2:8">
      <c r="B19" t="s">
        <v>426</v>
      </c>
    </row>
    <row r="22" spans="2:8">
      <c r="B22" s="204"/>
    </row>
    <row r="24" spans="2:8">
      <c r="G24" s="204" t="s">
        <v>392</v>
      </c>
    </row>
    <row r="25" spans="2:8">
      <c r="G25" t="s">
        <v>393</v>
      </c>
      <c r="H25" t="s">
        <v>394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"/>
  <sheetViews>
    <sheetView topLeftCell="B40" workbookViewId="0">
      <selection activeCell="G17" sqref="G17"/>
    </sheetView>
  </sheetViews>
  <sheetFormatPr defaultRowHeight="12.75"/>
  <cols>
    <col min="1" max="1" width="4" style="1" customWidth="1"/>
    <col min="2" max="2" width="46.28515625" style="1" customWidth="1"/>
    <col min="3" max="3" width="9.5703125" style="1" customWidth="1"/>
    <col min="4" max="4" width="15.5703125" style="1" customWidth="1"/>
    <col min="5" max="5" width="14" style="1" customWidth="1"/>
    <col min="6" max="6" width="9.28515625" style="1" customWidth="1"/>
    <col min="7" max="8" width="10.7109375" style="1" customWidth="1"/>
    <col min="9" max="9" width="11.5703125" style="1" customWidth="1"/>
    <col min="10" max="257" width="9.140625" style="1"/>
    <col min="258" max="258" width="4" style="1" customWidth="1"/>
    <col min="259" max="259" width="46.28515625" style="1" customWidth="1"/>
    <col min="260" max="260" width="9.5703125" style="1" customWidth="1"/>
    <col min="261" max="262" width="15.5703125" style="1" customWidth="1"/>
    <col min="263" max="513" width="9.140625" style="1"/>
    <col min="514" max="514" width="4" style="1" customWidth="1"/>
    <col min="515" max="515" width="46.28515625" style="1" customWidth="1"/>
    <col min="516" max="516" width="9.5703125" style="1" customWidth="1"/>
    <col min="517" max="518" width="15.5703125" style="1" customWidth="1"/>
    <col min="519" max="769" width="9.140625" style="1"/>
    <col min="770" max="770" width="4" style="1" customWidth="1"/>
    <col min="771" max="771" width="46.28515625" style="1" customWidth="1"/>
    <col min="772" max="772" width="9.5703125" style="1" customWidth="1"/>
    <col min="773" max="774" width="15.5703125" style="1" customWidth="1"/>
    <col min="775" max="1025" width="9.140625" style="1"/>
    <col min="1026" max="1026" width="4" style="1" customWidth="1"/>
    <col min="1027" max="1027" width="46.28515625" style="1" customWidth="1"/>
    <col min="1028" max="1028" width="9.5703125" style="1" customWidth="1"/>
    <col min="1029" max="1030" width="15.5703125" style="1" customWidth="1"/>
    <col min="1031" max="1281" width="9.140625" style="1"/>
    <col min="1282" max="1282" width="4" style="1" customWidth="1"/>
    <col min="1283" max="1283" width="46.28515625" style="1" customWidth="1"/>
    <col min="1284" max="1284" width="9.5703125" style="1" customWidth="1"/>
    <col min="1285" max="1286" width="15.5703125" style="1" customWidth="1"/>
    <col min="1287" max="1537" width="9.140625" style="1"/>
    <col min="1538" max="1538" width="4" style="1" customWidth="1"/>
    <col min="1539" max="1539" width="46.28515625" style="1" customWidth="1"/>
    <col min="1540" max="1540" width="9.5703125" style="1" customWidth="1"/>
    <col min="1541" max="1542" width="15.5703125" style="1" customWidth="1"/>
    <col min="1543" max="1793" width="9.140625" style="1"/>
    <col min="1794" max="1794" width="4" style="1" customWidth="1"/>
    <col min="1795" max="1795" width="46.28515625" style="1" customWidth="1"/>
    <col min="1796" max="1796" width="9.5703125" style="1" customWidth="1"/>
    <col min="1797" max="1798" width="15.5703125" style="1" customWidth="1"/>
    <col min="1799" max="2049" width="9.140625" style="1"/>
    <col min="2050" max="2050" width="4" style="1" customWidth="1"/>
    <col min="2051" max="2051" width="46.28515625" style="1" customWidth="1"/>
    <col min="2052" max="2052" width="9.5703125" style="1" customWidth="1"/>
    <col min="2053" max="2054" width="15.5703125" style="1" customWidth="1"/>
    <col min="2055" max="2305" width="9.140625" style="1"/>
    <col min="2306" max="2306" width="4" style="1" customWidth="1"/>
    <col min="2307" max="2307" width="46.28515625" style="1" customWidth="1"/>
    <col min="2308" max="2308" width="9.5703125" style="1" customWidth="1"/>
    <col min="2309" max="2310" width="15.5703125" style="1" customWidth="1"/>
    <col min="2311" max="2561" width="9.140625" style="1"/>
    <col min="2562" max="2562" width="4" style="1" customWidth="1"/>
    <col min="2563" max="2563" width="46.28515625" style="1" customWidth="1"/>
    <col min="2564" max="2564" width="9.5703125" style="1" customWidth="1"/>
    <col min="2565" max="2566" width="15.5703125" style="1" customWidth="1"/>
    <col min="2567" max="2817" width="9.140625" style="1"/>
    <col min="2818" max="2818" width="4" style="1" customWidth="1"/>
    <col min="2819" max="2819" width="46.28515625" style="1" customWidth="1"/>
    <col min="2820" max="2820" width="9.5703125" style="1" customWidth="1"/>
    <col min="2821" max="2822" width="15.5703125" style="1" customWidth="1"/>
    <col min="2823" max="3073" width="9.140625" style="1"/>
    <col min="3074" max="3074" width="4" style="1" customWidth="1"/>
    <col min="3075" max="3075" width="46.28515625" style="1" customWidth="1"/>
    <col min="3076" max="3076" width="9.5703125" style="1" customWidth="1"/>
    <col min="3077" max="3078" width="15.5703125" style="1" customWidth="1"/>
    <col min="3079" max="3329" width="9.140625" style="1"/>
    <col min="3330" max="3330" width="4" style="1" customWidth="1"/>
    <col min="3331" max="3331" width="46.28515625" style="1" customWidth="1"/>
    <col min="3332" max="3332" width="9.5703125" style="1" customWidth="1"/>
    <col min="3333" max="3334" width="15.5703125" style="1" customWidth="1"/>
    <col min="3335" max="3585" width="9.140625" style="1"/>
    <col min="3586" max="3586" width="4" style="1" customWidth="1"/>
    <col min="3587" max="3587" width="46.28515625" style="1" customWidth="1"/>
    <col min="3588" max="3588" width="9.5703125" style="1" customWidth="1"/>
    <col min="3589" max="3590" width="15.5703125" style="1" customWidth="1"/>
    <col min="3591" max="3841" width="9.140625" style="1"/>
    <col min="3842" max="3842" width="4" style="1" customWidth="1"/>
    <col min="3843" max="3843" width="46.28515625" style="1" customWidth="1"/>
    <col min="3844" max="3844" width="9.5703125" style="1" customWidth="1"/>
    <col min="3845" max="3846" width="15.5703125" style="1" customWidth="1"/>
    <col min="3847" max="4097" width="9.140625" style="1"/>
    <col min="4098" max="4098" width="4" style="1" customWidth="1"/>
    <col min="4099" max="4099" width="46.28515625" style="1" customWidth="1"/>
    <col min="4100" max="4100" width="9.5703125" style="1" customWidth="1"/>
    <col min="4101" max="4102" width="15.5703125" style="1" customWidth="1"/>
    <col min="4103" max="4353" width="9.140625" style="1"/>
    <col min="4354" max="4354" width="4" style="1" customWidth="1"/>
    <col min="4355" max="4355" width="46.28515625" style="1" customWidth="1"/>
    <col min="4356" max="4356" width="9.5703125" style="1" customWidth="1"/>
    <col min="4357" max="4358" width="15.5703125" style="1" customWidth="1"/>
    <col min="4359" max="4609" width="9.140625" style="1"/>
    <col min="4610" max="4610" width="4" style="1" customWidth="1"/>
    <col min="4611" max="4611" width="46.28515625" style="1" customWidth="1"/>
    <col min="4612" max="4612" width="9.5703125" style="1" customWidth="1"/>
    <col min="4613" max="4614" width="15.5703125" style="1" customWidth="1"/>
    <col min="4615" max="4865" width="9.140625" style="1"/>
    <col min="4866" max="4866" width="4" style="1" customWidth="1"/>
    <col min="4867" max="4867" width="46.28515625" style="1" customWidth="1"/>
    <col min="4868" max="4868" width="9.5703125" style="1" customWidth="1"/>
    <col min="4869" max="4870" width="15.5703125" style="1" customWidth="1"/>
    <col min="4871" max="5121" width="9.140625" style="1"/>
    <col min="5122" max="5122" width="4" style="1" customWidth="1"/>
    <col min="5123" max="5123" width="46.28515625" style="1" customWidth="1"/>
    <col min="5124" max="5124" width="9.5703125" style="1" customWidth="1"/>
    <col min="5125" max="5126" width="15.5703125" style="1" customWidth="1"/>
    <col min="5127" max="5377" width="9.140625" style="1"/>
    <col min="5378" max="5378" width="4" style="1" customWidth="1"/>
    <col min="5379" max="5379" width="46.28515625" style="1" customWidth="1"/>
    <col min="5380" max="5380" width="9.5703125" style="1" customWidth="1"/>
    <col min="5381" max="5382" width="15.5703125" style="1" customWidth="1"/>
    <col min="5383" max="5633" width="9.140625" style="1"/>
    <col min="5634" max="5634" width="4" style="1" customWidth="1"/>
    <col min="5635" max="5635" width="46.28515625" style="1" customWidth="1"/>
    <col min="5636" max="5636" width="9.5703125" style="1" customWidth="1"/>
    <col min="5637" max="5638" width="15.5703125" style="1" customWidth="1"/>
    <col min="5639" max="5889" width="9.140625" style="1"/>
    <col min="5890" max="5890" width="4" style="1" customWidth="1"/>
    <col min="5891" max="5891" width="46.28515625" style="1" customWidth="1"/>
    <col min="5892" max="5892" width="9.5703125" style="1" customWidth="1"/>
    <col min="5893" max="5894" width="15.5703125" style="1" customWidth="1"/>
    <col min="5895" max="6145" width="9.140625" style="1"/>
    <col min="6146" max="6146" width="4" style="1" customWidth="1"/>
    <col min="6147" max="6147" width="46.28515625" style="1" customWidth="1"/>
    <col min="6148" max="6148" width="9.5703125" style="1" customWidth="1"/>
    <col min="6149" max="6150" width="15.5703125" style="1" customWidth="1"/>
    <col min="6151" max="6401" width="9.140625" style="1"/>
    <col min="6402" max="6402" width="4" style="1" customWidth="1"/>
    <col min="6403" max="6403" width="46.28515625" style="1" customWidth="1"/>
    <col min="6404" max="6404" width="9.5703125" style="1" customWidth="1"/>
    <col min="6405" max="6406" width="15.5703125" style="1" customWidth="1"/>
    <col min="6407" max="6657" width="9.140625" style="1"/>
    <col min="6658" max="6658" width="4" style="1" customWidth="1"/>
    <col min="6659" max="6659" width="46.28515625" style="1" customWidth="1"/>
    <col min="6660" max="6660" width="9.5703125" style="1" customWidth="1"/>
    <col min="6661" max="6662" width="15.5703125" style="1" customWidth="1"/>
    <col min="6663" max="6913" width="9.140625" style="1"/>
    <col min="6914" max="6914" width="4" style="1" customWidth="1"/>
    <col min="6915" max="6915" width="46.28515625" style="1" customWidth="1"/>
    <col min="6916" max="6916" width="9.5703125" style="1" customWidth="1"/>
    <col min="6917" max="6918" width="15.5703125" style="1" customWidth="1"/>
    <col min="6919" max="7169" width="9.140625" style="1"/>
    <col min="7170" max="7170" width="4" style="1" customWidth="1"/>
    <col min="7171" max="7171" width="46.28515625" style="1" customWidth="1"/>
    <col min="7172" max="7172" width="9.5703125" style="1" customWidth="1"/>
    <col min="7173" max="7174" width="15.5703125" style="1" customWidth="1"/>
    <col min="7175" max="7425" width="9.140625" style="1"/>
    <col min="7426" max="7426" width="4" style="1" customWidth="1"/>
    <col min="7427" max="7427" width="46.28515625" style="1" customWidth="1"/>
    <col min="7428" max="7428" width="9.5703125" style="1" customWidth="1"/>
    <col min="7429" max="7430" width="15.5703125" style="1" customWidth="1"/>
    <col min="7431" max="7681" width="9.140625" style="1"/>
    <col min="7682" max="7682" width="4" style="1" customWidth="1"/>
    <col min="7683" max="7683" width="46.28515625" style="1" customWidth="1"/>
    <col min="7684" max="7684" width="9.5703125" style="1" customWidth="1"/>
    <col min="7685" max="7686" width="15.5703125" style="1" customWidth="1"/>
    <col min="7687" max="7937" width="9.140625" style="1"/>
    <col min="7938" max="7938" width="4" style="1" customWidth="1"/>
    <col min="7939" max="7939" width="46.28515625" style="1" customWidth="1"/>
    <col min="7940" max="7940" width="9.5703125" style="1" customWidth="1"/>
    <col min="7941" max="7942" width="15.5703125" style="1" customWidth="1"/>
    <col min="7943" max="8193" width="9.140625" style="1"/>
    <col min="8194" max="8194" width="4" style="1" customWidth="1"/>
    <col min="8195" max="8195" width="46.28515625" style="1" customWidth="1"/>
    <col min="8196" max="8196" width="9.5703125" style="1" customWidth="1"/>
    <col min="8197" max="8198" width="15.5703125" style="1" customWidth="1"/>
    <col min="8199" max="8449" width="9.140625" style="1"/>
    <col min="8450" max="8450" width="4" style="1" customWidth="1"/>
    <col min="8451" max="8451" width="46.28515625" style="1" customWidth="1"/>
    <col min="8452" max="8452" width="9.5703125" style="1" customWidth="1"/>
    <col min="8453" max="8454" width="15.5703125" style="1" customWidth="1"/>
    <col min="8455" max="8705" width="9.140625" style="1"/>
    <col min="8706" max="8706" width="4" style="1" customWidth="1"/>
    <col min="8707" max="8707" width="46.28515625" style="1" customWidth="1"/>
    <col min="8708" max="8708" width="9.5703125" style="1" customWidth="1"/>
    <col min="8709" max="8710" width="15.5703125" style="1" customWidth="1"/>
    <col min="8711" max="8961" width="9.140625" style="1"/>
    <col min="8962" max="8962" width="4" style="1" customWidth="1"/>
    <col min="8963" max="8963" width="46.28515625" style="1" customWidth="1"/>
    <col min="8964" max="8964" width="9.5703125" style="1" customWidth="1"/>
    <col min="8965" max="8966" width="15.5703125" style="1" customWidth="1"/>
    <col min="8967" max="9217" width="9.140625" style="1"/>
    <col min="9218" max="9218" width="4" style="1" customWidth="1"/>
    <col min="9219" max="9219" width="46.28515625" style="1" customWidth="1"/>
    <col min="9220" max="9220" width="9.5703125" style="1" customWidth="1"/>
    <col min="9221" max="9222" width="15.5703125" style="1" customWidth="1"/>
    <col min="9223" max="9473" width="9.140625" style="1"/>
    <col min="9474" max="9474" width="4" style="1" customWidth="1"/>
    <col min="9475" max="9475" width="46.28515625" style="1" customWidth="1"/>
    <col min="9476" max="9476" width="9.5703125" style="1" customWidth="1"/>
    <col min="9477" max="9478" width="15.5703125" style="1" customWidth="1"/>
    <col min="9479" max="9729" width="9.140625" style="1"/>
    <col min="9730" max="9730" width="4" style="1" customWidth="1"/>
    <col min="9731" max="9731" width="46.28515625" style="1" customWidth="1"/>
    <col min="9732" max="9732" width="9.5703125" style="1" customWidth="1"/>
    <col min="9733" max="9734" width="15.5703125" style="1" customWidth="1"/>
    <col min="9735" max="9985" width="9.140625" style="1"/>
    <col min="9986" max="9986" width="4" style="1" customWidth="1"/>
    <col min="9987" max="9987" width="46.28515625" style="1" customWidth="1"/>
    <col min="9988" max="9988" width="9.5703125" style="1" customWidth="1"/>
    <col min="9989" max="9990" width="15.5703125" style="1" customWidth="1"/>
    <col min="9991" max="10241" width="9.140625" style="1"/>
    <col min="10242" max="10242" width="4" style="1" customWidth="1"/>
    <col min="10243" max="10243" width="46.28515625" style="1" customWidth="1"/>
    <col min="10244" max="10244" width="9.5703125" style="1" customWidth="1"/>
    <col min="10245" max="10246" width="15.5703125" style="1" customWidth="1"/>
    <col min="10247" max="10497" width="9.140625" style="1"/>
    <col min="10498" max="10498" width="4" style="1" customWidth="1"/>
    <col min="10499" max="10499" width="46.28515625" style="1" customWidth="1"/>
    <col min="10500" max="10500" width="9.5703125" style="1" customWidth="1"/>
    <col min="10501" max="10502" width="15.5703125" style="1" customWidth="1"/>
    <col min="10503" max="10753" width="9.140625" style="1"/>
    <col min="10754" max="10754" width="4" style="1" customWidth="1"/>
    <col min="10755" max="10755" width="46.28515625" style="1" customWidth="1"/>
    <col min="10756" max="10756" width="9.5703125" style="1" customWidth="1"/>
    <col min="10757" max="10758" width="15.5703125" style="1" customWidth="1"/>
    <col min="10759" max="11009" width="9.140625" style="1"/>
    <col min="11010" max="11010" width="4" style="1" customWidth="1"/>
    <col min="11011" max="11011" width="46.28515625" style="1" customWidth="1"/>
    <col min="11012" max="11012" width="9.5703125" style="1" customWidth="1"/>
    <col min="11013" max="11014" width="15.5703125" style="1" customWidth="1"/>
    <col min="11015" max="11265" width="9.140625" style="1"/>
    <col min="11266" max="11266" width="4" style="1" customWidth="1"/>
    <col min="11267" max="11267" width="46.28515625" style="1" customWidth="1"/>
    <col min="11268" max="11268" width="9.5703125" style="1" customWidth="1"/>
    <col min="11269" max="11270" width="15.5703125" style="1" customWidth="1"/>
    <col min="11271" max="11521" width="9.140625" style="1"/>
    <col min="11522" max="11522" width="4" style="1" customWidth="1"/>
    <col min="11523" max="11523" width="46.28515625" style="1" customWidth="1"/>
    <col min="11524" max="11524" width="9.5703125" style="1" customWidth="1"/>
    <col min="11525" max="11526" width="15.5703125" style="1" customWidth="1"/>
    <col min="11527" max="11777" width="9.140625" style="1"/>
    <col min="11778" max="11778" width="4" style="1" customWidth="1"/>
    <col min="11779" max="11779" width="46.28515625" style="1" customWidth="1"/>
    <col min="11780" max="11780" width="9.5703125" style="1" customWidth="1"/>
    <col min="11781" max="11782" width="15.5703125" style="1" customWidth="1"/>
    <col min="11783" max="12033" width="9.140625" style="1"/>
    <col min="12034" max="12034" width="4" style="1" customWidth="1"/>
    <col min="12035" max="12035" width="46.28515625" style="1" customWidth="1"/>
    <col min="12036" max="12036" width="9.5703125" style="1" customWidth="1"/>
    <col min="12037" max="12038" width="15.5703125" style="1" customWidth="1"/>
    <col min="12039" max="12289" width="9.140625" style="1"/>
    <col min="12290" max="12290" width="4" style="1" customWidth="1"/>
    <col min="12291" max="12291" width="46.28515625" style="1" customWidth="1"/>
    <col min="12292" max="12292" width="9.5703125" style="1" customWidth="1"/>
    <col min="12293" max="12294" width="15.5703125" style="1" customWidth="1"/>
    <col min="12295" max="12545" width="9.140625" style="1"/>
    <col min="12546" max="12546" width="4" style="1" customWidth="1"/>
    <col min="12547" max="12547" width="46.28515625" style="1" customWidth="1"/>
    <col min="12548" max="12548" width="9.5703125" style="1" customWidth="1"/>
    <col min="12549" max="12550" width="15.5703125" style="1" customWidth="1"/>
    <col min="12551" max="12801" width="9.140625" style="1"/>
    <col min="12802" max="12802" width="4" style="1" customWidth="1"/>
    <col min="12803" max="12803" width="46.28515625" style="1" customWidth="1"/>
    <col min="12804" max="12804" width="9.5703125" style="1" customWidth="1"/>
    <col min="12805" max="12806" width="15.5703125" style="1" customWidth="1"/>
    <col min="12807" max="13057" width="9.140625" style="1"/>
    <col min="13058" max="13058" width="4" style="1" customWidth="1"/>
    <col min="13059" max="13059" width="46.28515625" style="1" customWidth="1"/>
    <col min="13060" max="13060" width="9.5703125" style="1" customWidth="1"/>
    <col min="13061" max="13062" width="15.5703125" style="1" customWidth="1"/>
    <col min="13063" max="13313" width="9.140625" style="1"/>
    <col min="13314" max="13314" width="4" style="1" customWidth="1"/>
    <col min="13315" max="13315" width="46.28515625" style="1" customWidth="1"/>
    <col min="13316" max="13316" width="9.5703125" style="1" customWidth="1"/>
    <col min="13317" max="13318" width="15.5703125" style="1" customWidth="1"/>
    <col min="13319" max="13569" width="9.140625" style="1"/>
    <col min="13570" max="13570" width="4" style="1" customWidth="1"/>
    <col min="13571" max="13571" width="46.28515625" style="1" customWidth="1"/>
    <col min="13572" max="13572" width="9.5703125" style="1" customWidth="1"/>
    <col min="13573" max="13574" width="15.5703125" style="1" customWidth="1"/>
    <col min="13575" max="13825" width="9.140625" style="1"/>
    <col min="13826" max="13826" width="4" style="1" customWidth="1"/>
    <col min="13827" max="13827" width="46.28515625" style="1" customWidth="1"/>
    <col min="13828" max="13828" width="9.5703125" style="1" customWidth="1"/>
    <col min="13829" max="13830" width="15.5703125" style="1" customWidth="1"/>
    <col min="13831" max="14081" width="9.140625" style="1"/>
    <col min="14082" max="14082" width="4" style="1" customWidth="1"/>
    <col min="14083" max="14083" width="46.28515625" style="1" customWidth="1"/>
    <col min="14084" max="14084" width="9.5703125" style="1" customWidth="1"/>
    <col min="14085" max="14086" width="15.5703125" style="1" customWidth="1"/>
    <col min="14087" max="14337" width="9.140625" style="1"/>
    <col min="14338" max="14338" width="4" style="1" customWidth="1"/>
    <col min="14339" max="14339" width="46.28515625" style="1" customWidth="1"/>
    <col min="14340" max="14340" width="9.5703125" style="1" customWidth="1"/>
    <col min="14341" max="14342" width="15.5703125" style="1" customWidth="1"/>
    <col min="14343" max="14593" width="9.140625" style="1"/>
    <col min="14594" max="14594" width="4" style="1" customWidth="1"/>
    <col min="14595" max="14595" width="46.28515625" style="1" customWidth="1"/>
    <col min="14596" max="14596" width="9.5703125" style="1" customWidth="1"/>
    <col min="14597" max="14598" width="15.5703125" style="1" customWidth="1"/>
    <col min="14599" max="14849" width="9.140625" style="1"/>
    <col min="14850" max="14850" width="4" style="1" customWidth="1"/>
    <col min="14851" max="14851" width="46.28515625" style="1" customWidth="1"/>
    <col min="14852" max="14852" width="9.5703125" style="1" customWidth="1"/>
    <col min="14853" max="14854" width="15.5703125" style="1" customWidth="1"/>
    <col min="14855" max="15105" width="9.140625" style="1"/>
    <col min="15106" max="15106" width="4" style="1" customWidth="1"/>
    <col min="15107" max="15107" width="46.28515625" style="1" customWidth="1"/>
    <col min="15108" max="15108" width="9.5703125" style="1" customWidth="1"/>
    <col min="15109" max="15110" width="15.5703125" style="1" customWidth="1"/>
    <col min="15111" max="15361" width="9.140625" style="1"/>
    <col min="15362" max="15362" width="4" style="1" customWidth="1"/>
    <col min="15363" max="15363" width="46.28515625" style="1" customWidth="1"/>
    <col min="15364" max="15364" width="9.5703125" style="1" customWidth="1"/>
    <col min="15365" max="15366" width="15.5703125" style="1" customWidth="1"/>
    <col min="15367" max="15617" width="9.140625" style="1"/>
    <col min="15618" max="15618" width="4" style="1" customWidth="1"/>
    <col min="15619" max="15619" width="46.28515625" style="1" customWidth="1"/>
    <col min="15620" max="15620" width="9.5703125" style="1" customWidth="1"/>
    <col min="15621" max="15622" width="15.5703125" style="1" customWidth="1"/>
    <col min="15623" max="15873" width="9.140625" style="1"/>
    <col min="15874" max="15874" width="4" style="1" customWidth="1"/>
    <col min="15875" max="15875" width="46.28515625" style="1" customWidth="1"/>
    <col min="15876" max="15876" width="9.5703125" style="1" customWidth="1"/>
    <col min="15877" max="15878" width="15.5703125" style="1" customWidth="1"/>
    <col min="15879" max="16129" width="9.140625" style="1"/>
    <col min="16130" max="16130" width="4" style="1" customWidth="1"/>
    <col min="16131" max="16131" width="46.28515625" style="1" customWidth="1"/>
    <col min="16132" max="16132" width="9.5703125" style="1" customWidth="1"/>
    <col min="16133" max="16134" width="15.5703125" style="1" customWidth="1"/>
    <col min="16135" max="16384" width="9.140625" style="1"/>
  </cols>
  <sheetData>
    <row r="1" spans="1:8">
      <c r="B1" s="1" t="s">
        <v>431</v>
      </c>
    </row>
    <row r="2" spans="1:8" ht="15">
      <c r="A2" s="19"/>
      <c r="B2" s="6" t="s">
        <v>21</v>
      </c>
      <c r="C2" s="20" t="s">
        <v>22</v>
      </c>
      <c r="D2" s="31" t="s">
        <v>432</v>
      </c>
      <c r="E2" s="31" t="s">
        <v>395</v>
      </c>
      <c r="F2" s="18"/>
      <c r="G2" s="18"/>
      <c r="H2" s="18"/>
    </row>
    <row r="3" spans="1:8" ht="15">
      <c r="A3" s="19" t="s">
        <v>23</v>
      </c>
      <c r="B3" s="20" t="s">
        <v>24</v>
      </c>
      <c r="C3" s="21">
        <v>1</v>
      </c>
      <c r="D3" s="208">
        <v>0</v>
      </c>
      <c r="E3" s="208">
        <v>0</v>
      </c>
      <c r="F3" s="116"/>
      <c r="G3" s="116"/>
      <c r="H3" s="116"/>
    </row>
    <row r="4" spans="1:8" ht="15">
      <c r="A4" s="19">
        <v>1</v>
      </c>
      <c r="B4" s="20" t="s">
        <v>25</v>
      </c>
      <c r="C4" s="21">
        <v>2</v>
      </c>
      <c r="D4" s="208">
        <v>48692</v>
      </c>
      <c r="E4" s="208">
        <v>8464</v>
      </c>
      <c r="F4" s="18"/>
      <c r="G4" s="18"/>
      <c r="H4" s="18"/>
    </row>
    <row r="5" spans="1:8" ht="15">
      <c r="A5" s="19">
        <v>2</v>
      </c>
      <c r="B5" s="20" t="s">
        <v>26</v>
      </c>
      <c r="C5" s="21">
        <v>3</v>
      </c>
      <c r="D5" s="208">
        <v>0</v>
      </c>
      <c r="E5" s="208">
        <v>0</v>
      </c>
      <c r="F5" s="18"/>
      <c r="G5" s="18"/>
      <c r="H5" s="18"/>
    </row>
    <row r="6" spans="1:8" ht="14.25">
      <c r="A6" s="19" t="s">
        <v>27</v>
      </c>
      <c r="B6" s="23" t="s">
        <v>28</v>
      </c>
      <c r="C6" s="21">
        <v>4</v>
      </c>
      <c r="D6" s="208">
        <v>0</v>
      </c>
      <c r="E6" s="208">
        <v>0</v>
      </c>
      <c r="F6" s="18"/>
      <c r="G6" s="18"/>
      <c r="H6" s="18"/>
    </row>
    <row r="7" spans="1:8" ht="14.25">
      <c r="A7" s="19" t="s">
        <v>29</v>
      </c>
      <c r="B7" s="24" t="s">
        <v>30</v>
      </c>
      <c r="C7" s="21">
        <v>5</v>
      </c>
      <c r="D7" s="208">
        <v>0</v>
      </c>
      <c r="E7" s="208">
        <v>0</v>
      </c>
      <c r="F7" s="18"/>
      <c r="G7" s="18"/>
      <c r="H7" s="18"/>
    </row>
    <row r="8" spans="1:8" ht="15">
      <c r="A8" s="19">
        <v>2</v>
      </c>
      <c r="B8" s="25" t="s">
        <v>31</v>
      </c>
      <c r="C8" s="21">
        <v>6</v>
      </c>
      <c r="D8" s="232">
        <v>0</v>
      </c>
      <c r="E8" s="208">
        <v>0</v>
      </c>
      <c r="F8" s="18"/>
      <c r="G8" s="18"/>
      <c r="H8" s="18"/>
    </row>
    <row r="9" spans="1:8" ht="15">
      <c r="A9" s="19">
        <v>3</v>
      </c>
      <c r="B9" s="20" t="s">
        <v>32</v>
      </c>
      <c r="C9" s="21">
        <v>7</v>
      </c>
      <c r="D9" s="208">
        <v>0</v>
      </c>
      <c r="E9" s="208">
        <v>0</v>
      </c>
      <c r="F9" s="18"/>
      <c r="G9" s="18"/>
      <c r="H9" s="18"/>
    </row>
    <row r="10" spans="1:8" ht="14.25">
      <c r="A10" s="19" t="s">
        <v>27</v>
      </c>
      <c r="B10" s="24" t="s">
        <v>33</v>
      </c>
      <c r="C10" s="21">
        <v>8</v>
      </c>
      <c r="D10" s="208">
        <v>0</v>
      </c>
      <c r="E10" s="208">
        <v>0</v>
      </c>
      <c r="F10" s="18"/>
      <c r="G10" s="18"/>
      <c r="H10" s="18"/>
    </row>
    <row r="11" spans="1:8" ht="14.25">
      <c r="A11" s="19" t="s">
        <v>29</v>
      </c>
      <c r="B11" s="24" t="s">
        <v>255</v>
      </c>
      <c r="C11" s="21">
        <v>9</v>
      </c>
      <c r="D11" s="233">
        <v>7500</v>
      </c>
      <c r="E11" s="208">
        <v>0</v>
      </c>
      <c r="F11" s="18"/>
      <c r="G11" s="18"/>
      <c r="H11" s="18"/>
    </row>
    <row r="12" spans="1:8" ht="14.25">
      <c r="A12" s="19" t="s">
        <v>34</v>
      </c>
      <c r="B12" s="24" t="s">
        <v>35</v>
      </c>
      <c r="C12" s="21">
        <v>10</v>
      </c>
      <c r="D12" s="208">
        <v>0</v>
      </c>
      <c r="E12" s="208">
        <v>0</v>
      </c>
      <c r="F12" s="18"/>
      <c r="G12" s="18"/>
      <c r="H12" s="18"/>
    </row>
    <row r="13" spans="1:8" ht="14.25">
      <c r="A13" s="19" t="s">
        <v>36</v>
      </c>
      <c r="B13" s="24" t="s">
        <v>37</v>
      </c>
      <c r="C13" s="21">
        <v>11</v>
      </c>
      <c r="D13" s="208"/>
      <c r="E13" s="208">
        <v>0</v>
      </c>
      <c r="F13" s="18"/>
      <c r="G13" s="116"/>
      <c r="H13" s="116"/>
    </row>
    <row r="14" spans="1:8" ht="15">
      <c r="A14" s="19"/>
      <c r="B14" s="6" t="s">
        <v>38</v>
      </c>
      <c r="C14" s="21">
        <v>12</v>
      </c>
      <c r="D14" s="208">
        <f>D10+D11+D12+D13</f>
        <v>7500</v>
      </c>
      <c r="E14" s="208">
        <f>E10+E11+E12+E13</f>
        <v>0</v>
      </c>
      <c r="F14" s="18"/>
      <c r="G14" s="116"/>
      <c r="H14" s="116"/>
    </row>
    <row r="15" spans="1:8" ht="15">
      <c r="A15" s="19">
        <v>4</v>
      </c>
      <c r="B15" s="20" t="s">
        <v>39</v>
      </c>
      <c r="C15" s="21">
        <v>13</v>
      </c>
      <c r="D15" s="208">
        <v>0</v>
      </c>
      <c r="E15" s="208">
        <v>0</v>
      </c>
      <c r="F15" s="18"/>
      <c r="G15" s="18"/>
      <c r="H15" s="18"/>
    </row>
    <row r="16" spans="1:8" ht="12" customHeight="1">
      <c r="A16" s="19" t="s">
        <v>27</v>
      </c>
      <c r="B16" s="24" t="s">
        <v>40</v>
      </c>
      <c r="C16" s="21">
        <v>14</v>
      </c>
      <c r="D16" s="208">
        <v>0</v>
      </c>
      <c r="E16" s="208">
        <v>0</v>
      </c>
      <c r="F16" s="18"/>
      <c r="G16" s="18"/>
      <c r="H16" s="18"/>
    </row>
    <row r="17" spans="1:9" ht="14.25" customHeight="1">
      <c r="A17" s="19" t="s">
        <v>29</v>
      </c>
      <c r="B17" s="24" t="s">
        <v>41</v>
      </c>
      <c r="C17" s="21">
        <v>15</v>
      </c>
      <c r="D17" s="208">
        <v>0</v>
      </c>
      <c r="E17" s="208">
        <v>0</v>
      </c>
      <c r="F17" s="18"/>
      <c r="G17" s="18"/>
      <c r="H17" s="18"/>
      <c r="I17" s="186"/>
    </row>
    <row r="18" spans="1:9" ht="12.75" customHeight="1">
      <c r="A18" s="19" t="s">
        <v>34</v>
      </c>
      <c r="B18" s="24" t="s">
        <v>124</v>
      </c>
      <c r="C18" s="21">
        <v>16</v>
      </c>
      <c r="D18" s="208">
        <v>0</v>
      </c>
      <c r="E18" s="208">
        <v>0</v>
      </c>
      <c r="F18" s="18"/>
      <c r="G18" s="18"/>
      <c r="H18" s="18"/>
    </row>
    <row r="19" spans="1:9" ht="13.5" customHeight="1">
      <c r="A19" s="19" t="s">
        <v>36</v>
      </c>
      <c r="B19" s="24" t="s">
        <v>42</v>
      </c>
      <c r="C19" s="21">
        <v>17</v>
      </c>
      <c r="D19" s="208">
        <v>0</v>
      </c>
      <c r="E19" s="208">
        <v>0</v>
      </c>
      <c r="F19" s="18"/>
      <c r="G19" s="18"/>
      <c r="H19" s="18"/>
    </row>
    <row r="20" spans="1:9" ht="13.5" customHeight="1">
      <c r="A20" s="19" t="s">
        <v>43</v>
      </c>
      <c r="B20" s="24" t="s">
        <v>44</v>
      </c>
      <c r="C20" s="21">
        <v>18</v>
      </c>
      <c r="D20" s="208">
        <v>0</v>
      </c>
      <c r="E20" s="208">
        <v>0</v>
      </c>
      <c r="F20" s="18"/>
      <c r="G20" s="18"/>
      <c r="H20" s="18"/>
    </row>
    <row r="21" spans="1:9" ht="15">
      <c r="A21" s="19"/>
      <c r="B21" s="6" t="s">
        <v>45</v>
      </c>
      <c r="C21" s="21">
        <v>19</v>
      </c>
      <c r="D21" s="208">
        <f>D16+D17+D18+D19+D20</f>
        <v>0</v>
      </c>
      <c r="E21" s="208">
        <v>0</v>
      </c>
      <c r="F21" s="18"/>
      <c r="G21" s="18"/>
      <c r="H21" s="18"/>
    </row>
    <row r="22" spans="1:9" ht="15">
      <c r="A22" s="19">
        <v>5</v>
      </c>
      <c r="B22" s="20" t="s">
        <v>46</v>
      </c>
      <c r="C22" s="21">
        <v>20</v>
      </c>
      <c r="D22" s="208">
        <v>0</v>
      </c>
      <c r="E22" s="208">
        <v>0</v>
      </c>
      <c r="F22" s="18"/>
      <c r="G22" s="18"/>
      <c r="H22" s="18"/>
    </row>
    <row r="23" spans="1:9" ht="15">
      <c r="A23" s="19">
        <v>6</v>
      </c>
      <c r="B23" s="20" t="s">
        <v>47</v>
      </c>
      <c r="C23" s="21">
        <v>21</v>
      </c>
      <c r="D23" s="208">
        <v>0</v>
      </c>
      <c r="E23" s="208">
        <v>0</v>
      </c>
      <c r="F23" s="18"/>
      <c r="G23" s="18"/>
      <c r="H23" s="18"/>
    </row>
    <row r="24" spans="1:9" ht="15">
      <c r="A24" s="19">
        <v>7</v>
      </c>
      <c r="B24" s="20" t="s">
        <v>48</v>
      </c>
      <c r="C24" s="21">
        <v>22</v>
      </c>
      <c r="D24" s="208">
        <v>0</v>
      </c>
      <c r="E24" s="208">
        <v>0</v>
      </c>
      <c r="F24" s="18"/>
      <c r="G24" s="18"/>
      <c r="H24" s="18"/>
    </row>
    <row r="25" spans="1:9" ht="15">
      <c r="A25" s="19"/>
      <c r="B25" s="6" t="s">
        <v>49</v>
      </c>
      <c r="C25" s="21">
        <v>23</v>
      </c>
      <c r="D25" s="208">
        <v>0</v>
      </c>
      <c r="E25" s="208">
        <v>0</v>
      </c>
      <c r="F25" s="18"/>
      <c r="G25" s="18"/>
      <c r="H25" s="18"/>
    </row>
    <row r="26" spans="1:9" ht="15">
      <c r="A26" s="19"/>
      <c r="B26" s="20" t="s">
        <v>50</v>
      </c>
      <c r="C26" s="21">
        <v>24</v>
      </c>
      <c r="D26" s="208">
        <f>D4+D8+D14+D21</f>
        <v>56192</v>
      </c>
      <c r="E26" s="208">
        <f>E4+E8+E14+E21</f>
        <v>8464</v>
      </c>
      <c r="F26" s="18"/>
      <c r="G26" s="18"/>
      <c r="H26" s="18"/>
    </row>
    <row r="27" spans="1:9" ht="15">
      <c r="A27" s="19" t="s">
        <v>51</v>
      </c>
      <c r="B27" s="20" t="s">
        <v>52</v>
      </c>
      <c r="C27" s="21">
        <v>25</v>
      </c>
      <c r="D27" s="208">
        <v>0</v>
      </c>
      <c r="E27" s="208">
        <v>0</v>
      </c>
      <c r="F27" s="18"/>
      <c r="G27" s="18"/>
      <c r="H27" s="18"/>
    </row>
    <row r="28" spans="1:9" ht="15">
      <c r="A28" s="19">
        <v>1</v>
      </c>
      <c r="B28" s="20" t="s">
        <v>53</v>
      </c>
      <c r="C28" s="21">
        <v>26</v>
      </c>
      <c r="D28" s="208">
        <f>D29+D30+D31+D32</f>
        <v>0</v>
      </c>
      <c r="E28" s="208">
        <v>0</v>
      </c>
      <c r="F28" s="22"/>
      <c r="G28" s="18"/>
      <c r="H28" s="18"/>
    </row>
    <row r="29" spans="1:9" ht="14.25">
      <c r="A29" s="19" t="s">
        <v>27</v>
      </c>
      <c r="B29" s="26" t="s">
        <v>54</v>
      </c>
      <c r="C29" s="21">
        <v>27</v>
      </c>
      <c r="D29" s="208">
        <v>0</v>
      </c>
      <c r="E29" s="208">
        <v>0</v>
      </c>
      <c r="F29" s="18"/>
      <c r="G29" s="18"/>
      <c r="H29" s="18"/>
    </row>
    <row r="30" spans="1:9" ht="14.25">
      <c r="A30" s="19" t="s">
        <v>29</v>
      </c>
      <c r="B30" s="24" t="s">
        <v>55</v>
      </c>
      <c r="C30" s="21">
        <v>28</v>
      </c>
      <c r="D30" s="208">
        <v>0</v>
      </c>
      <c r="E30" s="208">
        <v>0</v>
      </c>
      <c r="F30" s="18"/>
      <c r="G30" s="18"/>
      <c r="H30" s="18"/>
    </row>
    <row r="31" spans="1:9" ht="14.25">
      <c r="A31" s="19" t="s">
        <v>34</v>
      </c>
      <c r="B31" s="24" t="s">
        <v>56</v>
      </c>
      <c r="C31" s="21">
        <v>29</v>
      </c>
      <c r="D31" s="208">
        <v>0</v>
      </c>
      <c r="E31" s="208">
        <v>0</v>
      </c>
      <c r="F31" s="18"/>
      <c r="G31" s="18"/>
      <c r="H31" s="18"/>
    </row>
    <row r="32" spans="1:9" ht="14.25">
      <c r="A32" s="19" t="s">
        <v>36</v>
      </c>
      <c r="B32" s="24" t="s">
        <v>57</v>
      </c>
      <c r="C32" s="21">
        <v>30</v>
      </c>
      <c r="D32" s="208">
        <v>0</v>
      </c>
      <c r="E32" s="208">
        <v>0</v>
      </c>
      <c r="F32" s="18"/>
      <c r="G32" s="18"/>
      <c r="H32" s="18"/>
    </row>
    <row r="33" spans="1:8" ht="15">
      <c r="A33" s="19"/>
      <c r="B33" s="6" t="s">
        <v>58</v>
      </c>
      <c r="C33" s="21">
        <v>31</v>
      </c>
      <c r="D33" s="208">
        <f>D29+D30+D31+D32</f>
        <v>0</v>
      </c>
      <c r="E33" s="208">
        <v>0</v>
      </c>
      <c r="F33" s="18"/>
      <c r="G33" s="18"/>
      <c r="H33" s="18"/>
    </row>
    <row r="34" spans="1:8" ht="15">
      <c r="A34" s="19">
        <v>2</v>
      </c>
      <c r="B34" s="20" t="s">
        <v>59</v>
      </c>
      <c r="C34" s="21">
        <v>32</v>
      </c>
      <c r="D34" s="208">
        <v>0</v>
      </c>
      <c r="E34" s="208">
        <v>0</v>
      </c>
      <c r="F34" s="18"/>
      <c r="G34" s="18"/>
      <c r="H34" s="18"/>
    </row>
    <row r="35" spans="1:8" ht="14.25">
      <c r="A35" s="19"/>
      <c r="B35" s="24" t="s">
        <v>60</v>
      </c>
      <c r="C35" s="21">
        <v>33</v>
      </c>
      <c r="D35" s="208">
        <v>0</v>
      </c>
      <c r="E35" s="208">
        <v>0</v>
      </c>
      <c r="F35" s="18"/>
      <c r="G35" s="18"/>
      <c r="H35" s="18"/>
    </row>
    <row r="36" spans="1:8" ht="14.25">
      <c r="A36" s="19"/>
      <c r="B36" s="24" t="s">
        <v>61</v>
      </c>
      <c r="C36" s="21">
        <v>34</v>
      </c>
      <c r="D36" s="208">
        <v>0</v>
      </c>
      <c r="E36" s="208">
        <v>0</v>
      </c>
      <c r="F36" s="18"/>
      <c r="G36" s="18"/>
      <c r="H36" s="18"/>
    </row>
    <row r="37" spans="1:8" ht="14.25">
      <c r="A37" s="19"/>
      <c r="B37" s="24" t="s">
        <v>62</v>
      </c>
      <c r="C37" s="21">
        <v>35</v>
      </c>
      <c r="D37" s="208">
        <v>0</v>
      </c>
      <c r="E37" s="208">
        <v>0</v>
      </c>
      <c r="F37" s="18"/>
      <c r="G37" s="18"/>
      <c r="H37" s="18"/>
    </row>
    <row r="38" spans="1:8" ht="14.25">
      <c r="A38" s="19"/>
      <c r="B38" s="24" t="s">
        <v>238</v>
      </c>
      <c r="C38" s="21"/>
      <c r="D38" s="208">
        <v>559240</v>
      </c>
      <c r="E38" s="208">
        <v>0</v>
      </c>
      <c r="F38" s="18"/>
      <c r="G38" s="18"/>
      <c r="H38" s="18"/>
    </row>
    <row r="39" spans="1:8" ht="14.25">
      <c r="A39" s="19"/>
      <c r="B39" s="24" t="s">
        <v>63</v>
      </c>
      <c r="C39" s="21">
        <v>36</v>
      </c>
      <c r="D39" s="208">
        <v>0</v>
      </c>
      <c r="E39" s="208">
        <v>0</v>
      </c>
      <c r="F39" s="18"/>
      <c r="G39" s="18"/>
      <c r="H39" s="18"/>
    </row>
    <row r="40" spans="1:8" ht="15">
      <c r="A40" s="19"/>
      <c r="B40" s="6" t="s">
        <v>31</v>
      </c>
      <c r="C40" s="21">
        <v>37</v>
      </c>
      <c r="D40" s="208">
        <f>SUM(D34:D39)</f>
        <v>559240</v>
      </c>
      <c r="E40" s="208">
        <v>0</v>
      </c>
      <c r="F40" s="18"/>
      <c r="G40" s="18"/>
      <c r="H40" s="18"/>
    </row>
    <row r="41" spans="1:8" ht="15">
      <c r="A41" s="19">
        <v>3</v>
      </c>
      <c r="B41" s="20" t="s">
        <v>64</v>
      </c>
      <c r="C41" s="21">
        <v>38</v>
      </c>
      <c r="D41" s="208">
        <v>0</v>
      </c>
      <c r="E41" s="208">
        <v>0</v>
      </c>
      <c r="F41" s="18"/>
      <c r="G41" s="18"/>
      <c r="H41" s="18"/>
    </row>
    <row r="42" spans="1:8" ht="15">
      <c r="A42" s="19">
        <v>4</v>
      </c>
      <c r="B42" s="20" t="s">
        <v>65</v>
      </c>
      <c r="C42" s="21">
        <v>39</v>
      </c>
      <c r="D42" s="208">
        <v>0</v>
      </c>
      <c r="E42" s="208">
        <v>0</v>
      </c>
      <c r="F42" s="18"/>
      <c r="G42" s="18"/>
      <c r="H42" s="18"/>
    </row>
    <row r="43" spans="1:8" ht="12.75" customHeight="1">
      <c r="A43" s="19" t="s">
        <v>27</v>
      </c>
      <c r="B43" s="24" t="s">
        <v>66</v>
      </c>
      <c r="C43" s="21">
        <v>40</v>
      </c>
      <c r="D43" s="208">
        <v>0</v>
      </c>
      <c r="E43" s="208">
        <v>0</v>
      </c>
      <c r="F43" s="18"/>
      <c r="G43" s="18"/>
      <c r="H43" s="18"/>
    </row>
    <row r="44" spans="1:8" ht="13.5" customHeight="1">
      <c r="A44" s="19" t="s">
        <v>29</v>
      </c>
      <c r="B44" s="24" t="s">
        <v>67</v>
      </c>
      <c r="C44" s="21">
        <v>41</v>
      </c>
      <c r="D44" s="208">
        <v>0</v>
      </c>
      <c r="E44" s="208">
        <v>0</v>
      </c>
      <c r="F44" s="18"/>
      <c r="G44" s="18"/>
      <c r="H44" s="18"/>
    </row>
    <row r="45" spans="1:8" ht="14.25">
      <c r="A45" s="19" t="s">
        <v>34</v>
      </c>
      <c r="B45" s="24" t="s">
        <v>68</v>
      </c>
      <c r="C45" s="21">
        <v>42</v>
      </c>
      <c r="D45" s="208">
        <v>0</v>
      </c>
      <c r="E45" s="208">
        <v>0</v>
      </c>
      <c r="F45" s="18"/>
      <c r="G45" s="18"/>
      <c r="H45" s="18"/>
    </row>
    <row r="46" spans="1:8" ht="14.25" customHeight="1">
      <c r="A46" s="19"/>
      <c r="B46" s="6" t="s">
        <v>45</v>
      </c>
      <c r="C46" s="21">
        <v>43</v>
      </c>
      <c r="D46" s="208">
        <v>0</v>
      </c>
      <c r="E46" s="208">
        <v>0</v>
      </c>
      <c r="F46" s="18"/>
      <c r="G46" s="18"/>
      <c r="H46" s="18"/>
    </row>
    <row r="47" spans="1:8" ht="16.5" customHeight="1">
      <c r="A47" s="19">
        <v>5</v>
      </c>
      <c r="B47" s="20" t="s">
        <v>69</v>
      </c>
      <c r="C47" s="21">
        <v>44</v>
      </c>
      <c r="D47" s="208">
        <v>4000000</v>
      </c>
      <c r="E47" s="208">
        <v>4000000</v>
      </c>
      <c r="F47" s="18"/>
      <c r="G47" s="18"/>
      <c r="H47" s="18"/>
    </row>
    <row r="48" spans="1:8" ht="13.5" customHeight="1">
      <c r="A48" s="19">
        <v>6</v>
      </c>
      <c r="B48" s="20" t="s">
        <v>70</v>
      </c>
      <c r="C48" s="21">
        <v>45</v>
      </c>
      <c r="D48" s="208">
        <v>0</v>
      </c>
      <c r="E48" s="208">
        <v>0</v>
      </c>
      <c r="F48" s="18"/>
      <c r="G48" s="18"/>
      <c r="H48" s="18"/>
    </row>
    <row r="49" spans="1:8" ht="13.5" customHeight="1">
      <c r="A49" s="19"/>
      <c r="B49" s="6" t="s">
        <v>71</v>
      </c>
      <c r="C49" s="21">
        <v>46</v>
      </c>
      <c r="D49" s="208">
        <v>0</v>
      </c>
      <c r="E49" s="208">
        <v>0</v>
      </c>
      <c r="F49" s="18"/>
      <c r="G49" s="18"/>
      <c r="H49" s="18"/>
    </row>
    <row r="50" spans="1:8" ht="15">
      <c r="A50" s="19"/>
      <c r="B50" s="20" t="s">
        <v>72</v>
      </c>
      <c r="C50" s="21">
        <v>47</v>
      </c>
      <c r="D50" s="208">
        <f>D33+D40+D46+D47</f>
        <v>4559240</v>
      </c>
      <c r="E50" s="208">
        <f>E33+E40+E46+E47</f>
        <v>4000000</v>
      </c>
      <c r="F50" s="18"/>
      <c r="G50" s="18"/>
      <c r="H50" s="18"/>
    </row>
    <row r="51" spans="1:8" ht="15">
      <c r="A51" s="19"/>
      <c r="B51" s="20" t="s">
        <v>73</v>
      </c>
      <c r="C51" s="21">
        <v>48</v>
      </c>
      <c r="D51" s="208">
        <f>D26+D50</f>
        <v>4615432</v>
      </c>
      <c r="E51" s="208">
        <f>E26+E50</f>
        <v>4008464</v>
      </c>
      <c r="F51" s="18"/>
      <c r="G51" s="18"/>
      <c r="H51" s="18"/>
    </row>
    <row r="52" spans="1:8" ht="14.25">
      <c r="B52" s="18"/>
      <c r="C52" s="18"/>
      <c r="D52" s="18"/>
      <c r="E52" s="18"/>
      <c r="F52" s="18"/>
      <c r="G52" s="18"/>
      <c r="H52" s="18"/>
    </row>
    <row r="53" spans="1:8" ht="14.25">
      <c r="B53" s="116" t="s">
        <v>254</v>
      </c>
      <c r="C53" s="18"/>
      <c r="D53" s="116" t="s">
        <v>228</v>
      </c>
      <c r="E53" s="18"/>
      <c r="F53" s="18"/>
      <c r="G53" s="18"/>
      <c r="H53" s="18"/>
    </row>
    <row r="54" spans="1:8" ht="14.25">
      <c r="B54" s="116" t="s">
        <v>420</v>
      </c>
      <c r="C54" s="18"/>
      <c r="D54" s="116" t="s">
        <v>237</v>
      </c>
      <c r="E54" s="18"/>
      <c r="F54" s="18"/>
      <c r="G54" s="18"/>
      <c r="H54" s="18"/>
    </row>
    <row r="55" spans="1:8" ht="14.25">
      <c r="B55" s="18"/>
      <c r="C55" s="18"/>
      <c r="D55" s="18"/>
      <c r="E55" s="18"/>
      <c r="F55" s="18"/>
      <c r="G55" s="18"/>
      <c r="H55" s="18"/>
    </row>
    <row r="56" spans="1:8" ht="14.25">
      <c r="B56" s="18"/>
      <c r="C56" s="18"/>
      <c r="D56" s="18"/>
      <c r="E56" s="18"/>
      <c r="F56" s="18"/>
      <c r="G56" s="18"/>
      <c r="H56" s="18"/>
    </row>
    <row r="57" spans="1:8" ht="14.25">
      <c r="B57" s="18"/>
      <c r="C57" s="18"/>
      <c r="D57" s="18"/>
      <c r="E57" s="18"/>
      <c r="F57" s="18"/>
      <c r="G57" s="18"/>
      <c r="H57" s="18"/>
    </row>
    <row r="58" spans="1:8" ht="14.25">
      <c r="B58" s="18"/>
      <c r="C58" s="18"/>
      <c r="D58" s="18"/>
      <c r="E58" s="18"/>
      <c r="F58" s="18"/>
      <c r="G58" s="18"/>
      <c r="H58" s="18"/>
    </row>
    <row r="59" spans="1:8" ht="14.25">
      <c r="B59" s="18"/>
      <c r="C59" s="18"/>
      <c r="D59" s="18"/>
      <c r="E59" s="18"/>
      <c r="F59" s="18"/>
      <c r="G59" s="18"/>
      <c r="H59" s="18"/>
    </row>
    <row r="60" spans="1:8" ht="14.25">
      <c r="B60" s="18"/>
      <c r="C60" s="18"/>
      <c r="D60" s="18"/>
      <c r="E60" s="18"/>
      <c r="F60" s="18"/>
      <c r="G60" s="18"/>
      <c r="H60" s="18"/>
    </row>
    <row r="61" spans="1:8" ht="14.25">
      <c r="B61" s="18"/>
      <c r="C61" s="18"/>
      <c r="D61" s="18"/>
      <c r="E61" s="18"/>
      <c r="F61" s="18"/>
      <c r="G61" s="18"/>
      <c r="H61" s="18"/>
    </row>
    <row r="62" spans="1:8" ht="14.25">
      <c r="B62" s="18"/>
      <c r="C62" s="18"/>
      <c r="D62" s="18"/>
      <c r="E62" s="18"/>
      <c r="F62" s="18"/>
      <c r="G62" s="18"/>
      <c r="H62" s="18"/>
    </row>
    <row r="63" spans="1:8" ht="14.25">
      <c r="B63" s="18"/>
      <c r="C63" s="18"/>
      <c r="D63" s="18"/>
      <c r="E63" s="18"/>
      <c r="F63" s="18"/>
      <c r="G63" s="18"/>
      <c r="H63" s="18"/>
    </row>
    <row r="64" spans="1:8" ht="14.25">
      <c r="B64" s="18"/>
      <c r="C64" s="18"/>
      <c r="D64" s="18"/>
      <c r="E64" s="18"/>
      <c r="F64" s="18"/>
      <c r="G64" s="18"/>
      <c r="H64" s="18"/>
    </row>
    <row r="65" spans="2:8" ht="14.25">
      <c r="B65" s="18"/>
      <c r="C65" s="18"/>
      <c r="D65" s="18"/>
      <c r="E65" s="18"/>
      <c r="F65" s="18"/>
      <c r="G65" s="18"/>
      <c r="H65" s="18"/>
    </row>
    <row r="66" spans="2:8" ht="14.25">
      <c r="B66" s="18"/>
      <c r="C66" s="18"/>
      <c r="D66" s="18"/>
      <c r="E66" s="18"/>
      <c r="F66" s="18"/>
      <c r="G66" s="18"/>
      <c r="H66" s="18"/>
    </row>
    <row r="67" spans="2:8" ht="14.25">
      <c r="B67" s="18"/>
      <c r="C67" s="18"/>
      <c r="D67" s="18"/>
      <c r="E67" s="18"/>
      <c r="F67" s="18"/>
      <c r="G67" s="18"/>
      <c r="H67" s="18"/>
    </row>
    <row r="68" spans="2:8" ht="14.25">
      <c r="B68" s="18"/>
      <c r="C68" s="18"/>
      <c r="D68" s="18"/>
      <c r="E68" s="18"/>
      <c r="F68" s="18"/>
      <c r="G68" s="18"/>
      <c r="H68" s="18"/>
    </row>
    <row r="69" spans="2:8" ht="14.25">
      <c r="B69" s="18"/>
      <c r="C69" s="18"/>
      <c r="D69" s="18"/>
      <c r="E69" s="18"/>
      <c r="F69" s="18"/>
      <c r="G69" s="18"/>
      <c r="H69" s="18"/>
    </row>
    <row r="70" spans="2:8" ht="14.25">
      <c r="B70" s="18"/>
      <c r="C70" s="18"/>
      <c r="D70" s="18"/>
      <c r="E70" s="18"/>
      <c r="F70" s="18"/>
      <c r="G70" s="18"/>
      <c r="H70" s="18"/>
    </row>
    <row r="71" spans="2:8" ht="14.25">
      <c r="B71" s="18"/>
      <c r="C71" s="18"/>
      <c r="D71" s="18"/>
      <c r="E71" s="18"/>
      <c r="F71" s="18"/>
      <c r="G71" s="18"/>
      <c r="H71" s="18"/>
    </row>
    <row r="72" spans="2:8" ht="14.25">
      <c r="B72" s="18"/>
      <c r="C72" s="18"/>
      <c r="D72" s="18"/>
      <c r="E72" s="18"/>
      <c r="F72" s="18"/>
      <c r="G72" s="18"/>
      <c r="H72" s="18"/>
    </row>
    <row r="73" spans="2:8" ht="14.25">
      <c r="B73" s="18"/>
      <c r="C73" s="18"/>
      <c r="D73" s="18"/>
      <c r="E73" s="18"/>
      <c r="F73" s="18"/>
      <c r="G73" s="18"/>
      <c r="H73" s="18"/>
    </row>
    <row r="74" spans="2:8" ht="14.25">
      <c r="B74" s="18"/>
      <c r="C74" s="18"/>
      <c r="D74" s="18"/>
      <c r="E74" s="18"/>
      <c r="F74" s="18"/>
      <c r="G74" s="18"/>
      <c r="H74" s="18"/>
    </row>
    <row r="75" spans="2:8" ht="14.25">
      <c r="B75" s="18"/>
      <c r="C75" s="18"/>
      <c r="D75" s="18"/>
      <c r="E75" s="18"/>
      <c r="F75" s="18"/>
      <c r="G75" s="18"/>
      <c r="H75" s="18"/>
    </row>
    <row r="76" spans="2:8" ht="14.25">
      <c r="B76" s="18"/>
      <c r="C76" s="18"/>
      <c r="D76" s="18"/>
      <c r="E76" s="18"/>
      <c r="F76" s="18"/>
      <c r="G76" s="18"/>
      <c r="H76" s="18"/>
    </row>
    <row r="77" spans="2:8" ht="14.25">
      <c r="B77" s="18"/>
      <c r="C77" s="18"/>
      <c r="D77" s="18"/>
      <c r="E77" s="18"/>
      <c r="F77" s="18"/>
      <c r="G77" s="18"/>
      <c r="H77" s="18"/>
    </row>
    <row r="78" spans="2:8" ht="14.25">
      <c r="B78" s="18"/>
      <c r="C78" s="18"/>
      <c r="D78" s="18"/>
      <c r="E78" s="18"/>
      <c r="F78" s="18"/>
      <c r="G78" s="18"/>
      <c r="H78" s="18"/>
    </row>
    <row r="79" spans="2:8" ht="14.25">
      <c r="B79" s="18"/>
      <c r="C79" s="18"/>
      <c r="D79" s="18"/>
      <c r="E79" s="18"/>
      <c r="F79" s="18"/>
      <c r="G79" s="18"/>
      <c r="H79" s="18"/>
    </row>
    <row r="80" spans="2:8" ht="14.25">
      <c r="B80" s="18"/>
      <c r="C80" s="18"/>
      <c r="D80" s="18"/>
      <c r="E80" s="18"/>
      <c r="F80" s="18"/>
      <c r="G80" s="18"/>
      <c r="H80" s="18"/>
    </row>
  </sheetData>
  <pageMargins left="0.73" right="0.57999999999999996" top="0.39" bottom="0.37" header="0.39" footer="0.37"/>
  <pageSetup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topLeftCell="A34" workbookViewId="0">
      <selection activeCell="D55" sqref="D55"/>
    </sheetView>
  </sheetViews>
  <sheetFormatPr defaultRowHeight="12.75"/>
  <cols>
    <col min="1" max="1" width="3.7109375" style="1" customWidth="1"/>
    <col min="2" max="2" width="45.85546875" style="1" customWidth="1"/>
    <col min="3" max="3" width="10.5703125" style="1" customWidth="1"/>
    <col min="4" max="4" width="15" style="1" customWidth="1"/>
    <col min="5" max="5" width="17.7109375" style="1" customWidth="1"/>
    <col min="6" max="6" width="10.140625" style="1" customWidth="1"/>
    <col min="7" max="7" width="11.5703125" style="1" customWidth="1"/>
    <col min="8" max="256" width="9.140625" style="1"/>
    <col min="257" max="257" width="3.7109375" style="1" customWidth="1"/>
    <col min="258" max="258" width="45.85546875" style="1" customWidth="1"/>
    <col min="259" max="259" width="10.5703125" style="1" customWidth="1"/>
    <col min="260" max="260" width="15" style="1" customWidth="1"/>
    <col min="261" max="261" width="17.5703125" style="1" customWidth="1"/>
    <col min="262" max="512" width="9.140625" style="1"/>
    <col min="513" max="513" width="3.7109375" style="1" customWidth="1"/>
    <col min="514" max="514" width="45.85546875" style="1" customWidth="1"/>
    <col min="515" max="515" width="10.5703125" style="1" customWidth="1"/>
    <col min="516" max="516" width="15" style="1" customWidth="1"/>
    <col min="517" max="517" width="17.5703125" style="1" customWidth="1"/>
    <col min="518" max="768" width="9.140625" style="1"/>
    <col min="769" max="769" width="3.7109375" style="1" customWidth="1"/>
    <col min="770" max="770" width="45.85546875" style="1" customWidth="1"/>
    <col min="771" max="771" width="10.5703125" style="1" customWidth="1"/>
    <col min="772" max="772" width="15" style="1" customWidth="1"/>
    <col min="773" max="773" width="17.5703125" style="1" customWidth="1"/>
    <col min="774" max="1024" width="9.140625" style="1"/>
    <col min="1025" max="1025" width="3.7109375" style="1" customWidth="1"/>
    <col min="1026" max="1026" width="45.85546875" style="1" customWidth="1"/>
    <col min="1027" max="1027" width="10.5703125" style="1" customWidth="1"/>
    <col min="1028" max="1028" width="15" style="1" customWidth="1"/>
    <col min="1029" max="1029" width="17.5703125" style="1" customWidth="1"/>
    <col min="1030" max="1280" width="9.140625" style="1"/>
    <col min="1281" max="1281" width="3.7109375" style="1" customWidth="1"/>
    <col min="1282" max="1282" width="45.85546875" style="1" customWidth="1"/>
    <col min="1283" max="1283" width="10.5703125" style="1" customWidth="1"/>
    <col min="1284" max="1284" width="15" style="1" customWidth="1"/>
    <col min="1285" max="1285" width="17.5703125" style="1" customWidth="1"/>
    <col min="1286" max="1536" width="9.140625" style="1"/>
    <col min="1537" max="1537" width="3.7109375" style="1" customWidth="1"/>
    <col min="1538" max="1538" width="45.85546875" style="1" customWidth="1"/>
    <col min="1539" max="1539" width="10.5703125" style="1" customWidth="1"/>
    <col min="1540" max="1540" width="15" style="1" customWidth="1"/>
    <col min="1541" max="1541" width="17.5703125" style="1" customWidth="1"/>
    <col min="1542" max="1792" width="9.140625" style="1"/>
    <col min="1793" max="1793" width="3.7109375" style="1" customWidth="1"/>
    <col min="1794" max="1794" width="45.85546875" style="1" customWidth="1"/>
    <col min="1795" max="1795" width="10.5703125" style="1" customWidth="1"/>
    <col min="1796" max="1796" width="15" style="1" customWidth="1"/>
    <col min="1797" max="1797" width="17.5703125" style="1" customWidth="1"/>
    <col min="1798" max="2048" width="9.140625" style="1"/>
    <col min="2049" max="2049" width="3.7109375" style="1" customWidth="1"/>
    <col min="2050" max="2050" width="45.85546875" style="1" customWidth="1"/>
    <col min="2051" max="2051" width="10.5703125" style="1" customWidth="1"/>
    <col min="2052" max="2052" width="15" style="1" customWidth="1"/>
    <col min="2053" max="2053" width="17.5703125" style="1" customWidth="1"/>
    <col min="2054" max="2304" width="9.140625" style="1"/>
    <col min="2305" max="2305" width="3.7109375" style="1" customWidth="1"/>
    <col min="2306" max="2306" width="45.85546875" style="1" customWidth="1"/>
    <col min="2307" max="2307" width="10.5703125" style="1" customWidth="1"/>
    <col min="2308" max="2308" width="15" style="1" customWidth="1"/>
    <col min="2309" max="2309" width="17.5703125" style="1" customWidth="1"/>
    <col min="2310" max="2560" width="9.140625" style="1"/>
    <col min="2561" max="2561" width="3.7109375" style="1" customWidth="1"/>
    <col min="2562" max="2562" width="45.85546875" style="1" customWidth="1"/>
    <col min="2563" max="2563" width="10.5703125" style="1" customWidth="1"/>
    <col min="2564" max="2564" width="15" style="1" customWidth="1"/>
    <col min="2565" max="2565" width="17.5703125" style="1" customWidth="1"/>
    <col min="2566" max="2816" width="9.140625" style="1"/>
    <col min="2817" max="2817" width="3.7109375" style="1" customWidth="1"/>
    <col min="2818" max="2818" width="45.85546875" style="1" customWidth="1"/>
    <col min="2819" max="2819" width="10.5703125" style="1" customWidth="1"/>
    <col min="2820" max="2820" width="15" style="1" customWidth="1"/>
    <col min="2821" max="2821" width="17.5703125" style="1" customWidth="1"/>
    <col min="2822" max="3072" width="9.140625" style="1"/>
    <col min="3073" max="3073" width="3.7109375" style="1" customWidth="1"/>
    <col min="3074" max="3074" width="45.85546875" style="1" customWidth="1"/>
    <col min="3075" max="3075" width="10.5703125" style="1" customWidth="1"/>
    <col min="3076" max="3076" width="15" style="1" customWidth="1"/>
    <col min="3077" max="3077" width="17.5703125" style="1" customWidth="1"/>
    <col min="3078" max="3328" width="9.140625" style="1"/>
    <col min="3329" max="3329" width="3.7109375" style="1" customWidth="1"/>
    <col min="3330" max="3330" width="45.85546875" style="1" customWidth="1"/>
    <col min="3331" max="3331" width="10.5703125" style="1" customWidth="1"/>
    <col min="3332" max="3332" width="15" style="1" customWidth="1"/>
    <col min="3333" max="3333" width="17.5703125" style="1" customWidth="1"/>
    <col min="3334" max="3584" width="9.140625" style="1"/>
    <col min="3585" max="3585" width="3.7109375" style="1" customWidth="1"/>
    <col min="3586" max="3586" width="45.85546875" style="1" customWidth="1"/>
    <col min="3587" max="3587" width="10.5703125" style="1" customWidth="1"/>
    <col min="3588" max="3588" width="15" style="1" customWidth="1"/>
    <col min="3589" max="3589" width="17.5703125" style="1" customWidth="1"/>
    <col min="3590" max="3840" width="9.140625" style="1"/>
    <col min="3841" max="3841" width="3.7109375" style="1" customWidth="1"/>
    <col min="3842" max="3842" width="45.85546875" style="1" customWidth="1"/>
    <col min="3843" max="3843" width="10.5703125" style="1" customWidth="1"/>
    <col min="3844" max="3844" width="15" style="1" customWidth="1"/>
    <col min="3845" max="3845" width="17.5703125" style="1" customWidth="1"/>
    <col min="3846" max="4096" width="9.140625" style="1"/>
    <col min="4097" max="4097" width="3.7109375" style="1" customWidth="1"/>
    <col min="4098" max="4098" width="45.85546875" style="1" customWidth="1"/>
    <col min="4099" max="4099" width="10.5703125" style="1" customWidth="1"/>
    <col min="4100" max="4100" width="15" style="1" customWidth="1"/>
    <col min="4101" max="4101" width="17.5703125" style="1" customWidth="1"/>
    <col min="4102" max="4352" width="9.140625" style="1"/>
    <col min="4353" max="4353" width="3.7109375" style="1" customWidth="1"/>
    <col min="4354" max="4354" width="45.85546875" style="1" customWidth="1"/>
    <col min="4355" max="4355" width="10.5703125" style="1" customWidth="1"/>
    <col min="4356" max="4356" width="15" style="1" customWidth="1"/>
    <col min="4357" max="4357" width="17.5703125" style="1" customWidth="1"/>
    <col min="4358" max="4608" width="9.140625" style="1"/>
    <col min="4609" max="4609" width="3.7109375" style="1" customWidth="1"/>
    <col min="4610" max="4610" width="45.85546875" style="1" customWidth="1"/>
    <col min="4611" max="4611" width="10.5703125" style="1" customWidth="1"/>
    <col min="4612" max="4612" width="15" style="1" customWidth="1"/>
    <col min="4613" max="4613" width="17.5703125" style="1" customWidth="1"/>
    <col min="4614" max="4864" width="9.140625" style="1"/>
    <col min="4865" max="4865" width="3.7109375" style="1" customWidth="1"/>
    <col min="4866" max="4866" width="45.85546875" style="1" customWidth="1"/>
    <col min="4867" max="4867" width="10.5703125" style="1" customWidth="1"/>
    <col min="4868" max="4868" width="15" style="1" customWidth="1"/>
    <col min="4869" max="4869" width="17.5703125" style="1" customWidth="1"/>
    <col min="4870" max="5120" width="9.140625" style="1"/>
    <col min="5121" max="5121" width="3.7109375" style="1" customWidth="1"/>
    <col min="5122" max="5122" width="45.85546875" style="1" customWidth="1"/>
    <col min="5123" max="5123" width="10.5703125" style="1" customWidth="1"/>
    <col min="5124" max="5124" width="15" style="1" customWidth="1"/>
    <col min="5125" max="5125" width="17.5703125" style="1" customWidth="1"/>
    <col min="5126" max="5376" width="9.140625" style="1"/>
    <col min="5377" max="5377" width="3.7109375" style="1" customWidth="1"/>
    <col min="5378" max="5378" width="45.85546875" style="1" customWidth="1"/>
    <col min="5379" max="5379" width="10.5703125" style="1" customWidth="1"/>
    <col min="5380" max="5380" width="15" style="1" customWidth="1"/>
    <col min="5381" max="5381" width="17.5703125" style="1" customWidth="1"/>
    <col min="5382" max="5632" width="9.140625" style="1"/>
    <col min="5633" max="5633" width="3.7109375" style="1" customWidth="1"/>
    <col min="5634" max="5634" width="45.85546875" style="1" customWidth="1"/>
    <col min="5635" max="5635" width="10.5703125" style="1" customWidth="1"/>
    <col min="5636" max="5636" width="15" style="1" customWidth="1"/>
    <col min="5637" max="5637" width="17.5703125" style="1" customWidth="1"/>
    <col min="5638" max="5888" width="9.140625" style="1"/>
    <col min="5889" max="5889" width="3.7109375" style="1" customWidth="1"/>
    <col min="5890" max="5890" width="45.85546875" style="1" customWidth="1"/>
    <col min="5891" max="5891" width="10.5703125" style="1" customWidth="1"/>
    <col min="5892" max="5892" width="15" style="1" customWidth="1"/>
    <col min="5893" max="5893" width="17.5703125" style="1" customWidth="1"/>
    <col min="5894" max="6144" width="9.140625" style="1"/>
    <col min="6145" max="6145" width="3.7109375" style="1" customWidth="1"/>
    <col min="6146" max="6146" width="45.85546875" style="1" customWidth="1"/>
    <col min="6147" max="6147" width="10.5703125" style="1" customWidth="1"/>
    <col min="6148" max="6148" width="15" style="1" customWidth="1"/>
    <col min="6149" max="6149" width="17.5703125" style="1" customWidth="1"/>
    <col min="6150" max="6400" width="9.140625" style="1"/>
    <col min="6401" max="6401" width="3.7109375" style="1" customWidth="1"/>
    <col min="6402" max="6402" width="45.85546875" style="1" customWidth="1"/>
    <col min="6403" max="6403" width="10.5703125" style="1" customWidth="1"/>
    <col min="6404" max="6404" width="15" style="1" customWidth="1"/>
    <col min="6405" max="6405" width="17.5703125" style="1" customWidth="1"/>
    <col min="6406" max="6656" width="9.140625" style="1"/>
    <col min="6657" max="6657" width="3.7109375" style="1" customWidth="1"/>
    <col min="6658" max="6658" width="45.85546875" style="1" customWidth="1"/>
    <col min="6659" max="6659" width="10.5703125" style="1" customWidth="1"/>
    <col min="6660" max="6660" width="15" style="1" customWidth="1"/>
    <col min="6661" max="6661" width="17.5703125" style="1" customWidth="1"/>
    <col min="6662" max="6912" width="9.140625" style="1"/>
    <col min="6913" max="6913" width="3.7109375" style="1" customWidth="1"/>
    <col min="6914" max="6914" width="45.85546875" style="1" customWidth="1"/>
    <col min="6915" max="6915" width="10.5703125" style="1" customWidth="1"/>
    <col min="6916" max="6916" width="15" style="1" customWidth="1"/>
    <col min="6917" max="6917" width="17.5703125" style="1" customWidth="1"/>
    <col min="6918" max="7168" width="9.140625" style="1"/>
    <col min="7169" max="7169" width="3.7109375" style="1" customWidth="1"/>
    <col min="7170" max="7170" width="45.85546875" style="1" customWidth="1"/>
    <col min="7171" max="7171" width="10.5703125" style="1" customWidth="1"/>
    <col min="7172" max="7172" width="15" style="1" customWidth="1"/>
    <col min="7173" max="7173" width="17.5703125" style="1" customWidth="1"/>
    <col min="7174" max="7424" width="9.140625" style="1"/>
    <col min="7425" max="7425" width="3.7109375" style="1" customWidth="1"/>
    <col min="7426" max="7426" width="45.85546875" style="1" customWidth="1"/>
    <col min="7427" max="7427" width="10.5703125" style="1" customWidth="1"/>
    <col min="7428" max="7428" width="15" style="1" customWidth="1"/>
    <col min="7429" max="7429" width="17.5703125" style="1" customWidth="1"/>
    <col min="7430" max="7680" width="9.140625" style="1"/>
    <col min="7681" max="7681" width="3.7109375" style="1" customWidth="1"/>
    <col min="7682" max="7682" width="45.85546875" style="1" customWidth="1"/>
    <col min="7683" max="7683" width="10.5703125" style="1" customWidth="1"/>
    <col min="7684" max="7684" width="15" style="1" customWidth="1"/>
    <col min="7685" max="7685" width="17.5703125" style="1" customWidth="1"/>
    <col min="7686" max="7936" width="9.140625" style="1"/>
    <col min="7937" max="7937" width="3.7109375" style="1" customWidth="1"/>
    <col min="7938" max="7938" width="45.85546875" style="1" customWidth="1"/>
    <col min="7939" max="7939" width="10.5703125" style="1" customWidth="1"/>
    <col min="7940" max="7940" width="15" style="1" customWidth="1"/>
    <col min="7941" max="7941" width="17.5703125" style="1" customWidth="1"/>
    <col min="7942" max="8192" width="9.140625" style="1"/>
    <col min="8193" max="8193" width="3.7109375" style="1" customWidth="1"/>
    <col min="8194" max="8194" width="45.85546875" style="1" customWidth="1"/>
    <col min="8195" max="8195" width="10.5703125" style="1" customWidth="1"/>
    <col min="8196" max="8196" width="15" style="1" customWidth="1"/>
    <col min="8197" max="8197" width="17.5703125" style="1" customWidth="1"/>
    <col min="8198" max="8448" width="9.140625" style="1"/>
    <col min="8449" max="8449" width="3.7109375" style="1" customWidth="1"/>
    <col min="8450" max="8450" width="45.85546875" style="1" customWidth="1"/>
    <col min="8451" max="8451" width="10.5703125" style="1" customWidth="1"/>
    <col min="8452" max="8452" width="15" style="1" customWidth="1"/>
    <col min="8453" max="8453" width="17.5703125" style="1" customWidth="1"/>
    <col min="8454" max="8704" width="9.140625" style="1"/>
    <col min="8705" max="8705" width="3.7109375" style="1" customWidth="1"/>
    <col min="8706" max="8706" width="45.85546875" style="1" customWidth="1"/>
    <col min="8707" max="8707" width="10.5703125" style="1" customWidth="1"/>
    <col min="8708" max="8708" width="15" style="1" customWidth="1"/>
    <col min="8709" max="8709" width="17.5703125" style="1" customWidth="1"/>
    <col min="8710" max="8960" width="9.140625" style="1"/>
    <col min="8961" max="8961" width="3.7109375" style="1" customWidth="1"/>
    <col min="8962" max="8962" width="45.85546875" style="1" customWidth="1"/>
    <col min="8963" max="8963" width="10.5703125" style="1" customWidth="1"/>
    <col min="8964" max="8964" width="15" style="1" customWidth="1"/>
    <col min="8965" max="8965" width="17.5703125" style="1" customWidth="1"/>
    <col min="8966" max="9216" width="9.140625" style="1"/>
    <col min="9217" max="9217" width="3.7109375" style="1" customWidth="1"/>
    <col min="9218" max="9218" width="45.85546875" style="1" customWidth="1"/>
    <col min="9219" max="9219" width="10.5703125" style="1" customWidth="1"/>
    <col min="9220" max="9220" width="15" style="1" customWidth="1"/>
    <col min="9221" max="9221" width="17.5703125" style="1" customWidth="1"/>
    <col min="9222" max="9472" width="9.140625" style="1"/>
    <col min="9473" max="9473" width="3.7109375" style="1" customWidth="1"/>
    <col min="9474" max="9474" width="45.85546875" style="1" customWidth="1"/>
    <col min="9475" max="9475" width="10.5703125" style="1" customWidth="1"/>
    <col min="9476" max="9476" width="15" style="1" customWidth="1"/>
    <col min="9477" max="9477" width="17.5703125" style="1" customWidth="1"/>
    <col min="9478" max="9728" width="9.140625" style="1"/>
    <col min="9729" max="9729" width="3.7109375" style="1" customWidth="1"/>
    <col min="9730" max="9730" width="45.85546875" style="1" customWidth="1"/>
    <col min="9731" max="9731" width="10.5703125" style="1" customWidth="1"/>
    <col min="9732" max="9732" width="15" style="1" customWidth="1"/>
    <col min="9733" max="9733" width="17.5703125" style="1" customWidth="1"/>
    <col min="9734" max="9984" width="9.140625" style="1"/>
    <col min="9985" max="9985" width="3.7109375" style="1" customWidth="1"/>
    <col min="9986" max="9986" width="45.85546875" style="1" customWidth="1"/>
    <col min="9987" max="9987" width="10.5703125" style="1" customWidth="1"/>
    <col min="9988" max="9988" width="15" style="1" customWidth="1"/>
    <col min="9989" max="9989" width="17.5703125" style="1" customWidth="1"/>
    <col min="9990" max="10240" width="9.140625" style="1"/>
    <col min="10241" max="10241" width="3.7109375" style="1" customWidth="1"/>
    <col min="10242" max="10242" width="45.85546875" style="1" customWidth="1"/>
    <col min="10243" max="10243" width="10.5703125" style="1" customWidth="1"/>
    <col min="10244" max="10244" width="15" style="1" customWidth="1"/>
    <col min="10245" max="10245" width="17.5703125" style="1" customWidth="1"/>
    <col min="10246" max="10496" width="9.140625" style="1"/>
    <col min="10497" max="10497" width="3.7109375" style="1" customWidth="1"/>
    <col min="10498" max="10498" width="45.85546875" style="1" customWidth="1"/>
    <col min="10499" max="10499" width="10.5703125" style="1" customWidth="1"/>
    <col min="10500" max="10500" width="15" style="1" customWidth="1"/>
    <col min="10501" max="10501" width="17.5703125" style="1" customWidth="1"/>
    <col min="10502" max="10752" width="9.140625" style="1"/>
    <col min="10753" max="10753" width="3.7109375" style="1" customWidth="1"/>
    <col min="10754" max="10754" width="45.85546875" style="1" customWidth="1"/>
    <col min="10755" max="10755" width="10.5703125" style="1" customWidth="1"/>
    <col min="10756" max="10756" width="15" style="1" customWidth="1"/>
    <col min="10757" max="10757" width="17.5703125" style="1" customWidth="1"/>
    <col min="10758" max="11008" width="9.140625" style="1"/>
    <col min="11009" max="11009" width="3.7109375" style="1" customWidth="1"/>
    <col min="11010" max="11010" width="45.85546875" style="1" customWidth="1"/>
    <col min="11011" max="11011" width="10.5703125" style="1" customWidth="1"/>
    <col min="11012" max="11012" width="15" style="1" customWidth="1"/>
    <col min="11013" max="11013" width="17.5703125" style="1" customWidth="1"/>
    <col min="11014" max="11264" width="9.140625" style="1"/>
    <col min="11265" max="11265" width="3.7109375" style="1" customWidth="1"/>
    <col min="11266" max="11266" width="45.85546875" style="1" customWidth="1"/>
    <col min="11267" max="11267" width="10.5703125" style="1" customWidth="1"/>
    <col min="11268" max="11268" width="15" style="1" customWidth="1"/>
    <col min="11269" max="11269" width="17.5703125" style="1" customWidth="1"/>
    <col min="11270" max="11520" width="9.140625" style="1"/>
    <col min="11521" max="11521" width="3.7109375" style="1" customWidth="1"/>
    <col min="11522" max="11522" width="45.85546875" style="1" customWidth="1"/>
    <col min="11523" max="11523" width="10.5703125" style="1" customWidth="1"/>
    <col min="11524" max="11524" width="15" style="1" customWidth="1"/>
    <col min="11525" max="11525" width="17.5703125" style="1" customWidth="1"/>
    <col min="11526" max="11776" width="9.140625" style="1"/>
    <col min="11777" max="11777" width="3.7109375" style="1" customWidth="1"/>
    <col min="11778" max="11778" width="45.85546875" style="1" customWidth="1"/>
    <col min="11779" max="11779" width="10.5703125" style="1" customWidth="1"/>
    <col min="11780" max="11780" width="15" style="1" customWidth="1"/>
    <col min="11781" max="11781" width="17.5703125" style="1" customWidth="1"/>
    <col min="11782" max="12032" width="9.140625" style="1"/>
    <col min="12033" max="12033" width="3.7109375" style="1" customWidth="1"/>
    <col min="12034" max="12034" width="45.85546875" style="1" customWidth="1"/>
    <col min="12035" max="12035" width="10.5703125" style="1" customWidth="1"/>
    <col min="12036" max="12036" width="15" style="1" customWidth="1"/>
    <col min="12037" max="12037" width="17.5703125" style="1" customWidth="1"/>
    <col min="12038" max="12288" width="9.140625" style="1"/>
    <col min="12289" max="12289" width="3.7109375" style="1" customWidth="1"/>
    <col min="12290" max="12290" width="45.85546875" style="1" customWidth="1"/>
    <col min="12291" max="12291" width="10.5703125" style="1" customWidth="1"/>
    <col min="12292" max="12292" width="15" style="1" customWidth="1"/>
    <col min="12293" max="12293" width="17.5703125" style="1" customWidth="1"/>
    <col min="12294" max="12544" width="9.140625" style="1"/>
    <col min="12545" max="12545" width="3.7109375" style="1" customWidth="1"/>
    <col min="12546" max="12546" width="45.85546875" style="1" customWidth="1"/>
    <col min="12547" max="12547" width="10.5703125" style="1" customWidth="1"/>
    <col min="12548" max="12548" width="15" style="1" customWidth="1"/>
    <col min="12549" max="12549" width="17.5703125" style="1" customWidth="1"/>
    <col min="12550" max="12800" width="9.140625" style="1"/>
    <col min="12801" max="12801" width="3.7109375" style="1" customWidth="1"/>
    <col min="12802" max="12802" width="45.85546875" style="1" customWidth="1"/>
    <col min="12803" max="12803" width="10.5703125" style="1" customWidth="1"/>
    <col min="12804" max="12804" width="15" style="1" customWidth="1"/>
    <col min="12805" max="12805" width="17.5703125" style="1" customWidth="1"/>
    <col min="12806" max="13056" width="9.140625" style="1"/>
    <col min="13057" max="13057" width="3.7109375" style="1" customWidth="1"/>
    <col min="13058" max="13058" width="45.85546875" style="1" customWidth="1"/>
    <col min="13059" max="13059" width="10.5703125" style="1" customWidth="1"/>
    <col min="13060" max="13060" width="15" style="1" customWidth="1"/>
    <col min="13061" max="13061" width="17.5703125" style="1" customWidth="1"/>
    <col min="13062" max="13312" width="9.140625" style="1"/>
    <col min="13313" max="13313" width="3.7109375" style="1" customWidth="1"/>
    <col min="13314" max="13314" width="45.85546875" style="1" customWidth="1"/>
    <col min="13315" max="13315" width="10.5703125" style="1" customWidth="1"/>
    <col min="13316" max="13316" width="15" style="1" customWidth="1"/>
    <col min="13317" max="13317" width="17.5703125" style="1" customWidth="1"/>
    <col min="13318" max="13568" width="9.140625" style="1"/>
    <col min="13569" max="13569" width="3.7109375" style="1" customWidth="1"/>
    <col min="13570" max="13570" width="45.85546875" style="1" customWidth="1"/>
    <col min="13571" max="13571" width="10.5703125" style="1" customWidth="1"/>
    <col min="13572" max="13572" width="15" style="1" customWidth="1"/>
    <col min="13573" max="13573" width="17.5703125" style="1" customWidth="1"/>
    <col min="13574" max="13824" width="9.140625" style="1"/>
    <col min="13825" max="13825" width="3.7109375" style="1" customWidth="1"/>
    <col min="13826" max="13826" width="45.85546875" style="1" customWidth="1"/>
    <col min="13827" max="13827" width="10.5703125" style="1" customWidth="1"/>
    <col min="13828" max="13828" width="15" style="1" customWidth="1"/>
    <col min="13829" max="13829" width="17.5703125" style="1" customWidth="1"/>
    <col min="13830" max="14080" width="9.140625" style="1"/>
    <col min="14081" max="14081" width="3.7109375" style="1" customWidth="1"/>
    <col min="14082" max="14082" width="45.85546875" style="1" customWidth="1"/>
    <col min="14083" max="14083" width="10.5703125" style="1" customWidth="1"/>
    <col min="14084" max="14084" width="15" style="1" customWidth="1"/>
    <col min="14085" max="14085" width="17.5703125" style="1" customWidth="1"/>
    <col min="14086" max="14336" width="9.140625" style="1"/>
    <col min="14337" max="14337" width="3.7109375" style="1" customWidth="1"/>
    <col min="14338" max="14338" width="45.85546875" style="1" customWidth="1"/>
    <col min="14339" max="14339" width="10.5703125" style="1" customWidth="1"/>
    <col min="14340" max="14340" width="15" style="1" customWidth="1"/>
    <col min="14341" max="14341" width="17.5703125" style="1" customWidth="1"/>
    <col min="14342" max="14592" width="9.140625" style="1"/>
    <col min="14593" max="14593" width="3.7109375" style="1" customWidth="1"/>
    <col min="14594" max="14594" width="45.85546875" style="1" customWidth="1"/>
    <col min="14595" max="14595" width="10.5703125" style="1" customWidth="1"/>
    <col min="14596" max="14596" width="15" style="1" customWidth="1"/>
    <col min="14597" max="14597" width="17.5703125" style="1" customWidth="1"/>
    <col min="14598" max="14848" width="9.140625" style="1"/>
    <col min="14849" max="14849" width="3.7109375" style="1" customWidth="1"/>
    <col min="14850" max="14850" width="45.85546875" style="1" customWidth="1"/>
    <col min="14851" max="14851" width="10.5703125" style="1" customWidth="1"/>
    <col min="14852" max="14852" width="15" style="1" customWidth="1"/>
    <col min="14853" max="14853" width="17.5703125" style="1" customWidth="1"/>
    <col min="14854" max="15104" width="9.140625" style="1"/>
    <col min="15105" max="15105" width="3.7109375" style="1" customWidth="1"/>
    <col min="15106" max="15106" width="45.85546875" style="1" customWidth="1"/>
    <col min="15107" max="15107" width="10.5703125" style="1" customWidth="1"/>
    <col min="15108" max="15108" width="15" style="1" customWidth="1"/>
    <col min="15109" max="15109" width="17.5703125" style="1" customWidth="1"/>
    <col min="15110" max="15360" width="9.140625" style="1"/>
    <col min="15361" max="15361" width="3.7109375" style="1" customWidth="1"/>
    <col min="15362" max="15362" width="45.85546875" style="1" customWidth="1"/>
    <col min="15363" max="15363" width="10.5703125" style="1" customWidth="1"/>
    <col min="15364" max="15364" width="15" style="1" customWidth="1"/>
    <col min="15365" max="15365" width="17.5703125" style="1" customWidth="1"/>
    <col min="15366" max="15616" width="9.140625" style="1"/>
    <col min="15617" max="15617" width="3.7109375" style="1" customWidth="1"/>
    <col min="15618" max="15618" width="45.85546875" style="1" customWidth="1"/>
    <col min="15619" max="15619" width="10.5703125" style="1" customWidth="1"/>
    <col min="15620" max="15620" width="15" style="1" customWidth="1"/>
    <col min="15621" max="15621" width="17.5703125" style="1" customWidth="1"/>
    <col min="15622" max="15872" width="9.140625" style="1"/>
    <col min="15873" max="15873" width="3.7109375" style="1" customWidth="1"/>
    <col min="15874" max="15874" width="45.85546875" style="1" customWidth="1"/>
    <col min="15875" max="15875" width="10.5703125" style="1" customWidth="1"/>
    <col min="15876" max="15876" width="15" style="1" customWidth="1"/>
    <col min="15877" max="15877" width="17.5703125" style="1" customWidth="1"/>
    <col min="15878" max="16128" width="9.140625" style="1"/>
    <col min="16129" max="16129" width="3.7109375" style="1" customWidth="1"/>
    <col min="16130" max="16130" width="45.85546875" style="1" customWidth="1"/>
    <col min="16131" max="16131" width="10.5703125" style="1" customWidth="1"/>
    <col min="16132" max="16132" width="15" style="1" customWidth="1"/>
    <col min="16133" max="16133" width="17.5703125" style="1" customWidth="1"/>
    <col min="16134" max="16384" width="9.140625" style="1"/>
  </cols>
  <sheetData>
    <row r="1" spans="1:5">
      <c r="B1" s="115" t="s">
        <v>433</v>
      </c>
    </row>
    <row r="2" spans="1:5" ht="15">
      <c r="A2" s="19"/>
      <c r="B2" s="20" t="s">
        <v>74</v>
      </c>
      <c r="C2" s="20" t="s">
        <v>22</v>
      </c>
      <c r="D2" s="31" t="s">
        <v>434</v>
      </c>
      <c r="E2" s="31" t="s">
        <v>396</v>
      </c>
    </row>
    <row r="3" spans="1:5" ht="15">
      <c r="A3" s="19" t="s">
        <v>23</v>
      </c>
      <c r="B3" s="20" t="s">
        <v>75</v>
      </c>
      <c r="C3" s="21">
        <v>1</v>
      </c>
      <c r="D3" s="208"/>
      <c r="E3" s="208"/>
    </row>
    <row r="4" spans="1:5" ht="12.75" customHeight="1">
      <c r="A4" s="19">
        <v>1</v>
      </c>
      <c r="B4" s="20" t="s">
        <v>28</v>
      </c>
      <c r="C4" s="21">
        <v>2</v>
      </c>
      <c r="D4" s="208">
        <v>0</v>
      </c>
      <c r="E4" s="208">
        <v>0</v>
      </c>
    </row>
    <row r="5" spans="1:5" ht="12.75" customHeight="1">
      <c r="A5" s="19">
        <v>2</v>
      </c>
      <c r="B5" s="20" t="s">
        <v>76</v>
      </c>
      <c r="C5" s="21">
        <v>3</v>
      </c>
      <c r="D5" s="208">
        <v>0</v>
      </c>
      <c r="E5" s="208">
        <v>0</v>
      </c>
    </row>
    <row r="6" spans="1:5" ht="14.25">
      <c r="A6" s="19" t="s">
        <v>27</v>
      </c>
      <c r="B6" s="27" t="s">
        <v>77</v>
      </c>
      <c r="C6" s="21">
        <v>4</v>
      </c>
      <c r="D6" s="211">
        <v>0</v>
      </c>
      <c r="E6" s="208">
        <v>0</v>
      </c>
    </row>
    <row r="7" spans="1:5" ht="14.25">
      <c r="A7" s="19" t="s">
        <v>29</v>
      </c>
      <c r="B7" s="27" t="s">
        <v>78</v>
      </c>
      <c r="C7" s="21">
        <v>5</v>
      </c>
      <c r="D7" s="209">
        <v>0</v>
      </c>
      <c r="E7" s="208">
        <v>0</v>
      </c>
    </row>
    <row r="8" spans="1:5" ht="14.25">
      <c r="A8" s="19" t="s">
        <v>34</v>
      </c>
      <c r="B8" s="27" t="s">
        <v>79</v>
      </c>
      <c r="C8" s="21">
        <v>6</v>
      </c>
      <c r="D8" s="208">
        <v>0</v>
      </c>
      <c r="E8" s="208"/>
    </row>
    <row r="9" spans="1:5" ht="14.25" customHeight="1">
      <c r="A9" s="19"/>
      <c r="B9" s="6" t="s">
        <v>31</v>
      </c>
      <c r="C9" s="21">
        <v>7</v>
      </c>
      <c r="D9" s="208">
        <f>SUM(D4:D8)</f>
        <v>0</v>
      </c>
      <c r="E9" s="208">
        <f>SUM(E4:E8)</f>
        <v>0</v>
      </c>
    </row>
    <row r="10" spans="1:5" ht="15">
      <c r="A10" s="19">
        <v>3</v>
      </c>
      <c r="B10" s="20" t="s">
        <v>80</v>
      </c>
      <c r="C10" s="21">
        <v>8</v>
      </c>
      <c r="D10" s="208">
        <v>0</v>
      </c>
      <c r="E10" s="208">
        <v>0</v>
      </c>
    </row>
    <row r="11" spans="1:5" ht="14.25">
      <c r="A11" s="19" t="s">
        <v>27</v>
      </c>
      <c r="B11" s="27" t="s">
        <v>81</v>
      </c>
      <c r="C11" s="21">
        <v>9</v>
      </c>
      <c r="D11" s="210">
        <v>0</v>
      </c>
      <c r="E11" s="208">
        <v>0</v>
      </c>
    </row>
    <row r="12" spans="1:5" ht="14.25">
      <c r="A12" s="19" t="s">
        <v>29</v>
      </c>
      <c r="B12" s="27" t="s">
        <v>82</v>
      </c>
      <c r="C12" s="21">
        <v>10</v>
      </c>
      <c r="D12" s="208">
        <v>161875</v>
      </c>
      <c r="E12" s="208">
        <v>161875</v>
      </c>
    </row>
    <row r="13" spans="1:5" ht="14.25">
      <c r="A13" s="19" t="s">
        <v>34</v>
      </c>
      <c r="B13" s="27" t="s">
        <v>259</v>
      </c>
      <c r="C13" s="21">
        <v>11</v>
      </c>
      <c r="D13" s="208">
        <f>277872+228000</f>
        <v>505872</v>
      </c>
      <c r="E13" s="208">
        <v>41731</v>
      </c>
    </row>
    <row r="14" spans="1:5" ht="14.25">
      <c r="A14" s="19" t="s">
        <v>36</v>
      </c>
      <c r="B14" s="27" t="s">
        <v>427</v>
      </c>
      <c r="C14" s="21">
        <v>12</v>
      </c>
      <c r="D14" s="211">
        <v>3194240</v>
      </c>
      <c r="E14" s="208">
        <v>546000</v>
      </c>
    </row>
    <row r="15" spans="1:5" ht="14.25">
      <c r="A15" s="19" t="s">
        <v>43</v>
      </c>
      <c r="B15" s="27" t="s">
        <v>83</v>
      </c>
      <c r="C15" s="21">
        <v>13</v>
      </c>
      <c r="D15" s="208">
        <v>0</v>
      </c>
      <c r="E15" s="208"/>
    </row>
    <row r="16" spans="1:5" ht="15">
      <c r="A16" s="19"/>
      <c r="B16" s="6" t="s">
        <v>38</v>
      </c>
      <c r="C16" s="21">
        <v>14</v>
      </c>
      <c r="D16" s="208">
        <f>D11+D12+D13+D14+D15</f>
        <v>3861987</v>
      </c>
      <c r="E16" s="208">
        <f>E11+E12+E13+E14+E15</f>
        <v>749606</v>
      </c>
    </row>
    <row r="17" spans="1:5" ht="15">
      <c r="A17" s="19">
        <v>4</v>
      </c>
      <c r="B17" s="20" t="s">
        <v>84</v>
      </c>
      <c r="C17" s="21">
        <v>15</v>
      </c>
      <c r="D17" s="208">
        <v>0</v>
      </c>
      <c r="E17" s="208"/>
    </row>
    <row r="18" spans="1:5" ht="15">
      <c r="A18" s="19">
        <v>5</v>
      </c>
      <c r="B18" s="20" t="s">
        <v>85</v>
      </c>
      <c r="C18" s="21">
        <v>16</v>
      </c>
      <c r="D18" s="208">
        <v>0</v>
      </c>
      <c r="E18" s="208"/>
    </row>
    <row r="19" spans="1:5" ht="15">
      <c r="A19" s="19"/>
      <c r="B19" s="6" t="s">
        <v>71</v>
      </c>
      <c r="C19" s="21">
        <v>17</v>
      </c>
      <c r="D19" s="207">
        <v>0</v>
      </c>
      <c r="E19" s="208">
        <v>0</v>
      </c>
    </row>
    <row r="20" spans="1:5" ht="15">
      <c r="A20" s="19"/>
      <c r="B20" s="20" t="s">
        <v>86</v>
      </c>
      <c r="C20" s="21">
        <v>18</v>
      </c>
      <c r="D20" s="208">
        <f>D9+D16+D19</f>
        <v>3861987</v>
      </c>
      <c r="E20" s="208">
        <f>E9+E16+E19</f>
        <v>749606</v>
      </c>
    </row>
    <row r="21" spans="1:5" ht="15">
      <c r="A21" s="19"/>
      <c r="B21" s="6"/>
      <c r="C21" s="21">
        <v>19</v>
      </c>
      <c r="D21" s="208">
        <v>0</v>
      </c>
      <c r="E21" s="208"/>
    </row>
    <row r="22" spans="1:5" ht="15">
      <c r="A22" s="19" t="s">
        <v>51</v>
      </c>
      <c r="B22" s="20" t="s">
        <v>87</v>
      </c>
      <c r="C22" s="21">
        <v>20</v>
      </c>
      <c r="D22" s="208">
        <v>0</v>
      </c>
      <c r="E22" s="208"/>
    </row>
    <row r="23" spans="1:5" ht="15">
      <c r="A23" s="19">
        <v>1</v>
      </c>
      <c r="B23" s="20" t="s">
        <v>88</v>
      </c>
      <c r="C23" s="21">
        <v>21</v>
      </c>
      <c r="D23" s="208">
        <v>0</v>
      </c>
      <c r="E23" s="208"/>
    </row>
    <row r="24" spans="1:5" ht="15">
      <c r="A24" s="19" t="s">
        <v>27</v>
      </c>
      <c r="B24" s="20" t="s">
        <v>89</v>
      </c>
      <c r="C24" s="21">
        <v>22</v>
      </c>
      <c r="D24" s="208">
        <v>0</v>
      </c>
      <c r="E24" s="208">
        <v>0</v>
      </c>
    </row>
    <row r="25" spans="1:5" ht="15">
      <c r="A25" s="19" t="s">
        <v>29</v>
      </c>
      <c r="B25" s="20" t="s">
        <v>90</v>
      </c>
      <c r="C25" s="21">
        <v>23</v>
      </c>
      <c r="D25" s="208">
        <v>0</v>
      </c>
      <c r="E25" s="208"/>
    </row>
    <row r="26" spans="1:5" ht="15">
      <c r="A26" s="19"/>
      <c r="B26" s="6" t="s">
        <v>91</v>
      </c>
      <c r="C26" s="21">
        <v>24</v>
      </c>
      <c r="D26" s="208">
        <v>0</v>
      </c>
      <c r="E26" s="208">
        <f>SUM(E23:E25)</f>
        <v>0</v>
      </c>
    </row>
    <row r="27" spans="1:5" ht="15">
      <c r="A27" s="19">
        <v>2</v>
      </c>
      <c r="B27" s="20" t="s">
        <v>92</v>
      </c>
      <c r="C27" s="21">
        <v>25</v>
      </c>
      <c r="D27" s="208">
        <v>0</v>
      </c>
      <c r="E27" s="208">
        <v>0</v>
      </c>
    </row>
    <row r="28" spans="1:5" ht="15">
      <c r="A28" s="19">
        <v>3</v>
      </c>
      <c r="B28" s="20" t="s">
        <v>93</v>
      </c>
      <c r="C28" s="21">
        <v>26</v>
      </c>
      <c r="D28" s="208">
        <v>0</v>
      </c>
      <c r="E28" s="208">
        <v>0</v>
      </c>
    </row>
    <row r="29" spans="1:5" ht="15">
      <c r="A29" s="19">
        <v>4</v>
      </c>
      <c r="B29" s="20" t="s">
        <v>84</v>
      </c>
      <c r="C29" s="21">
        <v>27</v>
      </c>
      <c r="D29" s="208">
        <v>0</v>
      </c>
      <c r="E29" s="208">
        <v>0</v>
      </c>
    </row>
    <row r="30" spans="1:5" ht="15">
      <c r="A30" s="19"/>
      <c r="B30" s="6" t="s">
        <v>71</v>
      </c>
      <c r="C30" s="21">
        <v>28</v>
      </c>
      <c r="D30" s="208">
        <f>D27+D28+D29</f>
        <v>0</v>
      </c>
      <c r="E30" s="208">
        <f>E27+E28+E29</f>
        <v>0</v>
      </c>
    </row>
    <row r="31" spans="1:5" ht="15">
      <c r="A31" s="19"/>
      <c r="B31" s="20" t="s">
        <v>94</v>
      </c>
      <c r="C31" s="21">
        <v>29</v>
      </c>
      <c r="D31" s="208">
        <f>D26+D30</f>
        <v>0</v>
      </c>
      <c r="E31" s="208">
        <f>E26+E30</f>
        <v>0</v>
      </c>
    </row>
    <row r="32" spans="1:5" ht="15">
      <c r="A32" s="19"/>
      <c r="B32" s="20" t="s">
        <v>208</v>
      </c>
      <c r="C32" s="21">
        <v>30</v>
      </c>
      <c r="D32" s="212">
        <f>D20+D31</f>
        <v>3861987</v>
      </c>
      <c r="E32" s="212">
        <f>E20+E31</f>
        <v>749606</v>
      </c>
    </row>
    <row r="33" spans="1:5" ht="15">
      <c r="A33" s="19" t="s">
        <v>95</v>
      </c>
      <c r="B33" s="20" t="s">
        <v>96</v>
      </c>
      <c r="C33" s="21">
        <v>31</v>
      </c>
      <c r="D33" s="208"/>
      <c r="E33" s="208"/>
    </row>
    <row r="34" spans="1:5" ht="19.5" customHeight="1">
      <c r="A34" s="19">
        <v>1</v>
      </c>
      <c r="B34" s="28" t="s">
        <v>97</v>
      </c>
      <c r="C34" s="21">
        <v>32</v>
      </c>
      <c r="D34" s="208">
        <v>0</v>
      </c>
      <c r="E34" s="208">
        <v>0</v>
      </c>
    </row>
    <row r="35" spans="1:5" ht="17.25" customHeight="1">
      <c r="A35" s="19">
        <v>2</v>
      </c>
      <c r="B35" s="28" t="s">
        <v>98</v>
      </c>
      <c r="C35" s="21">
        <v>33</v>
      </c>
      <c r="D35" s="208">
        <v>0</v>
      </c>
      <c r="E35" s="208">
        <v>0</v>
      </c>
    </row>
    <row r="36" spans="1:5" ht="15">
      <c r="A36" s="19">
        <v>3</v>
      </c>
      <c r="B36" s="20" t="s">
        <v>99</v>
      </c>
      <c r="C36" s="21">
        <v>34</v>
      </c>
      <c r="D36" s="208">
        <v>4000000</v>
      </c>
      <c r="E36" s="208">
        <v>4000000</v>
      </c>
    </row>
    <row r="37" spans="1:5" ht="15">
      <c r="A37" s="19">
        <v>4</v>
      </c>
      <c r="B37" s="20" t="s">
        <v>100</v>
      </c>
      <c r="C37" s="21">
        <v>35</v>
      </c>
      <c r="D37" s="208">
        <v>0</v>
      </c>
      <c r="E37" s="208">
        <v>0</v>
      </c>
    </row>
    <row r="38" spans="1:5" ht="15">
      <c r="A38" s="19">
        <v>5</v>
      </c>
      <c r="B38" s="20" t="s">
        <v>101</v>
      </c>
      <c r="C38" s="21">
        <v>36</v>
      </c>
      <c r="D38" s="208">
        <v>0</v>
      </c>
      <c r="E38" s="208">
        <v>0</v>
      </c>
    </row>
    <row r="39" spans="1:5" ht="15">
      <c r="A39" s="19">
        <v>6</v>
      </c>
      <c r="B39" s="20" t="s">
        <v>102</v>
      </c>
      <c r="C39" s="21">
        <v>37</v>
      </c>
      <c r="D39" s="208">
        <v>0</v>
      </c>
      <c r="E39" s="208">
        <v>0</v>
      </c>
    </row>
    <row r="40" spans="1:5" ht="15">
      <c r="A40" s="19">
        <v>7</v>
      </c>
      <c r="B40" s="20" t="s">
        <v>103</v>
      </c>
      <c r="C40" s="21">
        <v>38</v>
      </c>
      <c r="D40" s="208">
        <v>0</v>
      </c>
      <c r="E40" s="208">
        <v>0</v>
      </c>
    </row>
    <row r="41" spans="1:5" ht="15">
      <c r="A41" s="19">
        <v>8</v>
      </c>
      <c r="B41" s="20" t="s">
        <v>104</v>
      </c>
      <c r="C41" s="21">
        <v>39</v>
      </c>
      <c r="D41" s="208">
        <v>0</v>
      </c>
      <c r="E41" s="208">
        <v>0</v>
      </c>
    </row>
    <row r="42" spans="1:5" ht="15">
      <c r="A42" s="19">
        <v>9</v>
      </c>
      <c r="B42" s="20" t="s">
        <v>105</v>
      </c>
      <c r="C42" s="21">
        <v>40</v>
      </c>
      <c r="D42" s="208">
        <f>E43</f>
        <v>-741142</v>
      </c>
      <c r="E42" s="208">
        <v>0</v>
      </c>
    </row>
    <row r="43" spans="1:5" ht="15">
      <c r="A43" s="19">
        <v>10</v>
      </c>
      <c r="B43" s="20" t="s">
        <v>106</v>
      </c>
      <c r="C43" s="21">
        <v>41</v>
      </c>
      <c r="D43" s="208">
        <f>'PASQ,ARDSH.SHP'!D29</f>
        <v>-2505413</v>
      </c>
      <c r="E43" s="208">
        <f>'PASQ,ARDSH.SHP'!E29</f>
        <v>-741142</v>
      </c>
    </row>
    <row r="44" spans="1:5" ht="15">
      <c r="A44" s="19"/>
      <c r="B44" s="6" t="s">
        <v>71</v>
      </c>
      <c r="C44" s="21">
        <v>42</v>
      </c>
      <c r="D44" s="208"/>
      <c r="E44" s="208"/>
    </row>
    <row r="45" spans="1:5" ht="15">
      <c r="A45" s="19"/>
      <c r="B45" s="20" t="s">
        <v>107</v>
      </c>
      <c r="C45" s="21">
        <v>43</v>
      </c>
      <c r="D45" s="208">
        <f>D36+D40+D41+D42+D43</f>
        <v>753445</v>
      </c>
      <c r="E45" s="208">
        <f>E36+E40+E42+E43</f>
        <v>3258858</v>
      </c>
    </row>
    <row r="46" spans="1:5" ht="15">
      <c r="A46" s="19"/>
      <c r="B46" s="20" t="s">
        <v>108</v>
      </c>
      <c r="C46" s="21">
        <v>45</v>
      </c>
      <c r="D46" s="208">
        <f>D32+D45</f>
        <v>4615432</v>
      </c>
      <c r="E46" s="208">
        <f>E32+E45</f>
        <v>4008464</v>
      </c>
    </row>
    <row r="47" spans="1:5" ht="14.25">
      <c r="B47" s="116"/>
      <c r="C47" s="18"/>
      <c r="D47" s="213"/>
      <c r="E47" s="213"/>
    </row>
    <row r="48" spans="1:5">
      <c r="B48" s="1" t="s">
        <v>254</v>
      </c>
      <c r="D48" s="1" t="s">
        <v>228</v>
      </c>
    </row>
    <row r="49" spans="2:5">
      <c r="B49" s="1" t="s">
        <v>420</v>
      </c>
      <c r="D49" s="1" t="s">
        <v>237</v>
      </c>
    </row>
    <row r="50" spans="2:5">
      <c r="E50" s="235">
        <f>AKTIVI!D51-PASIVI!D46</f>
        <v>0</v>
      </c>
    </row>
    <row r="52" spans="2:5">
      <c r="D52" s="186"/>
    </row>
  </sheetData>
  <pageMargins left="0.51" right="0.55000000000000004" top="0.48" bottom="0.5699999999999999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A19" workbookViewId="0">
      <selection activeCell="D29" sqref="D29"/>
    </sheetView>
  </sheetViews>
  <sheetFormatPr defaultRowHeight="15"/>
  <cols>
    <col min="1" max="1" width="6.42578125" customWidth="1"/>
    <col min="2" max="2" width="41.28515625" customWidth="1"/>
    <col min="3" max="3" width="10.85546875" customWidth="1"/>
    <col min="4" max="4" width="13.28515625" customWidth="1"/>
    <col min="5" max="5" width="14.7109375" customWidth="1"/>
    <col min="6" max="6" width="8.5703125" customWidth="1"/>
    <col min="7" max="7" width="13.140625" customWidth="1"/>
  </cols>
  <sheetData>
    <row r="1" spans="1:5">
      <c r="A1" s="4"/>
      <c r="B1" s="115" t="s">
        <v>436</v>
      </c>
      <c r="C1" s="1"/>
      <c r="D1" s="1"/>
      <c r="E1" s="1"/>
    </row>
    <row r="2" spans="1:5" ht="15.75">
      <c r="A2" s="246" t="s">
        <v>0</v>
      </c>
      <c r="B2" s="246"/>
      <c r="C2" s="246"/>
      <c r="D2" s="246"/>
      <c r="E2" s="246"/>
    </row>
    <row r="3" spans="1:5">
      <c r="A3" s="247" t="s">
        <v>1</v>
      </c>
      <c r="B3" s="247"/>
      <c r="C3" s="247"/>
      <c r="D3" s="247"/>
      <c r="E3" s="247"/>
    </row>
    <row r="4" spans="1:5">
      <c r="A4" s="4"/>
      <c r="B4" s="2"/>
      <c r="C4" s="2"/>
      <c r="D4" s="2"/>
      <c r="E4" s="2"/>
    </row>
    <row r="5" spans="1:5">
      <c r="A5" s="5" t="s">
        <v>2</v>
      </c>
      <c r="B5" s="31" t="s">
        <v>3</v>
      </c>
      <c r="C5" s="7" t="s">
        <v>125</v>
      </c>
      <c r="D5" s="30" t="s">
        <v>432</v>
      </c>
      <c r="E5" s="30" t="s">
        <v>395</v>
      </c>
    </row>
    <row r="6" spans="1:5">
      <c r="A6" s="8">
        <v>1</v>
      </c>
      <c r="B6" s="9" t="s">
        <v>4</v>
      </c>
      <c r="C6" s="44">
        <v>701705</v>
      </c>
      <c r="D6" s="214">
        <v>0</v>
      </c>
      <c r="E6" s="214">
        <v>416667</v>
      </c>
    </row>
    <row r="7" spans="1:5" ht="27.75" customHeight="1">
      <c r="A7" s="8">
        <f>A6+1</f>
        <v>2</v>
      </c>
      <c r="B7" s="10" t="s">
        <v>5</v>
      </c>
      <c r="C7" s="44" t="s">
        <v>213</v>
      </c>
      <c r="D7" s="214">
        <v>0</v>
      </c>
      <c r="E7" s="214">
        <v>0</v>
      </c>
    </row>
    <row r="8" spans="1:5" ht="39" customHeight="1">
      <c r="A8" s="8">
        <f>A7+1</f>
        <v>3</v>
      </c>
      <c r="B8" s="11" t="s">
        <v>6</v>
      </c>
      <c r="C8" s="45">
        <v>71</v>
      </c>
      <c r="D8" s="215">
        <v>0</v>
      </c>
      <c r="E8" s="215">
        <v>0</v>
      </c>
    </row>
    <row r="9" spans="1:5" ht="19.5" customHeight="1">
      <c r="A9" s="8">
        <v>4</v>
      </c>
      <c r="B9" s="42" t="s">
        <v>209</v>
      </c>
      <c r="C9" s="45" t="s">
        <v>214</v>
      </c>
      <c r="D9" s="215">
        <v>0</v>
      </c>
      <c r="E9" s="215">
        <v>0</v>
      </c>
    </row>
    <row r="10" spans="1:5">
      <c r="A10" s="12">
        <v>5</v>
      </c>
      <c r="B10" s="43" t="s">
        <v>210</v>
      </c>
      <c r="C10" s="46" t="s">
        <v>211</v>
      </c>
      <c r="D10" s="216">
        <f>D12+D11</f>
        <v>-2446322</v>
      </c>
      <c r="E10" s="216">
        <f>E12+E11</f>
        <v>-1147021</v>
      </c>
    </row>
    <row r="11" spans="1:5">
      <c r="A11" s="13"/>
      <c r="B11" s="42" t="s">
        <v>7</v>
      </c>
      <c r="C11" s="47">
        <v>641</v>
      </c>
      <c r="D11" s="215">
        <v>-2280000</v>
      </c>
      <c r="E11" s="215">
        <v>-1077400</v>
      </c>
    </row>
    <row r="12" spans="1:5" ht="34.5" customHeight="1">
      <c r="A12" s="13"/>
      <c r="B12" s="11" t="s">
        <v>8</v>
      </c>
      <c r="C12" s="47">
        <v>644</v>
      </c>
      <c r="D12" s="215">
        <v>-166322</v>
      </c>
      <c r="E12" s="215">
        <v>-69621</v>
      </c>
    </row>
    <row r="13" spans="1:5" ht="23.25" customHeight="1">
      <c r="A13" s="14">
        <v>6</v>
      </c>
      <c r="B13" s="15" t="s">
        <v>9</v>
      </c>
      <c r="C13" s="48" t="s">
        <v>212</v>
      </c>
      <c r="D13" s="217">
        <v>0</v>
      </c>
      <c r="E13" s="217">
        <v>0</v>
      </c>
    </row>
    <row r="14" spans="1:5">
      <c r="A14" s="14">
        <v>7</v>
      </c>
      <c r="B14" s="15" t="s">
        <v>215</v>
      </c>
      <c r="C14" s="48" t="s">
        <v>216</v>
      </c>
      <c r="D14" s="217">
        <f>-17000-4634-37500</f>
        <v>-59134</v>
      </c>
      <c r="E14" s="217">
        <v>-10799</v>
      </c>
    </row>
    <row r="15" spans="1:5" ht="33" customHeight="1">
      <c r="A15" s="8">
        <v>8</v>
      </c>
      <c r="B15" s="7" t="s">
        <v>217</v>
      </c>
      <c r="C15" s="45"/>
      <c r="D15" s="214">
        <f>D9+D10+D13+D14</f>
        <v>-2505456</v>
      </c>
      <c r="E15" s="214">
        <f>E9+E10+E13+E14</f>
        <v>-1157820</v>
      </c>
    </row>
    <row r="16" spans="1:5" ht="24" customHeight="1">
      <c r="A16" s="8">
        <f>A15+1</f>
        <v>9</v>
      </c>
      <c r="B16" s="7" t="s">
        <v>10</v>
      </c>
      <c r="C16" s="45"/>
      <c r="D16" s="214">
        <f>D6+D7+D15</f>
        <v>-2505456</v>
      </c>
      <c r="E16" s="214">
        <f>E6+E7+E15</f>
        <v>-741153</v>
      </c>
    </row>
    <row r="17" spans="1:7" ht="24.75" customHeight="1">
      <c r="A17" s="8">
        <f>A16+1</f>
        <v>10</v>
      </c>
      <c r="B17" s="10" t="s">
        <v>11</v>
      </c>
      <c r="C17" s="44">
        <v>761661</v>
      </c>
      <c r="D17" s="215">
        <v>0</v>
      </c>
      <c r="E17" s="215">
        <v>0</v>
      </c>
    </row>
    <row r="18" spans="1:7" ht="33.75" customHeight="1">
      <c r="A18" s="8">
        <f>A17+1</f>
        <v>11</v>
      </c>
      <c r="B18" s="10" t="s">
        <v>12</v>
      </c>
      <c r="C18" s="44">
        <v>762662</v>
      </c>
      <c r="D18" s="215">
        <v>0</v>
      </c>
      <c r="E18" s="215">
        <v>0</v>
      </c>
    </row>
    <row r="19" spans="1:7" ht="18" customHeight="1">
      <c r="A19" s="8">
        <f>A18+1</f>
        <v>12</v>
      </c>
      <c r="B19" s="10" t="s">
        <v>13</v>
      </c>
      <c r="C19" s="45"/>
      <c r="D19" s="215">
        <v>0</v>
      </c>
      <c r="E19" s="215">
        <v>0</v>
      </c>
    </row>
    <row r="20" spans="1:7" ht="28.5" customHeight="1">
      <c r="A20" s="16">
        <v>12.1</v>
      </c>
      <c r="B20" s="10" t="s">
        <v>14</v>
      </c>
      <c r="C20" s="49" t="s">
        <v>219</v>
      </c>
      <c r="D20" s="215">
        <v>0</v>
      </c>
      <c r="E20" s="215">
        <v>0</v>
      </c>
    </row>
    <row r="21" spans="1:7" ht="23.25" customHeight="1">
      <c r="A21" s="16">
        <v>12.2</v>
      </c>
      <c r="B21" s="10" t="s">
        <v>15</v>
      </c>
      <c r="C21" s="44">
        <v>767667</v>
      </c>
      <c r="D21" s="218">
        <v>43</v>
      </c>
      <c r="E21" s="218">
        <v>11</v>
      </c>
    </row>
    <row r="22" spans="1:7" ht="15" customHeight="1">
      <c r="A22" s="16">
        <v>12.3</v>
      </c>
      <c r="B22" s="11" t="s">
        <v>16</v>
      </c>
      <c r="C22" s="44">
        <v>769669</v>
      </c>
      <c r="D22" s="215">
        <v>0</v>
      </c>
      <c r="E22" s="215">
        <v>0</v>
      </c>
    </row>
    <row r="23" spans="1:7" ht="23.25" customHeight="1">
      <c r="A23" s="16">
        <v>12.4</v>
      </c>
      <c r="B23" s="11" t="s">
        <v>17</v>
      </c>
      <c r="C23" s="44">
        <v>768668</v>
      </c>
      <c r="D23" s="215">
        <v>0</v>
      </c>
      <c r="E23" s="215">
        <v>0</v>
      </c>
    </row>
    <row r="24" spans="1:7" ht="27.75" customHeight="1">
      <c r="A24" s="8">
        <f>A23+1</f>
        <v>13.4</v>
      </c>
      <c r="B24" s="7" t="s">
        <v>18</v>
      </c>
      <c r="C24" s="45"/>
      <c r="D24" s="214">
        <f>SUM(D17:D23)</f>
        <v>43</v>
      </c>
      <c r="E24" s="214">
        <f>SUM(E17:E23)</f>
        <v>11</v>
      </c>
      <c r="G24" s="117"/>
    </row>
    <row r="25" spans="1:7" ht="18.75" customHeight="1">
      <c r="A25" s="8">
        <v>14</v>
      </c>
      <c r="B25" s="17" t="s">
        <v>220</v>
      </c>
      <c r="C25" s="45"/>
      <c r="D25" s="219">
        <f>D16+D24</f>
        <v>-2505413</v>
      </c>
      <c r="E25" s="219">
        <f>E16+E24</f>
        <v>-741142</v>
      </c>
    </row>
    <row r="26" spans="1:7" ht="18.75" customHeight="1">
      <c r="A26" s="8">
        <v>15</v>
      </c>
      <c r="B26" s="17" t="s">
        <v>356</v>
      </c>
      <c r="C26" s="45"/>
      <c r="D26" s="219">
        <f>2280000+17000</f>
        <v>2297000</v>
      </c>
      <c r="E26" s="219">
        <v>0</v>
      </c>
    </row>
    <row r="27" spans="1:7" ht="18.75" customHeight="1">
      <c r="A27" s="8">
        <v>16</v>
      </c>
      <c r="B27" s="17" t="s">
        <v>220</v>
      </c>
      <c r="C27" s="45"/>
      <c r="D27" s="219">
        <f>D25+D26</f>
        <v>-208413</v>
      </c>
      <c r="E27" s="219">
        <f>E25+E26</f>
        <v>-741142</v>
      </c>
    </row>
    <row r="28" spans="1:7" ht="18" customHeight="1">
      <c r="A28" s="8">
        <v>17</v>
      </c>
      <c r="B28" s="10" t="s">
        <v>19</v>
      </c>
      <c r="C28" s="45">
        <v>69</v>
      </c>
      <c r="D28" s="215">
        <v>0</v>
      </c>
      <c r="E28" s="215">
        <v>0</v>
      </c>
    </row>
    <row r="29" spans="1:7" ht="14.25" customHeight="1">
      <c r="A29" s="8">
        <v>18</v>
      </c>
      <c r="B29" s="7" t="s">
        <v>20</v>
      </c>
      <c r="C29" s="45"/>
      <c r="D29" s="214">
        <f>D25-D28</f>
        <v>-2505413</v>
      </c>
      <c r="E29" s="214">
        <f>E25-E28</f>
        <v>-741142</v>
      </c>
    </row>
    <row r="30" spans="1:7" ht="19.5" customHeight="1">
      <c r="A30" s="8">
        <v>19</v>
      </c>
      <c r="B30" s="42" t="s">
        <v>218</v>
      </c>
      <c r="C30" s="45"/>
      <c r="D30" s="215">
        <v>0</v>
      </c>
      <c r="E30" s="215">
        <v>0</v>
      </c>
    </row>
    <row r="31" spans="1:7">
      <c r="A31" s="4"/>
      <c r="B31" s="1"/>
      <c r="C31" s="1"/>
      <c r="D31" s="1"/>
      <c r="E31" s="1"/>
    </row>
    <row r="32" spans="1:7">
      <c r="A32" s="4"/>
      <c r="B32" s="1" t="s">
        <v>254</v>
      </c>
      <c r="C32" s="1"/>
      <c r="D32" s="1" t="s">
        <v>228</v>
      </c>
      <c r="E32" s="1"/>
    </row>
    <row r="33" spans="1:5">
      <c r="A33" s="4"/>
      <c r="B33" s="1" t="s">
        <v>420</v>
      </c>
      <c r="C33" s="1"/>
      <c r="D33" s="1" t="s">
        <v>237</v>
      </c>
      <c r="E33" s="1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44"/>
  <sheetViews>
    <sheetView topLeftCell="A28" workbookViewId="0">
      <selection activeCell="C38" sqref="C38:C39"/>
    </sheetView>
  </sheetViews>
  <sheetFormatPr defaultRowHeight="15"/>
  <cols>
    <col min="1" max="1" width="5.5703125" customWidth="1"/>
    <col min="2" max="2" width="45.5703125" customWidth="1"/>
    <col min="3" max="3" width="12.7109375" customWidth="1"/>
    <col min="4" max="4" width="15.5703125" customWidth="1"/>
    <col min="5" max="5" width="12.85546875" customWidth="1"/>
    <col min="6" max="6" width="10.85546875" customWidth="1"/>
    <col min="7" max="7" width="9.5703125" customWidth="1"/>
    <col min="9" max="9" width="12.42578125" customWidth="1"/>
  </cols>
  <sheetData>
    <row r="2" spans="1:4">
      <c r="A2" s="142" t="s">
        <v>435</v>
      </c>
      <c r="B2" s="143"/>
      <c r="C2" s="143"/>
      <c r="D2" s="143"/>
    </row>
    <row r="3" spans="1:4">
      <c r="A3" s="143"/>
      <c r="B3" s="143" t="s">
        <v>323</v>
      </c>
      <c r="C3" s="143"/>
      <c r="D3" s="143"/>
    </row>
    <row r="4" spans="1:4">
      <c r="A4" s="143"/>
      <c r="B4" s="143" t="s">
        <v>438</v>
      </c>
      <c r="C4" s="143"/>
      <c r="D4" s="143" t="s">
        <v>324</v>
      </c>
    </row>
    <row r="5" spans="1:4" ht="15.75" thickBot="1">
      <c r="A5" s="144"/>
      <c r="B5" s="144"/>
      <c r="C5" s="144"/>
      <c r="D5" s="145" t="s">
        <v>325</v>
      </c>
    </row>
    <row r="6" spans="1:4" ht="15.75" thickTop="1">
      <c r="A6" s="146"/>
      <c r="B6" s="147"/>
      <c r="C6" s="148">
        <v>2013</v>
      </c>
      <c r="D6" s="149">
        <v>2012</v>
      </c>
    </row>
    <row r="7" spans="1:4">
      <c r="A7" s="150"/>
      <c r="B7" s="151" t="s">
        <v>326</v>
      </c>
      <c r="C7" s="152"/>
      <c r="D7" s="153"/>
    </row>
    <row r="8" spans="1:4">
      <c r="A8" s="150">
        <v>1</v>
      </c>
      <c r="B8" s="154" t="s">
        <v>355</v>
      </c>
      <c r="C8" s="169">
        <f>'PASQ,ARDSH.SHP'!D25</f>
        <v>-2505413</v>
      </c>
      <c r="D8" s="156">
        <f>'PASQ,ARDSH.SHP'!E25</f>
        <v>-741142</v>
      </c>
    </row>
    <row r="9" spans="1:4">
      <c r="A9" s="150">
        <v>2</v>
      </c>
      <c r="B9" s="154" t="s">
        <v>327</v>
      </c>
      <c r="C9" s="155">
        <v>0</v>
      </c>
      <c r="D9" s="157">
        <v>0</v>
      </c>
    </row>
    <row r="10" spans="1:4" ht="19.5" customHeight="1">
      <c r="A10" s="158"/>
      <c r="B10" s="159" t="s">
        <v>328</v>
      </c>
      <c r="C10" s="160">
        <f>-'PASQ,ARDSH.SHP'!D13</f>
        <v>0</v>
      </c>
      <c r="D10" s="161">
        <f>'PASQ,ARDSH.SHP'!E13</f>
        <v>0</v>
      </c>
    </row>
    <row r="11" spans="1:4">
      <c r="A11" s="162"/>
      <c r="B11" s="163" t="s">
        <v>329</v>
      </c>
      <c r="C11" s="164">
        <v>0</v>
      </c>
      <c r="D11" s="165">
        <v>0</v>
      </c>
    </row>
    <row r="12" spans="1:4">
      <c r="A12" s="162"/>
      <c r="B12" s="163" t="s">
        <v>330</v>
      </c>
      <c r="C12" s="164">
        <v>0</v>
      </c>
      <c r="D12" s="165">
        <v>0</v>
      </c>
    </row>
    <row r="13" spans="1:4">
      <c r="A13" s="162"/>
      <c r="B13" s="163" t="s">
        <v>331</v>
      </c>
      <c r="C13" s="164">
        <v>0</v>
      </c>
      <c r="D13" s="165">
        <v>0</v>
      </c>
    </row>
    <row r="14" spans="1:4">
      <c r="A14" s="162"/>
      <c r="B14" s="163" t="s">
        <v>332</v>
      </c>
      <c r="C14" s="164">
        <v>0</v>
      </c>
      <c r="D14" s="165">
        <v>0</v>
      </c>
    </row>
    <row r="15" spans="1:4" ht="39" customHeight="1">
      <c r="A15" s="158"/>
      <c r="B15" s="166" t="s">
        <v>333</v>
      </c>
      <c r="C15" s="160">
        <f>AKTIVI!E14-AKTIVI!D14</f>
        <v>-7500</v>
      </c>
      <c r="D15" s="160">
        <f>AKTIVI!F14-AKTIVI!E14</f>
        <v>0</v>
      </c>
    </row>
    <row r="16" spans="1:4">
      <c r="A16" s="162"/>
      <c r="B16" s="167" t="s">
        <v>334</v>
      </c>
      <c r="C16" s="160">
        <f>AKTIVI!E21-AKTIVI!D21</f>
        <v>0</v>
      </c>
      <c r="D16" s="160">
        <f>AKTIVI!F21-AKTIVI!E21</f>
        <v>0</v>
      </c>
    </row>
    <row r="17" spans="1:4">
      <c r="A17" s="162"/>
      <c r="B17" s="167" t="s">
        <v>335</v>
      </c>
      <c r="C17" s="164">
        <f>PASIVI!D32-PASIVI!E32</f>
        <v>3112381</v>
      </c>
      <c r="D17" s="164">
        <f>PASIVI!E32-PASIVI!F32</f>
        <v>749606</v>
      </c>
    </row>
    <row r="18" spans="1:4">
      <c r="A18" s="162"/>
      <c r="B18" s="167" t="s">
        <v>336</v>
      </c>
      <c r="C18" s="169">
        <v>0</v>
      </c>
      <c r="D18" s="170">
        <v>0</v>
      </c>
    </row>
    <row r="19" spans="1:4">
      <c r="A19" s="162"/>
      <c r="B19" s="167" t="s">
        <v>337</v>
      </c>
      <c r="C19" s="164">
        <v>0</v>
      </c>
      <c r="D19" s="165">
        <v>0</v>
      </c>
    </row>
    <row r="20" spans="1:4">
      <c r="A20" s="162"/>
      <c r="B20" s="167" t="s">
        <v>354</v>
      </c>
      <c r="C20" s="169">
        <f>-'PASQ,ARDSH.SHP'!D28</f>
        <v>0</v>
      </c>
      <c r="D20" s="165">
        <f>-'PASQ,ARDSH.SHP'!E28</f>
        <v>0</v>
      </c>
    </row>
    <row r="21" spans="1:4">
      <c r="A21" s="171" t="s">
        <v>351</v>
      </c>
      <c r="B21" s="172" t="s">
        <v>338</v>
      </c>
      <c r="C21" s="184">
        <f>SUM(C8:C20)</f>
        <v>599468</v>
      </c>
      <c r="D21" s="184">
        <f>SUM(D8:D20)</f>
        <v>8464</v>
      </c>
    </row>
    <row r="22" spans="1:4">
      <c r="A22" s="162"/>
      <c r="B22" s="167"/>
      <c r="C22" s="169">
        <v>0</v>
      </c>
      <c r="D22" s="170">
        <v>0</v>
      </c>
    </row>
    <row r="23" spans="1:4">
      <c r="A23" s="162"/>
      <c r="B23" s="168" t="s">
        <v>339</v>
      </c>
      <c r="C23" s="164">
        <v>0</v>
      </c>
      <c r="D23" s="165">
        <v>0</v>
      </c>
    </row>
    <row r="24" spans="1:4">
      <c r="A24" s="162"/>
      <c r="B24" s="167" t="s">
        <v>340</v>
      </c>
      <c r="C24" s="164">
        <v>0</v>
      </c>
      <c r="D24" s="165">
        <v>0</v>
      </c>
    </row>
    <row r="25" spans="1:4">
      <c r="A25" s="162"/>
      <c r="B25" s="167" t="s">
        <v>109</v>
      </c>
      <c r="C25" s="164">
        <f>AKTIVI!E40-AKTIVI!D40+'PASQ,ARDSH.SHP'!D13</f>
        <v>-559240</v>
      </c>
      <c r="D25" s="164">
        <f>AKTIVI!F40-AKTIVI!E40+'PASQ,ARDSH.SHP'!E13</f>
        <v>0</v>
      </c>
    </row>
    <row r="26" spans="1:4">
      <c r="A26" s="162"/>
      <c r="B26" s="167" t="s">
        <v>341</v>
      </c>
      <c r="C26" s="187">
        <v>0</v>
      </c>
      <c r="D26" s="165">
        <v>0</v>
      </c>
    </row>
    <row r="27" spans="1:4">
      <c r="A27" s="162"/>
      <c r="B27" s="167" t="s">
        <v>342</v>
      </c>
      <c r="C27" s="164">
        <v>0</v>
      </c>
      <c r="D27" s="165">
        <v>0</v>
      </c>
    </row>
    <row r="28" spans="1:4">
      <c r="A28" s="162"/>
      <c r="B28" s="167" t="s">
        <v>343</v>
      </c>
      <c r="C28" s="164">
        <v>0</v>
      </c>
      <c r="D28" s="165">
        <v>0</v>
      </c>
    </row>
    <row r="29" spans="1:4">
      <c r="A29" s="171" t="s">
        <v>352</v>
      </c>
      <c r="B29" s="172" t="s">
        <v>344</v>
      </c>
      <c r="C29" s="169">
        <f>SUM(C24:C28)</f>
        <v>-559240</v>
      </c>
      <c r="D29" s="169">
        <f>SUM(D24:D28)</f>
        <v>0</v>
      </c>
    </row>
    <row r="30" spans="1:4">
      <c r="A30" s="162"/>
      <c r="B30" s="173"/>
      <c r="C30" s="169">
        <v>0</v>
      </c>
      <c r="D30" s="170">
        <v>0</v>
      </c>
    </row>
    <row r="31" spans="1:4">
      <c r="A31" s="162"/>
      <c r="B31" s="168" t="s">
        <v>345</v>
      </c>
      <c r="C31" s="164">
        <v>0</v>
      </c>
      <c r="D31" s="165">
        <v>0</v>
      </c>
    </row>
    <row r="32" spans="1:4">
      <c r="A32" s="162"/>
      <c r="B32" s="167" t="s">
        <v>346</v>
      </c>
      <c r="C32" s="164">
        <v>0</v>
      </c>
      <c r="D32" s="165">
        <v>0</v>
      </c>
    </row>
    <row r="33" spans="1:4">
      <c r="A33" s="162"/>
      <c r="B33" s="167" t="s">
        <v>110</v>
      </c>
      <c r="C33" s="164">
        <v>0</v>
      </c>
      <c r="D33" s="165">
        <v>0</v>
      </c>
    </row>
    <row r="34" spans="1:4">
      <c r="A34" s="162"/>
      <c r="B34" s="167" t="s">
        <v>111</v>
      </c>
      <c r="C34" s="164">
        <v>0</v>
      </c>
      <c r="D34" s="165">
        <v>0</v>
      </c>
    </row>
    <row r="35" spans="1:4">
      <c r="A35" s="162"/>
      <c r="B35" s="167" t="s">
        <v>347</v>
      </c>
      <c r="C35" s="164">
        <v>0</v>
      </c>
      <c r="D35" s="165">
        <v>0</v>
      </c>
    </row>
    <row r="36" spans="1:4">
      <c r="A36" s="162" t="s">
        <v>353</v>
      </c>
      <c r="B36" s="172" t="s">
        <v>348</v>
      </c>
      <c r="C36" s="169">
        <f>SUM(C32:C35)</f>
        <v>0</v>
      </c>
      <c r="D36" s="165">
        <f>SUM(D32:D35)</f>
        <v>0</v>
      </c>
    </row>
    <row r="37" spans="1:4">
      <c r="A37" s="162"/>
      <c r="B37" s="167"/>
      <c r="C37" s="174"/>
      <c r="D37" s="175"/>
    </row>
    <row r="38" spans="1:4">
      <c r="A38" s="162"/>
      <c r="B38" s="168" t="s">
        <v>112</v>
      </c>
      <c r="C38" s="164">
        <f>C36+C29+C21</f>
        <v>40228</v>
      </c>
      <c r="D38" s="164">
        <f>SUM(D21,D29,D36)</f>
        <v>8464</v>
      </c>
    </row>
    <row r="39" spans="1:4">
      <c r="A39" s="162"/>
      <c r="B39" s="168" t="s">
        <v>113</v>
      </c>
      <c r="C39" s="169">
        <f>+D40</f>
        <v>8464</v>
      </c>
      <c r="D39" s="170">
        <v>0</v>
      </c>
    </row>
    <row r="40" spans="1:4">
      <c r="A40" s="162"/>
      <c r="B40" s="168" t="s">
        <v>114</v>
      </c>
      <c r="C40" s="169">
        <f>AKTIVI!D4</f>
        <v>48692</v>
      </c>
      <c r="D40" s="169">
        <f>AKTIVI!E4</f>
        <v>8464</v>
      </c>
    </row>
    <row r="42" spans="1:4">
      <c r="B42" s="189" t="s">
        <v>357</v>
      </c>
      <c r="C42" t="s">
        <v>126</v>
      </c>
    </row>
    <row r="43" spans="1:4">
      <c r="B43" s="189"/>
    </row>
    <row r="44" spans="1:4">
      <c r="B44" s="189" t="s">
        <v>420</v>
      </c>
      <c r="C44" s="185" t="s">
        <v>237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I24" sqref="I24"/>
    </sheetView>
  </sheetViews>
  <sheetFormatPr defaultRowHeight="12.75"/>
  <cols>
    <col min="1" max="1" width="34.5703125" style="1" customWidth="1"/>
    <col min="2" max="2" width="11.42578125" style="1" customWidth="1"/>
    <col min="3" max="3" width="8" style="1" customWidth="1"/>
    <col min="4" max="4" width="9.140625" style="1" customWidth="1"/>
    <col min="5" max="5" width="13" style="1" customWidth="1"/>
    <col min="6" max="6" width="11.140625" style="1" customWidth="1"/>
    <col min="7" max="7" width="10.42578125" style="1" customWidth="1"/>
    <col min="8" max="8" width="10.28515625" style="1" customWidth="1"/>
    <col min="9" max="9" width="11.7109375" style="1" customWidth="1"/>
    <col min="10" max="257" width="9.140625" style="1"/>
    <col min="258" max="258" width="3.5703125" style="1" customWidth="1"/>
    <col min="259" max="259" width="34.5703125" style="1" customWidth="1"/>
    <col min="260" max="260" width="12.140625" style="1" customWidth="1"/>
    <col min="261" max="261" width="11" style="1" customWidth="1"/>
    <col min="262" max="262" width="11.42578125" style="1" customWidth="1"/>
    <col min="263" max="263" width="11.5703125" style="1" customWidth="1"/>
    <col min="264" max="264" width="12.85546875" style="1" customWidth="1"/>
    <col min="265" max="265" width="11.7109375" style="1" customWidth="1"/>
    <col min="266" max="513" width="9.140625" style="1"/>
    <col min="514" max="514" width="3.5703125" style="1" customWidth="1"/>
    <col min="515" max="515" width="34.5703125" style="1" customWidth="1"/>
    <col min="516" max="516" width="12.140625" style="1" customWidth="1"/>
    <col min="517" max="517" width="11" style="1" customWidth="1"/>
    <col min="518" max="518" width="11.42578125" style="1" customWidth="1"/>
    <col min="519" max="519" width="11.5703125" style="1" customWidth="1"/>
    <col min="520" max="520" width="12.85546875" style="1" customWidth="1"/>
    <col min="521" max="521" width="11.7109375" style="1" customWidth="1"/>
    <col min="522" max="769" width="9.140625" style="1"/>
    <col min="770" max="770" width="3.5703125" style="1" customWidth="1"/>
    <col min="771" max="771" width="34.5703125" style="1" customWidth="1"/>
    <col min="772" max="772" width="12.140625" style="1" customWidth="1"/>
    <col min="773" max="773" width="11" style="1" customWidth="1"/>
    <col min="774" max="774" width="11.42578125" style="1" customWidth="1"/>
    <col min="775" max="775" width="11.5703125" style="1" customWidth="1"/>
    <col min="776" max="776" width="12.85546875" style="1" customWidth="1"/>
    <col min="777" max="777" width="11.7109375" style="1" customWidth="1"/>
    <col min="778" max="1025" width="9.140625" style="1"/>
    <col min="1026" max="1026" width="3.5703125" style="1" customWidth="1"/>
    <col min="1027" max="1027" width="34.5703125" style="1" customWidth="1"/>
    <col min="1028" max="1028" width="12.140625" style="1" customWidth="1"/>
    <col min="1029" max="1029" width="11" style="1" customWidth="1"/>
    <col min="1030" max="1030" width="11.42578125" style="1" customWidth="1"/>
    <col min="1031" max="1031" width="11.5703125" style="1" customWidth="1"/>
    <col min="1032" max="1032" width="12.85546875" style="1" customWidth="1"/>
    <col min="1033" max="1033" width="11.7109375" style="1" customWidth="1"/>
    <col min="1034" max="1281" width="9.140625" style="1"/>
    <col min="1282" max="1282" width="3.5703125" style="1" customWidth="1"/>
    <col min="1283" max="1283" width="34.5703125" style="1" customWidth="1"/>
    <col min="1284" max="1284" width="12.140625" style="1" customWidth="1"/>
    <col min="1285" max="1285" width="11" style="1" customWidth="1"/>
    <col min="1286" max="1286" width="11.42578125" style="1" customWidth="1"/>
    <col min="1287" max="1287" width="11.5703125" style="1" customWidth="1"/>
    <col min="1288" max="1288" width="12.85546875" style="1" customWidth="1"/>
    <col min="1289" max="1289" width="11.7109375" style="1" customWidth="1"/>
    <col min="1290" max="1537" width="9.140625" style="1"/>
    <col min="1538" max="1538" width="3.5703125" style="1" customWidth="1"/>
    <col min="1539" max="1539" width="34.5703125" style="1" customWidth="1"/>
    <col min="1540" max="1540" width="12.140625" style="1" customWidth="1"/>
    <col min="1541" max="1541" width="11" style="1" customWidth="1"/>
    <col min="1542" max="1542" width="11.42578125" style="1" customWidth="1"/>
    <col min="1543" max="1543" width="11.5703125" style="1" customWidth="1"/>
    <col min="1544" max="1544" width="12.85546875" style="1" customWidth="1"/>
    <col min="1545" max="1545" width="11.7109375" style="1" customWidth="1"/>
    <col min="1546" max="1793" width="9.140625" style="1"/>
    <col min="1794" max="1794" width="3.5703125" style="1" customWidth="1"/>
    <col min="1795" max="1795" width="34.5703125" style="1" customWidth="1"/>
    <col min="1796" max="1796" width="12.140625" style="1" customWidth="1"/>
    <col min="1797" max="1797" width="11" style="1" customWidth="1"/>
    <col min="1798" max="1798" width="11.42578125" style="1" customWidth="1"/>
    <col min="1799" max="1799" width="11.5703125" style="1" customWidth="1"/>
    <col min="1800" max="1800" width="12.85546875" style="1" customWidth="1"/>
    <col min="1801" max="1801" width="11.7109375" style="1" customWidth="1"/>
    <col min="1802" max="2049" width="9.140625" style="1"/>
    <col min="2050" max="2050" width="3.5703125" style="1" customWidth="1"/>
    <col min="2051" max="2051" width="34.5703125" style="1" customWidth="1"/>
    <col min="2052" max="2052" width="12.140625" style="1" customWidth="1"/>
    <col min="2053" max="2053" width="11" style="1" customWidth="1"/>
    <col min="2054" max="2054" width="11.42578125" style="1" customWidth="1"/>
    <col min="2055" max="2055" width="11.5703125" style="1" customWidth="1"/>
    <col min="2056" max="2056" width="12.85546875" style="1" customWidth="1"/>
    <col min="2057" max="2057" width="11.7109375" style="1" customWidth="1"/>
    <col min="2058" max="2305" width="9.140625" style="1"/>
    <col min="2306" max="2306" width="3.5703125" style="1" customWidth="1"/>
    <col min="2307" max="2307" width="34.5703125" style="1" customWidth="1"/>
    <col min="2308" max="2308" width="12.140625" style="1" customWidth="1"/>
    <col min="2309" max="2309" width="11" style="1" customWidth="1"/>
    <col min="2310" max="2310" width="11.42578125" style="1" customWidth="1"/>
    <col min="2311" max="2311" width="11.5703125" style="1" customWidth="1"/>
    <col min="2312" max="2312" width="12.85546875" style="1" customWidth="1"/>
    <col min="2313" max="2313" width="11.7109375" style="1" customWidth="1"/>
    <col min="2314" max="2561" width="9.140625" style="1"/>
    <col min="2562" max="2562" width="3.5703125" style="1" customWidth="1"/>
    <col min="2563" max="2563" width="34.5703125" style="1" customWidth="1"/>
    <col min="2564" max="2564" width="12.140625" style="1" customWidth="1"/>
    <col min="2565" max="2565" width="11" style="1" customWidth="1"/>
    <col min="2566" max="2566" width="11.42578125" style="1" customWidth="1"/>
    <col min="2567" max="2567" width="11.5703125" style="1" customWidth="1"/>
    <col min="2568" max="2568" width="12.85546875" style="1" customWidth="1"/>
    <col min="2569" max="2569" width="11.7109375" style="1" customWidth="1"/>
    <col min="2570" max="2817" width="9.140625" style="1"/>
    <col min="2818" max="2818" width="3.5703125" style="1" customWidth="1"/>
    <col min="2819" max="2819" width="34.5703125" style="1" customWidth="1"/>
    <col min="2820" max="2820" width="12.140625" style="1" customWidth="1"/>
    <col min="2821" max="2821" width="11" style="1" customWidth="1"/>
    <col min="2822" max="2822" width="11.42578125" style="1" customWidth="1"/>
    <col min="2823" max="2823" width="11.5703125" style="1" customWidth="1"/>
    <col min="2824" max="2824" width="12.85546875" style="1" customWidth="1"/>
    <col min="2825" max="2825" width="11.7109375" style="1" customWidth="1"/>
    <col min="2826" max="3073" width="9.140625" style="1"/>
    <col min="3074" max="3074" width="3.5703125" style="1" customWidth="1"/>
    <col min="3075" max="3075" width="34.5703125" style="1" customWidth="1"/>
    <col min="3076" max="3076" width="12.140625" style="1" customWidth="1"/>
    <col min="3077" max="3077" width="11" style="1" customWidth="1"/>
    <col min="3078" max="3078" width="11.42578125" style="1" customWidth="1"/>
    <col min="3079" max="3079" width="11.5703125" style="1" customWidth="1"/>
    <col min="3080" max="3080" width="12.85546875" style="1" customWidth="1"/>
    <col min="3081" max="3081" width="11.7109375" style="1" customWidth="1"/>
    <col min="3082" max="3329" width="9.140625" style="1"/>
    <col min="3330" max="3330" width="3.5703125" style="1" customWidth="1"/>
    <col min="3331" max="3331" width="34.5703125" style="1" customWidth="1"/>
    <col min="3332" max="3332" width="12.140625" style="1" customWidth="1"/>
    <col min="3333" max="3333" width="11" style="1" customWidth="1"/>
    <col min="3334" max="3334" width="11.42578125" style="1" customWidth="1"/>
    <col min="3335" max="3335" width="11.5703125" style="1" customWidth="1"/>
    <col min="3336" max="3336" width="12.85546875" style="1" customWidth="1"/>
    <col min="3337" max="3337" width="11.7109375" style="1" customWidth="1"/>
    <col min="3338" max="3585" width="9.140625" style="1"/>
    <col min="3586" max="3586" width="3.5703125" style="1" customWidth="1"/>
    <col min="3587" max="3587" width="34.5703125" style="1" customWidth="1"/>
    <col min="3588" max="3588" width="12.140625" style="1" customWidth="1"/>
    <col min="3589" max="3589" width="11" style="1" customWidth="1"/>
    <col min="3590" max="3590" width="11.42578125" style="1" customWidth="1"/>
    <col min="3591" max="3591" width="11.5703125" style="1" customWidth="1"/>
    <col min="3592" max="3592" width="12.85546875" style="1" customWidth="1"/>
    <col min="3593" max="3593" width="11.7109375" style="1" customWidth="1"/>
    <col min="3594" max="3841" width="9.140625" style="1"/>
    <col min="3842" max="3842" width="3.5703125" style="1" customWidth="1"/>
    <col min="3843" max="3843" width="34.5703125" style="1" customWidth="1"/>
    <col min="3844" max="3844" width="12.140625" style="1" customWidth="1"/>
    <col min="3845" max="3845" width="11" style="1" customWidth="1"/>
    <col min="3846" max="3846" width="11.42578125" style="1" customWidth="1"/>
    <col min="3847" max="3847" width="11.5703125" style="1" customWidth="1"/>
    <col min="3848" max="3848" width="12.85546875" style="1" customWidth="1"/>
    <col min="3849" max="3849" width="11.7109375" style="1" customWidth="1"/>
    <col min="3850" max="4097" width="9.140625" style="1"/>
    <col min="4098" max="4098" width="3.5703125" style="1" customWidth="1"/>
    <col min="4099" max="4099" width="34.5703125" style="1" customWidth="1"/>
    <col min="4100" max="4100" width="12.140625" style="1" customWidth="1"/>
    <col min="4101" max="4101" width="11" style="1" customWidth="1"/>
    <col min="4102" max="4102" width="11.42578125" style="1" customWidth="1"/>
    <col min="4103" max="4103" width="11.5703125" style="1" customWidth="1"/>
    <col min="4104" max="4104" width="12.85546875" style="1" customWidth="1"/>
    <col min="4105" max="4105" width="11.7109375" style="1" customWidth="1"/>
    <col min="4106" max="4353" width="9.140625" style="1"/>
    <col min="4354" max="4354" width="3.5703125" style="1" customWidth="1"/>
    <col min="4355" max="4355" width="34.5703125" style="1" customWidth="1"/>
    <col min="4356" max="4356" width="12.140625" style="1" customWidth="1"/>
    <col min="4357" max="4357" width="11" style="1" customWidth="1"/>
    <col min="4358" max="4358" width="11.42578125" style="1" customWidth="1"/>
    <col min="4359" max="4359" width="11.5703125" style="1" customWidth="1"/>
    <col min="4360" max="4360" width="12.85546875" style="1" customWidth="1"/>
    <col min="4361" max="4361" width="11.7109375" style="1" customWidth="1"/>
    <col min="4362" max="4609" width="9.140625" style="1"/>
    <col min="4610" max="4610" width="3.5703125" style="1" customWidth="1"/>
    <col min="4611" max="4611" width="34.5703125" style="1" customWidth="1"/>
    <col min="4612" max="4612" width="12.140625" style="1" customWidth="1"/>
    <col min="4613" max="4613" width="11" style="1" customWidth="1"/>
    <col min="4614" max="4614" width="11.42578125" style="1" customWidth="1"/>
    <col min="4615" max="4615" width="11.5703125" style="1" customWidth="1"/>
    <col min="4616" max="4616" width="12.85546875" style="1" customWidth="1"/>
    <col min="4617" max="4617" width="11.7109375" style="1" customWidth="1"/>
    <col min="4618" max="4865" width="9.140625" style="1"/>
    <col min="4866" max="4866" width="3.5703125" style="1" customWidth="1"/>
    <col min="4867" max="4867" width="34.5703125" style="1" customWidth="1"/>
    <col min="4868" max="4868" width="12.140625" style="1" customWidth="1"/>
    <col min="4869" max="4869" width="11" style="1" customWidth="1"/>
    <col min="4870" max="4870" width="11.42578125" style="1" customWidth="1"/>
    <col min="4871" max="4871" width="11.5703125" style="1" customWidth="1"/>
    <col min="4872" max="4872" width="12.85546875" style="1" customWidth="1"/>
    <col min="4873" max="4873" width="11.7109375" style="1" customWidth="1"/>
    <col min="4874" max="5121" width="9.140625" style="1"/>
    <col min="5122" max="5122" width="3.5703125" style="1" customWidth="1"/>
    <col min="5123" max="5123" width="34.5703125" style="1" customWidth="1"/>
    <col min="5124" max="5124" width="12.140625" style="1" customWidth="1"/>
    <col min="5125" max="5125" width="11" style="1" customWidth="1"/>
    <col min="5126" max="5126" width="11.42578125" style="1" customWidth="1"/>
    <col min="5127" max="5127" width="11.5703125" style="1" customWidth="1"/>
    <col min="5128" max="5128" width="12.85546875" style="1" customWidth="1"/>
    <col min="5129" max="5129" width="11.7109375" style="1" customWidth="1"/>
    <col min="5130" max="5377" width="9.140625" style="1"/>
    <col min="5378" max="5378" width="3.5703125" style="1" customWidth="1"/>
    <col min="5379" max="5379" width="34.5703125" style="1" customWidth="1"/>
    <col min="5380" max="5380" width="12.140625" style="1" customWidth="1"/>
    <col min="5381" max="5381" width="11" style="1" customWidth="1"/>
    <col min="5382" max="5382" width="11.42578125" style="1" customWidth="1"/>
    <col min="5383" max="5383" width="11.5703125" style="1" customWidth="1"/>
    <col min="5384" max="5384" width="12.85546875" style="1" customWidth="1"/>
    <col min="5385" max="5385" width="11.7109375" style="1" customWidth="1"/>
    <col min="5386" max="5633" width="9.140625" style="1"/>
    <col min="5634" max="5634" width="3.5703125" style="1" customWidth="1"/>
    <col min="5635" max="5635" width="34.5703125" style="1" customWidth="1"/>
    <col min="5636" max="5636" width="12.140625" style="1" customWidth="1"/>
    <col min="5637" max="5637" width="11" style="1" customWidth="1"/>
    <col min="5638" max="5638" width="11.42578125" style="1" customWidth="1"/>
    <col min="5639" max="5639" width="11.5703125" style="1" customWidth="1"/>
    <col min="5640" max="5640" width="12.85546875" style="1" customWidth="1"/>
    <col min="5641" max="5641" width="11.7109375" style="1" customWidth="1"/>
    <col min="5642" max="5889" width="9.140625" style="1"/>
    <col min="5890" max="5890" width="3.5703125" style="1" customWidth="1"/>
    <col min="5891" max="5891" width="34.5703125" style="1" customWidth="1"/>
    <col min="5892" max="5892" width="12.140625" style="1" customWidth="1"/>
    <col min="5893" max="5893" width="11" style="1" customWidth="1"/>
    <col min="5894" max="5894" width="11.42578125" style="1" customWidth="1"/>
    <col min="5895" max="5895" width="11.5703125" style="1" customWidth="1"/>
    <col min="5896" max="5896" width="12.85546875" style="1" customWidth="1"/>
    <col min="5897" max="5897" width="11.7109375" style="1" customWidth="1"/>
    <col min="5898" max="6145" width="9.140625" style="1"/>
    <col min="6146" max="6146" width="3.5703125" style="1" customWidth="1"/>
    <col min="6147" max="6147" width="34.5703125" style="1" customWidth="1"/>
    <col min="6148" max="6148" width="12.140625" style="1" customWidth="1"/>
    <col min="6149" max="6149" width="11" style="1" customWidth="1"/>
    <col min="6150" max="6150" width="11.42578125" style="1" customWidth="1"/>
    <col min="6151" max="6151" width="11.5703125" style="1" customWidth="1"/>
    <col min="6152" max="6152" width="12.85546875" style="1" customWidth="1"/>
    <col min="6153" max="6153" width="11.7109375" style="1" customWidth="1"/>
    <col min="6154" max="6401" width="9.140625" style="1"/>
    <col min="6402" max="6402" width="3.5703125" style="1" customWidth="1"/>
    <col min="6403" max="6403" width="34.5703125" style="1" customWidth="1"/>
    <col min="6404" max="6404" width="12.140625" style="1" customWidth="1"/>
    <col min="6405" max="6405" width="11" style="1" customWidth="1"/>
    <col min="6406" max="6406" width="11.42578125" style="1" customWidth="1"/>
    <col min="6407" max="6407" width="11.5703125" style="1" customWidth="1"/>
    <col min="6408" max="6408" width="12.85546875" style="1" customWidth="1"/>
    <col min="6409" max="6409" width="11.7109375" style="1" customWidth="1"/>
    <col min="6410" max="6657" width="9.140625" style="1"/>
    <col min="6658" max="6658" width="3.5703125" style="1" customWidth="1"/>
    <col min="6659" max="6659" width="34.5703125" style="1" customWidth="1"/>
    <col min="6660" max="6660" width="12.140625" style="1" customWidth="1"/>
    <col min="6661" max="6661" width="11" style="1" customWidth="1"/>
    <col min="6662" max="6662" width="11.42578125" style="1" customWidth="1"/>
    <col min="6663" max="6663" width="11.5703125" style="1" customWidth="1"/>
    <col min="6664" max="6664" width="12.85546875" style="1" customWidth="1"/>
    <col min="6665" max="6665" width="11.7109375" style="1" customWidth="1"/>
    <col min="6666" max="6913" width="9.140625" style="1"/>
    <col min="6914" max="6914" width="3.5703125" style="1" customWidth="1"/>
    <col min="6915" max="6915" width="34.5703125" style="1" customWidth="1"/>
    <col min="6916" max="6916" width="12.140625" style="1" customWidth="1"/>
    <col min="6917" max="6917" width="11" style="1" customWidth="1"/>
    <col min="6918" max="6918" width="11.42578125" style="1" customWidth="1"/>
    <col min="6919" max="6919" width="11.5703125" style="1" customWidth="1"/>
    <col min="6920" max="6920" width="12.85546875" style="1" customWidth="1"/>
    <col min="6921" max="6921" width="11.7109375" style="1" customWidth="1"/>
    <col min="6922" max="7169" width="9.140625" style="1"/>
    <col min="7170" max="7170" width="3.5703125" style="1" customWidth="1"/>
    <col min="7171" max="7171" width="34.5703125" style="1" customWidth="1"/>
    <col min="7172" max="7172" width="12.140625" style="1" customWidth="1"/>
    <col min="7173" max="7173" width="11" style="1" customWidth="1"/>
    <col min="7174" max="7174" width="11.42578125" style="1" customWidth="1"/>
    <col min="7175" max="7175" width="11.5703125" style="1" customWidth="1"/>
    <col min="7176" max="7176" width="12.85546875" style="1" customWidth="1"/>
    <col min="7177" max="7177" width="11.7109375" style="1" customWidth="1"/>
    <col min="7178" max="7425" width="9.140625" style="1"/>
    <col min="7426" max="7426" width="3.5703125" style="1" customWidth="1"/>
    <col min="7427" max="7427" width="34.5703125" style="1" customWidth="1"/>
    <col min="7428" max="7428" width="12.140625" style="1" customWidth="1"/>
    <col min="7429" max="7429" width="11" style="1" customWidth="1"/>
    <col min="7430" max="7430" width="11.42578125" style="1" customWidth="1"/>
    <col min="7431" max="7431" width="11.5703125" style="1" customWidth="1"/>
    <col min="7432" max="7432" width="12.85546875" style="1" customWidth="1"/>
    <col min="7433" max="7433" width="11.7109375" style="1" customWidth="1"/>
    <col min="7434" max="7681" width="9.140625" style="1"/>
    <col min="7682" max="7682" width="3.5703125" style="1" customWidth="1"/>
    <col min="7683" max="7683" width="34.5703125" style="1" customWidth="1"/>
    <col min="7684" max="7684" width="12.140625" style="1" customWidth="1"/>
    <col min="7685" max="7685" width="11" style="1" customWidth="1"/>
    <col min="7686" max="7686" width="11.42578125" style="1" customWidth="1"/>
    <col min="7687" max="7687" width="11.5703125" style="1" customWidth="1"/>
    <col min="7688" max="7688" width="12.85546875" style="1" customWidth="1"/>
    <col min="7689" max="7689" width="11.7109375" style="1" customWidth="1"/>
    <col min="7690" max="7937" width="9.140625" style="1"/>
    <col min="7938" max="7938" width="3.5703125" style="1" customWidth="1"/>
    <col min="7939" max="7939" width="34.5703125" style="1" customWidth="1"/>
    <col min="7940" max="7940" width="12.140625" style="1" customWidth="1"/>
    <col min="7941" max="7941" width="11" style="1" customWidth="1"/>
    <col min="7942" max="7942" width="11.42578125" style="1" customWidth="1"/>
    <col min="7943" max="7943" width="11.5703125" style="1" customWidth="1"/>
    <col min="7944" max="7944" width="12.85546875" style="1" customWidth="1"/>
    <col min="7945" max="7945" width="11.7109375" style="1" customWidth="1"/>
    <col min="7946" max="8193" width="9.140625" style="1"/>
    <col min="8194" max="8194" width="3.5703125" style="1" customWidth="1"/>
    <col min="8195" max="8195" width="34.5703125" style="1" customWidth="1"/>
    <col min="8196" max="8196" width="12.140625" style="1" customWidth="1"/>
    <col min="8197" max="8197" width="11" style="1" customWidth="1"/>
    <col min="8198" max="8198" width="11.42578125" style="1" customWidth="1"/>
    <col min="8199" max="8199" width="11.5703125" style="1" customWidth="1"/>
    <col min="8200" max="8200" width="12.85546875" style="1" customWidth="1"/>
    <col min="8201" max="8201" width="11.7109375" style="1" customWidth="1"/>
    <col min="8202" max="8449" width="9.140625" style="1"/>
    <col min="8450" max="8450" width="3.5703125" style="1" customWidth="1"/>
    <col min="8451" max="8451" width="34.5703125" style="1" customWidth="1"/>
    <col min="8452" max="8452" width="12.140625" style="1" customWidth="1"/>
    <col min="8453" max="8453" width="11" style="1" customWidth="1"/>
    <col min="8454" max="8454" width="11.42578125" style="1" customWidth="1"/>
    <col min="8455" max="8455" width="11.5703125" style="1" customWidth="1"/>
    <col min="8456" max="8456" width="12.85546875" style="1" customWidth="1"/>
    <col min="8457" max="8457" width="11.7109375" style="1" customWidth="1"/>
    <col min="8458" max="8705" width="9.140625" style="1"/>
    <col min="8706" max="8706" width="3.5703125" style="1" customWidth="1"/>
    <col min="8707" max="8707" width="34.5703125" style="1" customWidth="1"/>
    <col min="8708" max="8708" width="12.140625" style="1" customWidth="1"/>
    <col min="8709" max="8709" width="11" style="1" customWidth="1"/>
    <col min="8710" max="8710" width="11.42578125" style="1" customWidth="1"/>
    <col min="8711" max="8711" width="11.5703125" style="1" customWidth="1"/>
    <col min="8712" max="8712" width="12.85546875" style="1" customWidth="1"/>
    <col min="8713" max="8713" width="11.7109375" style="1" customWidth="1"/>
    <col min="8714" max="8961" width="9.140625" style="1"/>
    <col min="8962" max="8962" width="3.5703125" style="1" customWidth="1"/>
    <col min="8963" max="8963" width="34.5703125" style="1" customWidth="1"/>
    <col min="8964" max="8964" width="12.140625" style="1" customWidth="1"/>
    <col min="8965" max="8965" width="11" style="1" customWidth="1"/>
    <col min="8966" max="8966" width="11.42578125" style="1" customWidth="1"/>
    <col min="8967" max="8967" width="11.5703125" style="1" customWidth="1"/>
    <col min="8968" max="8968" width="12.85546875" style="1" customWidth="1"/>
    <col min="8969" max="8969" width="11.7109375" style="1" customWidth="1"/>
    <col min="8970" max="9217" width="9.140625" style="1"/>
    <col min="9218" max="9218" width="3.5703125" style="1" customWidth="1"/>
    <col min="9219" max="9219" width="34.5703125" style="1" customWidth="1"/>
    <col min="9220" max="9220" width="12.140625" style="1" customWidth="1"/>
    <col min="9221" max="9221" width="11" style="1" customWidth="1"/>
    <col min="9222" max="9222" width="11.42578125" style="1" customWidth="1"/>
    <col min="9223" max="9223" width="11.5703125" style="1" customWidth="1"/>
    <col min="9224" max="9224" width="12.85546875" style="1" customWidth="1"/>
    <col min="9225" max="9225" width="11.7109375" style="1" customWidth="1"/>
    <col min="9226" max="9473" width="9.140625" style="1"/>
    <col min="9474" max="9474" width="3.5703125" style="1" customWidth="1"/>
    <col min="9475" max="9475" width="34.5703125" style="1" customWidth="1"/>
    <col min="9476" max="9476" width="12.140625" style="1" customWidth="1"/>
    <col min="9477" max="9477" width="11" style="1" customWidth="1"/>
    <col min="9478" max="9478" width="11.42578125" style="1" customWidth="1"/>
    <col min="9479" max="9479" width="11.5703125" style="1" customWidth="1"/>
    <col min="9480" max="9480" width="12.85546875" style="1" customWidth="1"/>
    <col min="9481" max="9481" width="11.7109375" style="1" customWidth="1"/>
    <col min="9482" max="9729" width="9.140625" style="1"/>
    <col min="9730" max="9730" width="3.5703125" style="1" customWidth="1"/>
    <col min="9731" max="9731" width="34.5703125" style="1" customWidth="1"/>
    <col min="9732" max="9732" width="12.140625" style="1" customWidth="1"/>
    <col min="9733" max="9733" width="11" style="1" customWidth="1"/>
    <col min="9734" max="9734" width="11.42578125" style="1" customWidth="1"/>
    <col min="9735" max="9735" width="11.5703125" style="1" customWidth="1"/>
    <col min="9736" max="9736" width="12.85546875" style="1" customWidth="1"/>
    <col min="9737" max="9737" width="11.7109375" style="1" customWidth="1"/>
    <col min="9738" max="9985" width="9.140625" style="1"/>
    <col min="9986" max="9986" width="3.5703125" style="1" customWidth="1"/>
    <col min="9987" max="9987" width="34.5703125" style="1" customWidth="1"/>
    <col min="9988" max="9988" width="12.140625" style="1" customWidth="1"/>
    <col min="9989" max="9989" width="11" style="1" customWidth="1"/>
    <col min="9990" max="9990" width="11.42578125" style="1" customWidth="1"/>
    <col min="9991" max="9991" width="11.5703125" style="1" customWidth="1"/>
    <col min="9992" max="9992" width="12.85546875" style="1" customWidth="1"/>
    <col min="9993" max="9993" width="11.7109375" style="1" customWidth="1"/>
    <col min="9994" max="10241" width="9.140625" style="1"/>
    <col min="10242" max="10242" width="3.5703125" style="1" customWidth="1"/>
    <col min="10243" max="10243" width="34.5703125" style="1" customWidth="1"/>
    <col min="10244" max="10244" width="12.140625" style="1" customWidth="1"/>
    <col min="10245" max="10245" width="11" style="1" customWidth="1"/>
    <col min="10246" max="10246" width="11.42578125" style="1" customWidth="1"/>
    <col min="10247" max="10247" width="11.5703125" style="1" customWidth="1"/>
    <col min="10248" max="10248" width="12.85546875" style="1" customWidth="1"/>
    <col min="10249" max="10249" width="11.7109375" style="1" customWidth="1"/>
    <col min="10250" max="10497" width="9.140625" style="1"/>
    <col min="10498" max="10498" width="3.5703125" style="1" customWidth="1"/>
    <col min="10499" max="10499" width="34.5703125" style="1" customWidth="1"/>
    <col min="10500" max="10500" width="12.140625" style="1" customWidth="1"/>
    <col min="10501" max="10501" width="11" style="1" customWidth="1"/>
    <col min="10502" max="10502" width="11.42578125" style="1" customWidth="1"/>
    <col min="10503" max="10503" width="11.5703125" style="1" customWidth="1"/>
    <col min="10504" max="10504" width="12.85546875" style="1" customWidth="1"/>
    <col min="10505" max="10505" width="11.7109375" style="1" customWidth="1"/>
    <col min="10506" max="10753" width="9.140625" style="1"/>
    <col min="10754" max="10754" width="3.5703125" style="1" customWidth="1"/>
    <col min="10755" max="10755" width="34.5703125" style="1" customWidth="1"/>
    <col min="10756" max="10756" width="12.140625" style="1" customWidth="1"/>
    <col min="10757" max="10757" width="11" style="1" customWidth="1"/>
    <col min="10758" max="10758" width="11.42578125" style="1" customWidth="1"/>
    <col min="10759" max="10759" width="11.5703125" style="1" customWidth="1"/>
    <col min="10760" max="10760" width="12.85546875" style="1" customWidth="1"/>
    <col min="10761" max="10761" width="11.7109375" style="1" customWidth="1"/>
    <col min="10762" max="11009" width="9.140625" style="1"/>
    <col min="11010" max="11010" width="3.5703125" style="1" customWidth="1"/>
    <col min="11011" max="11011" width="34.5703125" style="1" customWidth="1"/>
    <col min="11012" max="11012" width="12.140625" style="1" customWidth="1"/>
    <col min="11013" max="11013" width="11" style="1" customWidth="1"/>
    <col min="11014" max="11014" width="11.42578125" style="1" customWidth="1"/>
    <col min="11015" max="11015" width="11.5703125" style="1" customWidth="1"/>
    <col min="11016" max="11016" width="12.85546875" style="1" customWidth="1"/>
    <col min="11017" max="11017" width="11.7109375" style="1" customWidth="1"/>
    <col min="11018" max="11265" width="9.140625" style="1"/>
    <col min="11266" max="11266" width="3.5703125" style="1" customWidth="1"/>
    <col min="11267" max="11267" width="34.5703125" style="1" customWidth="1"/>
    <col min="11268" max="11268" width="12.140625" style="1" customWidth="1"/>
    <col min="11269" max="11269" width="11" style="1" customWidth="1"/>
    <col min="11270" max="11270" width="11.42578125" style="1" customWidth="1"/>
    <col min="11271" max="11271" width="11.5703125" style="1" customWidth="1"/>
    <col min="11272" max="11272" width="12.85546875" style="1" customWidth="1"/>
    <col min="11273" max="11273" width="11.7109375" style="1" customWidth="1"/>
    <col min="11274" max="11521" width="9.140625" style="1"/>
    <col min="11522" max="11522" width="3.5703125" style="1" customWidth="1"/>
    <col min="11523" max="11523" width="34.5703125" style="1" customWidth="1"/>
    <col min="11524" max="11524" width="12.140625" style="1" customWidth="1"/>
    <col min="11525" max="11525" width="11" style="1" customWidth="1"/>
    <col min="11526" max="11526" width="11.42578125" style="1" customWidth="1"/>
    <col min="11527" max="11527" width="11.5703125" style="1" customWidth="1"/>
    <col min="11528" max="11528" width="12.85546875" style="1" customWidth="1"/>
    <col min="11529" max="11529" width="11.7109375" style="1" customWidth="1"/>
    <col min="11530" max="11777" width="9.140625" style="1"/>
    <col min="11778" max="11778" width="3.5703125" style="1" customWidth="1"/>
    <col min="11779" max="11779" width="34.5703125" style="1" customWidth="1"/>
    <col min="11780" max="11780" width="12.140625" style="1" customWidth="1"/>
    <col min="11781" max="11781" width="11" style="1" customWidth="1"/>
    <col min="11782" max="11782" width="11.42578125" style="1" customWidth="1"/>
    <col min="11783" max="11783" width="11.5703125" style="1" customWidth="1"/>
    <col min="11784" max="11784" width="12.85546875" style="1" customWidth="1"/>
    <col min="11785" max="11785" width="11.7109375" style="1" customWidth="1"/>
    <col min="11786" max="12033" width="9.140625" style="1"/>
    <col min="12034" max="12034" width="3.5703125" style="1" customWidth="1"/>
    <col min="12035" max="12035" width="34.5703125" style="1" customWidth="1"/>
    <col min="12036" max="12036" width="12.140625" style="1" customWidth="1"/>
    <col min="12037" max="12037" width="11" style="1" customWidth="1"/>
    <col min="12038" max="12038" width="11.42578125" style="1" customWidth="1"/>
    <col min="12039" max="12039" width="11.5703125" style="1" customWidth="1"/>
    <col min="12040" max="12040" width="12.85546875" style="1" customWidth="1"/>
    <col min="12041" max="12041" width="11.7109375" style="1" customWidth="1"/>
    <col min="12042" max="12289" width="9.140625" style="1"/>
    <col min="12290" max="12290" width="3.5703125" style="1" customWidth="1"/>
    <col min="12291" max="12291" width="34.5703125" style="1" customWidth="1"/>
    <col min="12292" max="12292" width="12.140625" style="1" customWidth="1"/>
    <col min="12293" max="12293" width="11" style="1" customWidth="1"/>
    <col min="12294" max="12294" width="11.42578125" style="1" customWidth="1"/>
    <col min="12295" max="12295" width="11.5703125" style="1" customWidth="1"/>
    <col min="12296" max="12296" width="12.85546875" style="1" customWidth="1"/>
    <col min="12297" max="12297" width="11.7109375" style="1" customWidth="1"/>
    <col min="12298" max="12545" width="9.140625" style="1"/>
    <col min="12546" max="12546" width="3.5703125" style="1" customWidth="1"/>
    <col min="12547" max="12547" width="34.5703125" style="1" customWidth="1"/>
    <col min="12548" max="12548" width="12.140625" style="1" customWidth="1"/>
    <col min="12549" max="12549" width="11" style="1" customWidth="1"/>
    <col min="12550" max="12550" width="11.42578125" style="1" customWidth="1"/>
    <col min="12551" max="12551" width="11.5703125" style="1" customWidth="1"/>
    <col min="12552" max="12552" width="12.85546875" style="1" customWidth="1"/>
    <col min="12553" max="12553" width="11.7109375" style="1" customWidth="1"/>
    <col min="12554" max="12801" width="9.140625" style="1"/>
    <col min="12802" max="12802" width="3.5703125" style="1" customWidth="1"/>
    <col min="12803" max="12803" width="34.5703125" style="1" customWidth="1"/>
    <col min="12804" max="12804" width="12.140625" style="1" customWidth="1"/>
    <col min="12805" max="12805" width="11" style="1" customWidth="1"/>
    <col min="12806" max="12806" width="11.42578125" style="1" customWidth="1"/>
    <col min="12807" max="12807" width="11.5703125" style="1" customWidth="1"/>
    <col min="12808" max="12808" width="12.85546875" style="1" customWidth="1"/>
    <col min="12809" max="12809" width="11.7109375" style="1" customWidth="1"/>
    <col min="12810" max="13057" width="9.140625" style="1"/>
    <col min="13058" max="13058" width="3.5703125" style="1" customWidth="1"/>
    <col min="13059" max="13059" width="34.5703125" style="1" customWidth="1"/>
    <col min="13060" max="13060" width="12.140625" style="1" customWidth="1"/>
    <col min="13061" max="13061" width="11" style="1" customWidth="1"/>
    <col min="13062" max="13062" width="11.42578125" style="1" customWidth="1"/>
    <col min="13063" max="13063" width="11.5703125" style="1" customWidth="1"/>
    <col min="13064" max="13064" width="12.85546875" style="1" customWidth="1"/>
    <col min="13065" max="13065" width="11.7109375" style="1" customWidth="1"/>
    <col min="13066" max="13313" width="9.140625" style="1"/>
    <col min="13314" max="13314" width="3.5703125" style="1" customWidth="1"/>
    <col min="13315" max="13315" width="34.5703125" style="1" customWidth="1"/>
    <col min="13316" max="13316" width="12.140625" style="1" customWidth="1"/>
    <col min="13317" max="13317" width="11" style="1" customWidth="1"/>
    <col min="13318" max="13318" width="11.42578125" style="1" customWidth="1"/>
    <col min="13319" max="13319" width="11.5703125" style="1" customWidth="1"/>
    <col min="13320" max="13320" width="12.85546875" style="1" customWidth="1"/>
    <col min="13321" max="13321" width="11.7109375" style="1" customWidth="1"/>
    <col min="13322" max="13569" width="9.140625" style="1"/>
    <col min="13570" max="13570" width="3.5703125" style="1" customWidth="1"/>
    <col min="13571" max="13571" width="34.5703125" style="1" customWidth="1"/>
    <col min="13572" max="13572" width="12.140625" style="1" customWidth="1"/>
    <col min="13573" max="13573" width="11" style="1" customWidth="1"/>
    <col min="13574" max="13574" width="11.42578125" style="1" customWidth="1"/>
    <col min="13575" max="13575" width="11.5703125" style="1" customWidth="1"/>
    <col min="13576" max="13576" width="12.85546875" style="1" customWidth="1"/>
    <col min="13577" max="13577" width="11.7109375" style="1" customWidth="1"/>
    <col min="13578" max="13825" width="9.140625" style="1"/>
    <col min="13826" max="13826" width="3.5703125" style="1" customWidth="1"/>
    <col min="13827" max="13827" width="34.5703125" style="1" customWidth="1"/>
    <col min="13828" max="13828" width="12.140625" style="1" customWidth="1"/>
    <col min="13829" max="13829" width="11" style="1" customWidth="1"/>
    <col min="13830" max="13830" width="11.42578125" style="1" customWidth="1"/>
    <col min="13831" max="13831" width="11.5703125" style="1" customWidth="1"/>
    <col min="13832" max="13832" width="12.85546875" style="1" customWidth="1"/>
    <col min="13833" max="13833" width="11.7109375" style="1" customWidth="1"/>
    <col min="13834" max="14081" width="9.140625" style="1"/>
    <col min="14082" max="14082" width="3.5703125" style="1" customWidth="1"/>
    <col min="14083" max="14083" width="34.5703125" style="1" customWidth="1"/>
    <col min="14084" max="14084" width="12.140625" style="1" customWidth="1"/>
    <col min="14085" max="14085" width="11" style="1" customWidth="1"/>
    <col min="14086" max="14086" width="11.42578125" style="1" customWidth="1"/>
    <col min="14087" max="14087" width="11.5703125" style="1" customWidth="1"/>
    <col min="14088" max="14088" width="12.85546875" style="1" customWidth="1"/>
    <col min="14089" max="14089" width="11.7109375" style="1" customWidth="1"/>
    <col min="14090" max="14337" width="9.140625" style="1"/>
    <col min="14338" max="14338" width="3.5703125" style="1" customWidth="1"/>
    <col min="14339" max="14339" width="34.5703125" style="1" customWidth="1"/>
    <col min="14340" max="14340" width="12.140625" style="1" customWidth="1"/>
    <col min="14341" max="14341" width="11" style="1" customWidth="1"/>
    <col min="14342" max="14342" width="11.42578125" style="1" customWidth="1"/>
    <col min="14343" max="14343" width="11.5703125" style="1" customWidth="1"/>
    <col min="14344" max="14344" width="12.85546875" style="1" customWidth="1"/>
    <col min="14345" max="14345" width="11.7109375" style="1" customWidth="1"/>
    <col min="14346" max="14593" width="9.140625" style="1"/>
    <col min="14594" max="14594" width="3.5703125" style="1" customWidth="1"/>
    <col min="14595" max="14595" width="34.5703125" style="1" customWidth="1"/>
    <col min="14596" max="14596" width="12.140625" style="1" customWidth="1"/>
    <col min="14597" max="14597" width="11" style="1" customWidth="1"/>
    <col min="14598" max="14598" width="11.42578125" style="1" customWidth="1"/>
    <col min="14599" max="14599" width="11.5703125" style="1" customWidth="1"/>
    <col min="14600" max="14600" width="12.85546875" style="1" customWidth="1"/>
    <col min="14601" max="14601" width="11.7109375" style="1" customWidth="1"/>
    <col min="14602" max="14849" width="9.140625" style="1"/>
    <col min="14850" max="14850" width="3.5703125" style="1" customWidth="1"/>
    <col min="14851" max="14851" width="34.5703125" style="1" customWidth="1"/>
    <col min="14852" max="14852" width="12.140625" style="1" customWidth="1"/>
    <col min="14853" max="14853" width="11" style="1" customWidth="1"/>
    <col min="14854" max="14854" width="11.42578125" style="1" customWidth="1"/>
    <col min="14855" max="14855" width="11.5703125" style="1" customWidth="1"/>
    <col min="14856" max="14856" width="12.85546875" style="1" customWidth="1"/>
    <col min="14857" max="14857" width="11.7109375" style="1" customWidth="1"/>
    <col min="14858" max="15105" width="9.140625" style="1"/>
    <col min="15106" max="15106" width="3.5703125" style="1" customWidth="1"/>
    <col min="15107" max="15107" width="34.5703125" style="1" customWidth="1"/>
    <col min="15108" max="15108" width="12.140625" style="1" customWidth="1"/>
    <col min="15109" max="15109" width="11" style="1" customWidth="1"/>
    <col min="15110" max="15110" width="11.42578125" style="1" customWidth="1"/>
    <col min="15111" max="15111" width="11.5703125" style="1" customWidth="1"/>
    <col min="15112" max="15112" width="12.85546875" style="1" customWidth="1"/>
    <col min="15113" max="15113" width="11.7109375" style="1" customWidth="1"/>
    <col min="15114" max="15361" width="9.140625" style="1"/>
    <col min="15362" max="15362" width="3.5703125" style="1" customWidth="1"/>
    <col min="15363" max="15363" width="34.5703125" style="1" customWidth="1"/>
    <col min="15364" max="15364" width="12.140625" style="1" customWidth="1"/>
    <col min="15365" max="15365" width="11" style="1" customWidth="1"/>
    <col min="15366" max="15366" width="11.42578125" style="1" customWidth="1"/>
    <col min="15367" max="15367" width="11.5703125" style="1" customWidth="1"/>
    <col min="15368" max="15368" width="12.85546875" style="1" customWidth="1"/>
    <col min="15369" max="15369" width="11.7109375" style="1" customWidth="1"/>
    <col min="15370" max="15617" width="9.140625" style="1"/>
    <col min="15618" max="15618" width="3.5703125" style="1" customWidth="1"/>
    <col min="15619" max="15619" width="34.5703125" style="1" customWidth="1"/>
    <col min="15620" max="15620" width="12.140625" style="1" customWidth="1"/>
    <col min="15621" max="15621" width="11" style="1" customWidth="1"/>
    <col min="15622" max="15622" width="11.42578125" style="1" customWidth="1"/>
    <col min="15623" max="15623" width="11.5703125" style="1" customWidth="1"/>
    <col min="15624" max="15624" width="12.85546875" style="1" customWidth="1"/>
    <col min="15625" max="15625" width="11.7109375" style="1" customWidth="1"/>
    <col min="15626" max="15873" width="9.140625" style="1"/>
    <col min="15874" max="15874" width="3.5703125" style="1" customWidth="1"/>
    <col min="15875" max="15875" width="34.5703125" style="1" customWidth="1"/>
    <col min="15876" max="15876" width="12.140625" style="1" customWidth="1"/>
    <col min="15877" max="15877" width="11" style="1" customWidth="1"/>
    <col min="15878" max="15878" width="11.42578125" style="1" customWidth="1"/>
    <col min="15879" max="15879" width="11.5703125" style="1" customWidth="1"/>
    <col min="15880" max="15880" width="12.85546875" style="1" customWidth="1"/>
    <col min="15881" max="15881" width="11.7109375" style="1" customWidth="1"/>
    <col min="15882" max="16129" width="9.140625" style="1"/>
    <col min="16130" max="16130" width="3.5703125" style="1" customWidth="1"/>
    <col min="16131" max="16131" width="34.5703125" style="1" customWidth="1"/>
    <col min="16132" max="16132" width="12.140625" style="1" customWidth="1"/>
    <col min="16133" max="16133" width="11" style="1" customWidth="1"/>
    <col min="16134" max="16134" width="11.42578125" style="1" customWidth="1"/>
    <col min="16135" max="16135" width="11.5703125" style="1" customWidth="1"/>
    <col min="16136" max="16136" width="12.85546875" style="1" customWidth="1"/>
    <col min="16137" max="16137" width="11.7109375" style="1" customWidth="1"/>
    <col min="16138" max="16384" width="9.140625" style="1"/>
  </cols>
  <sheetData>
    <row r="1" spans="1:9">
      <c r="A1" s="1" t="s">
        <v>437</v>
      </c>
    </row>
    <row r="2" spans="1:9">
      <c r="A2" s="248" t="s">
        <v>115</v>
      </c>
      <c r="B2" s="248"/>
      <c r="C2" s="248"/>
      <c r="D2" s="248"/>
      <c r="E2" s="248"/>
      <c r="F2" s="248"/>
      <c r="G2" s="248"/>
      <c r="H2" s="248"/>
      <c r="I2" s="248"/>
    </row>
    <row r="3" spans="1:9" ht="36.75" customHeight="1">
      <c r="A3" s="50"/>
      <c r="B3" s="51" t="s">
        <v>99</v>
      </c>
      <c r="C3" s="51" t="s">
        <v>100</v>
      </c>
      <c r="D3" s="51" t="s">
        <v>116</v>
      </c>
      <c r="E3" s="51" t="s">
        <v>117</v>
      </c>
      <c r="F3" s="51" t="s">
        <v>104</v>
      </c>
      <c r="G3" s="51" t="s">
        <v>123</v>
      </c>
      <c r="H3" s="51" t="s">
        <v>221</v>
      </c>
      <c r="I3" s="51" t="s">
        <v>49</v>
      </c>
    </row>
    <row r="4" spans="1:9" ht="22.5" customHeight="1">
      <c r="A4" s="50" t="s">
        <v>322</v>
      </c>
      <c r="B4" s="52">
        <v>0</v>
      </c>
      <c r="C4" s="52"/>
      <c r="D4" s="52"/>
      <c r="E4" s="52"/>
      <c r="F4" s="52"/>
      <c r="G4" s="52"/>
      <c r="H4" s="52"/>
      <c r="I4" s="52">
        <f>B4+C4+D4+E4+G4</f>
        <v>0</v>
      </c>
    </row>
    <row r="5" spans="1:9" ht="20.25" customHeight="1">
      <c r="A5" s="53" t="s">
        <v>118</v>
      </c>
      <c r="B5" s="54"/>
      <c r="C5" s="54"/>
      <c r="D5" s="54"/>
      <c r="E5" s="54"/>
      <c r="F5" s="54"/>
      <c r="G5" s="54"/>
      <c r="H5" s="54"/>
      <c r="I5" s="54"/>
    </row>
    <row r="6" spans="1:9" ht="18" customHeight="1">
      <c r="A6" s="50" t="s">
        <v>119</v>
      </c>
      <c r="B6" s="54"/>
      <c r="C6" s="54"/>
      <c r="D6" s="54"/>
      <c r="E6" s="54"/>
      <c r="F6" s="54"/>
      <c r="G6" s="54"/>
      <c r="H6" s="54"/>
      <c r="I6" s="54"/>
    </row>
    <row r="7" spans="1:9" ht="16.5" customHeight="1">
      <c r="A7" s="50" t="s">
        <v>226</v>
      </c>
      <c r="B7" s="54"/>
      <c r="C7" s="54"/>
      <c r="D7" s="54"/>
      <c r="E7" s="54"/>
      <c r="F7" s="54"/>
      <c r="G7" s="54"/>
      <c r="H7" s="54"/>
      <c r="I7" s="54"/>
    </row>
    <row r="8" spans="1:9" ht="12.75" customHeight="1">
      <c r="A8" s="56" t="s">
        <v>222</v>
      </c>
      <c r="B8" s="58"/>
      <c r="C8" s="58"/>
      <c r="D8" s="58"/>
      <c r="E8" s="58"/>
      <c r="F8" s="58"/>
      <c r="G8" s="58"/>
      <c r="H8" s="58"/>
      <c r="I8" s="58"/>
    </row>
    <row r="9" spans="1:9" ht="12" customHeight="1">
      <c r="A9" s="57" t="s">
        <v>223</v>
      </c>
      <c r="B9" s="59"/>
      <c r="C9" s="59"/>
      <c r="D9" s="59"/>
      <c r="E9" s="59"/>
      <c r="F9" s="59"/>
      <c r="G9" s="59"/>
      <c r="H9" s="59"/>
      <c r="I9" s="59"/>
    </row>
    <row r="10" spans="1:9" ht="21" customHeight="1">
      <c r="A10" s="53" t="s">
        <v>224</v>
      </c>
      <c r="B10" s="54"/>
      <c r="C10" s="54"/>
      <c r="D10" s="54"/>
      <c r="E10" s="54"/>
      <c r="F10" s="54"/>
      <c r="G10" s="114"/>
      <c r="H10" s="114"/>
      <c r="I10" s="114">
        <f>B10+C10+D10+E10+G10</f>
        <v>0</v>
      </c>
    </row>
    <row r="11" spans="1:9" ht="15.75" customHeight="1">
      <c r="A11" s="50" t="s">
        <v>121</v>
      </c>
      <c r="B11" s="54"/>
      <c r="C11" s="54"/>
      <c r="D11" s="54"/>
      <c r="E11" s="54"/>
      <c r="F11" s="54"/>
      <c r="G11" s="54"/>
      <c r="H11" s="54"/>
      <c r="I11" s="114">
        <f t="shared" ref="I11:I13" si="0">B11+C11+D11+E11+G11</f>
        <v>0</v>
      </c>
    </row>
    <row r="12" spans="1:9" ht="17.25" customHeight="1">
      <c r="A12" s="53" t="s">
        <v>225</v>
      </c>
      <c r="B12" s="54"/>
      <c r="C12" s="54"/>
      <c r="D12" s="54"/>
      <c r="E12" s="54"/>
      <c r="F12" s="54"/>
      <c r="G12" s="54"/>
      <c r="H12" s="54"/>
      <c r="I12" s="114">
        <f t="shared" si="0"/>
        <v>0</v>
      </c>
    </row>
    <row r="13" spans="1:9" ht="17.25" customHeight="1">
      <c r="A13" s="50" t="s">
        <v>122</v>
      </c>
      <c r="B13" s="54">
        <v>4000000</v>
      </c>
      <c r="C13" s="54"/>
      <c r="D13" s="54"/>
      <c r="E13" s="54"/>
      <c r="F13" s="54"/>
      <c r="G13" s="54">
        <v>-741142</v>
      </c>
      <c r="H13" s="54"/>
      <c r="I13" s="114">
        <f t="shared" si="0"/>
        <v>3258858</v>
      </c>
    </row>
    <row r="14" spans="1:9" ht="20.25" customHeight="1">
      <c r="A14" s="55" t="s">
        <v>398</v>
      </c>
      <c r="B14" s="52">
        <f>SUM(B4:B13)</f>
        <v>4000000</v>
      </c>
      <c r="C14" s="52"/>
      <c r="D14" s="52"/>
      <c r="E14" s="52">
        <f>E4+E12+E13</f>
        <v>0</v>
      </c>
      <c r="F14" s="52"/>
      <c r="G14" s="52">
        <f>SUM(G4:G13)</f>
        <v>-741142</v>
      </c>
      <c r="I14" s="52">
        <f>B14+C14+D14+E14+G14</f>
        <v>3258858</v>
      </c>
    </row>
    <row r="15" spans="1:9" ht="18.75" customHeight="1">
      <c r="A15" s="50" t="s">
        <v>226</v>
      </c>
      <c r="B15" s="60"/>
      <c r="C15" s="60"/>
      <c r="D15" s="60"/>
      <c r="E15" s="60"/>
      <c r="F15" s="60"/>
      <c r="G15" s="60"/>
      <c r="H15" s="60"/>
      <c r="I15" s="52"/>
    </row>
    <row r="16" spans="1:9" ht="11.25" customHeight="1">
      <c r="A16" s="56" t="s">
        <v>222</v>
      </c>
      <c r="B16" s="58"/>
      <c r="C16" s="58"/>
      <c r="D16" s="58"/>
      <c r="E16" s="58"/>
      <c r="F16" s="58"/>
      <c r="G16" s="58"/>
      <c r="H16" s="58"/>
      <c r="I16" s="52"/>
    </row>
    <row r="17" spans="1:9" ht="10.5" customHeight="1">
      <c r="A17" s="57" t="s">
        <v>223</v>
      </c>
      <c r="B17" s="59"/>
      <c r="C17" s="59"/>
      <c r="D17" s="59"/>
      <c r="E17" s="59"/>
      <c r="F17" s="59"/>
      <c r="G17" s="59"/>
      <c r="H17" s="59"/>
      <c r="I17" s="52"/>
    </row>
    <row r="18" spans="1:9" ht="13.5" customHeight="1">
      <c r="A18" s="57" t="s">
        <v>261</v>
      </c>
      <c r="B18" s="59"/>
      <c r="C18" s="59"/>
      <c r="D18" s="59"/>
      <c r="E18" s="59"/>
      <c r="F18" s="59"/>
      <c r="G18" s="59"/>
      <c r="H18" s="59"/>
      <c r="I18" s="52"/>
    </row>
    <row r="19" spans="1:9" ht="12.75" customHeight="1">
      <c r="A19" s="57" t="s">
        <v>260</v>
      </c>
      <c r="B19" s="59"/>
      <c r="C19" s="59"/>
      <c r="D19" s="59"/>
      <c r="E19" s="59">
        <v>0</v>
      </c>
      <c r="F19" s="59"/>
      <c r="G19" s="59"/>
      <c r="H19" s="59"/>
      <c r="I19" s="52">
        <f>B19+C19+D19+E19+F19+G19</f>
        <v>0</v>
      </c>
    </row>
    <row r="20" spans="1:9" ht="17.25" customHeight="1">
      <c r="A20" s="57" t="s">
        <v>120</v>
      </c>
      <c r="B20" s="59"/>
      <c r="C20" s="59"/>
      <c r="D20" s="59"/>
      <c r="E20" s="119"/>
      <c r="F20" s="59"/>
      <c r="G20" s="188">
        <f>'PASQ,ARDSH.SHP'!D29</f>
        <v>-2505413</v>
      </c>
      <c r="H20" s="59"/>
      <c r="I20" s="52">
        <f t="shared" ref="I20:I21" si="1">B20+C20+D20+E20+G20</f>
        <v>-2505413</v>
      </c>
    </row>
    <row r="21" spans="1:9" ht="21" customHeight="1">
      <c r="A21" s="50" t="s">
        <v>121</v>
      </c>
      <c r="B21" s="54"/>
      <c r="C21" s="54"/>
      <c r="D21" s="54"/>
      <c r="E21" s="54"/>
      <c r="F21" s="54"/>
      <c r="G21" s="54"/>
      <c r="H21" s="54"/>
      <c r="I21" s="52">
        <f t="shared" si="1"/>
        <v>0</v>
      </c>
    </row>
    <row r="22" spans="1:9" ht="17.25" customHeight="1">
      <c r="A22" s="50" t="s">
        <v>122</v>
      </c>
      <c r="B22" s="54">
        <v>0</v>
      </c>
      <c r="C22" s="54"/>
      <c r="D22" s="54"/>
      <c r="E22" s="54"/>
      <c r="F22" s="54"/>
      <c r="G22" s="54">
        <v>0</v>
      </c>
      <c r="H22" s="54"/>
      <c r="I22" s="52">
        <f>B22+C22+D22+E22+G22</f>
        <v>0</v>
      </c>
    </row>
    <row r="23" spans="1:9" ht="17.25" customHeight="1">
      <c r="A23" s="50" t="s">
        <v>227</v>
      </c>
      <c r="B23" s="54"/>
      <c r="C23" s="54"/>
      <c r="D23" s="54"/>
      <c r="E23" s="54"/>
      <c r="F23" s="54"/>
      <c r="G23" s="54"/>
      <c r="H23" s="54"/>
      <c r="I23" s="52"/>
    </row>
    <row r="24" spans="1:9" ht="15.75" customHeight="1">
      <c r="A24" s="55" t="s">
        <v>405</v>
      </c>
      <c r="B24" s="52">
        <f>SUM(B14:B23)</f>
        <v>4000000</v>
      </c>
      <c r="C24" s="52">
        <f t="shared" ref="C24:G24" si="2">SUM(C14:C23)</f>
        <v>0</v>
      </c>
      <c r="D24" s="52">
        <f t="shared" si="2"/>
        <v>0</v>
      </c>
      <c r="E24" s="52">
        <f t="shared" si="2"/>
        <v>0</v>
      </c>
      <c r="F24" s="52">
        <f t="shared" si="2"/>
        <v>0</v>
      </c>
      <c r="G24" s="52">
        <f t="shared" si="2"/>
        <v>-3246555</v>
      </c>
      <c r="H24" s="52"/>
      <c r="I24" s="52">
        <f>B24+C24+D24+E24+F24+G24</f>
        <v>753445</v>
      </c>
    </row>
    <row r="25" spans="1:9" ht="15">
      <c r="A25" s="32"/>
      <c r="B25" s="33"/>
      <c r="C25" s="33"/>
      <c r="D25" s="33"/>
      <c r="E25" s="33"/>
      <c r="F25" s="33"/>
      <c r="G25" s="33"/>
      <c r="H25" s="33"/>
      <c r="I25" s="33"/>
    </row>
    <row r="26" spans="1:9" ht="15">
      <c r="A26" s="3" t="s">
        <v>254</v>
      </c>
      <c r="B26" s="120"/>
      <c r="C26" s="120"/>
      <c r="D26" s="120"/>
      <c r="E26" s="120"/>
      <c r="F26" s="120"/>
      <c r="G26" s="120" t="s">
        <v>228</v>
      </c>
      <c r="H26" s="120"/>
      <c r="I26" s="33"/>
    </row>
    <row r="28" spans="1:9">
      <c r="A28" s="118" t="s">
        <v>420</v>
      </c>
      <c r="G28" s="1" t="s">
        <v>262</v>
      </c>
    </row>
    <row r="29" spans="1:9">
      <c r="A29" s="29"/>
    </row>
  </sheetData>
  <mergeCells count="1">
    <mergeCell ref="A2:I2"/>
  </mergeCells>
  <pageMargins left="0.75" right="0.75" top="0.47" bottom="0.5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3"/>
  <sheetViews>
    <sheetView topLeftCell="A4" workbookViewId="0">
      <selection activeCell="C17" sqref="C17"/>
    </sheetView>
  </sheetViews>
  <sheetFormatPr defaultRowHeight="15"/>
  <cols>
    <col min="1" max="1" width="6.5703125" customWidth="1"/>
    <col min="2" max="2" width="43.28515625" customWidth="1"/>
    <col min="3" max="4" width="18.28515625" customWidth="1"/>
    <col min="5" max="5" width="16.140625" customWidth="1"/>
  </cols>
  <sheetData>
    <row r="2" spans="1:5" ht="15.75">
      <c r="A2" s="78" t="s">
        <v>230</v>
      </c>
      <c r="B2" s="78"/>
      <c r="C2" s="66"/>
      <c r="D2" s="66"/>
      <c r="E2" s="66"/>
    </row>
    <row r="3" spans="1:5" ht="15.75">
      <c r="A3" s="78" t="s">
        <v>422</v>
      </c>
      <c r="B3" s="78"/>
      <c r="C3" s="66"/>
      <c r="D3" s="66"/>
      <c r="E3" s="66"/>
    </row>
    <row r="4" spans="1:5" ht="15.75">
      <c r="A4" s="66"/>
      <c r="B4" s="66" t="s">
        <v>421</v>
      </c>
      <c r="C4" s="66"/>
      <c r="D4" s="66"/>
      <c r="E4" s="66"/>
    </row>
    <row r="5" spans="1:5" ht="15.75">
      <c r="A5" s="78" t="s">
        <v>439</v>
      </c>
      <c r="B5" s="78"/>
      <c r="C5" s="66"/>
      <c r="D5" s="66"/>
      <c r="E5" s="66"/>
    </row>
    <row r="6" spans="1:5" ht="15.75">
      <c r="A6" s="66"/>
      <c r="B6" s="66"/>
      <c r="C6" s="66"/>
      <c r="D6" s="66"/>
      <c r="E6" s="113"/>
    </row>
    <row r="7" spans="1:5" ht="15.75">
      <c r="A7" s="68" t="s">
        <v>231</v>
      </c>
      <c r="B7" s="68" t="s">
        <v>232</v>
      </c>
      <c r="C7" s="68" t="s">
        <v>233</v>
      </c>
      <c r="D7" s="72" t="s">
        <v>234</v>
      </c>
      <c r="E7" s="71" t="s">
        <v>234</v>
      </c>
    </row>
    <row r="8" spans="1:5" ht="15.75">
      <c r="A8" s="69"/>
      <c r="B8" s="70"/>
      <c r="C8" s="70"/>
      <c r="D8" s="73" t="s">
        <v>235</v>
      </c>
      <c r="E8" s="74" t="s">
        <v>236</v>
      </c>
    </row>
    <row r="9" spans="1:5" ht="15.75">
      <c r="A9" s="75">
        <v>1</v>
      </c>
      <c r="B9" s="76" t="s">
        <v>349</v>
      </c>
      <c r="C9" s="77" t="s">
        <v>423</v>
      </c>
      <c r="D9" s="79"/>
      <c r="E9" s="182">
        <v>48692</v>
      </c>
    </row>
    <row r="10" spans="1:5" ht="15.75">
      <c r="A10" s="76"/>
      <c r="B10" s="75" t="s">
        <v>234</v>
      </c>
      <c r="C10" s="76"/>
      <c r="D10" s="182">
        <f>SUM(D9:D9)</f>
        <v>0</v>
      </c>
      <c r="E10" s="182">
        <f>SUM(E9:E9)</f>
        <v>48692</v>
      </c>
    </row>
    <row r="11" spans="1:5" ht="15.75">
      <c r="A11" s="112"/>
      <c r="B11" s="244"/>
      <c r="C11" s="112"/>
      <c r="D11" s="245"/>
      <c r="E11" s="245"/>
    </row>
    <row r="12" spans="1:5" ht="15.75">
      <c r="B12" s="66" t="s">
        <v>350</v>
      </c>
      <c r="D12" t="s">
        <v>228</v>
      </c>
    </row>
    <row r="13" spans="1:5" ht="15.75">
      <c r="B13" s="183" t="s">
        <v>420</v>
      </c>
      <c r="D13" t="s">
        <v>229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G41"/>
  <sheetViews>
    <sheetView topLeftCell="A25" workbookViewId="0">
      <selection activeCell="A40" sqref="A40:XFD40"/>
    </sheetView>
  </sheetViews>
  <sheetFormatPr defaultRowHeight="15"/>
  <cols>
    <col min="1" max="1" width="5.42578125" customWidth="1"/>
    <col min="2" max="2" width="19.85546875" customWidth="1"/>
    <col min="3" max="3" width="12.140625" customWidth="1"/>
    <col min="4" max="4" width="11.28515625" customWidth="1"/>
    <col min="5" max="5" width="11.140625" customWidth="1"/>
    <col min="6" max="6" width="10.85546875" customWidth="1"/>
    <col min="7" max="7" width="12.140625" customWidth="1"/>
  </cols>
  <sheetData>
    <row r="2" spans="1:7">
      <c r="B2" s="34" t="s">
        <v>406</v>
      </c>
    </row>
    <row r="3" spans="1:7">
      <c r="B3" s="34" t="s">
        <v>407</v>
      </c>
    </row>
    <row r="5" spans="1:7">
      <c r="C5" s="34" t="s">
        <v>454</v>
      </c>
    </row>
    <row r="7" spans="1:7" ht="30">
      <c r="A7" s="236" t="s">
        <v>2</v>
      </c>
      <c r="B7" s="237" t="s">
        <v>442</v>
      </c>
      <c r="C7" s="237" t="s">
        <v>443</v>
      </c>
      <c r="D7" s="237" t="s">
        <v>452</v>
      </c>
      <c r="E7" s="237" t="s">
        <v>444</v>
      </c>
      <c r="F7" s="237" t="s">
        <v>445</v>
      </c>
      <c r="G7" s="237" t="s">
        <v>453</v>
      </c>
    </row>
    <row r="8" spans="1:7">
      <c r="A8" s="35">
        <v>1</v>
      </c>
      <c r="B8" s="35" t="s">
        <v>446</v>
      </c>
      <c r="C8" s="35"/>
      <c r="D8" s="238"/>
      <c r="E8" s="239"/>
      <c r="F8" s="239"/>
      <c r="G8" s="239"/>
    </row>
    <row r="9" spans="1:7">
      <c r="A9" s="35">
        <v>2</v>
      </c>
      <c r="B9" s="35" t="s">
        <v>447</v>
      </c>
      <c r="C9" s="35"/>
      <c r="D9" s="238"/>
      <c r="E9" s="239">
        <v>559240</v>
      </c>
      <c r="F9" s="239"/>
      <c r="G9" s="239">
        <f t="shared" ref="G9" si="0">D9+E9-F9</f>
        <v>559240</v>
      </c>
    </row>
    <row r="10" spans="1:7">
      <c r="A10" s="35">
        <v>3</v>
      </c>
      <c r="B10" s="35" t="s">
        <v>448</v>
      </c>
      <c r="C10" s="35"/>
      <c r="D10" s="238"/>
      <c r="E10" s="239"/>
      <c r="F10" s="239"/>
      <c r="G10" s="239"/>
    </row>
    <row r="11" spans="1:7">
      <c r="A11" s="35">
        <v>4</v>
      </c>
      <c r="B11" s="35" t="s">
        <v>449</v>
      </c>
      <c r="C11" s="35"/>
      <c r="D11" s="238"/>
      <c r="E11" s="239"/>
      <c r="F11" s="239"/>
      <c r="G11" s="239"/>
    </row>
    <row r="12" spans="1:7">
      <c r="A12" s="35">
        <v>5</v>
      </c>
      <c r="B12" s="35" t="s">
        <v>450</v>
      </c>
      <c r="C12" s="35"/>
      <c r="D12" s="238"/>
      <c r="E12" s="239"/>
      <c r="F12" s="239"/>
      <c r="G12" s="239"/>
    </row>
    <row r="13" spans="1:7">
      <c r="A13" s="35">
        <v>6</v>
      </c>
      <c r="B13" s="35" t="s">
        <v>451</v>
      </c>
      <c r="C13" s="35"/>
      <c r="D13" s="239"/>
      <c r="E13" s="239"/>
      <c r="F13" s="239"/>
      <c r="G13" s="239"/>
    </row>
    <row r="14" spans="1:7">
      <c r="A14" s="35"/>
      <c r="B14" s="35" t="s">
        <v>234</v>
      </c>
      <c r="C14" s="35"/>
      <c r="D14" s="239">
        <f>SUM(D8:D13)</f>
        <v>0</v>
      </c>
      <c r="E14" s="239">
        <f t="shared" ref="E14:F14" si="1">SUM(E8:E13)</f>
        <v>559240</v>
      </c>
      <c r="F14" s="239">
        <f t="shared" si="1"/>
        <v>0</v>
      </c>
      <c r="G14" s="239">
        <f>SUM(G8:G13)</f>
        <v>559240</v>
      </c>
    </row>
    <row r="17" spans="1:7">
      <c r="C17" s="34" t="s">
        <v>455</v>
      </c>
    </row>
    <row r="19" spans="1:7" ht="30">
      <c r="A19" s="236" t="s">
        <v>2</v>
      </c>
      <c r="B19" s="237" t="s">
        <v>442</v>
      </c>
      <c r="C19" s="237" t="s">
        <v>443</v>
      </c>
      <c r="D19" s="237" t="s">
        <v>452</v>
      </c>
      <c r="E19" s="237" t="s">
        <v>444</v>
      </c>
      <c r="F19" s="237" t="s">
        <v>445</v>
      </c>
      <c r="G19" s="237" t="s">
        <v>453</v>
      </c>
    </row>
    <row r="20" spans="1:7">
      <c r="A20" s="35">
        <v>1</v>
      </c>
      <c r="B20" s="35" t="s">
        <v>446</v>
      </c>
      <c r="C20" s="35"/>
      <c r="D20" s="238">
        <v>0</v>
      </c>
      <c r="E20" s="239"/>
      <c r="F20" s="239"/>
      <c r="G20" s="239">
        <v>0</v>
      </c>
    </row>
    <row r="21" spans="1:7">
      <c r="A21" s="35">
        <v>2</v>
      </c>
      <c r="B21" s="35" t="s">
        <v>447</v>
      </c>
      <c r="C21" s="35"/>
      <c r="D21" s="238"/>
      <c r="E21" s="239"/>
      <c r="F21" s="239"/>
      <c r="G21" s="239">
        <f>D21+E21-F21</f>
        <v>0</v>
      </c>
    </row>
    <row r="22" spans="1:7">
      <c r="A22" s="35">
        <v>3</v>
      </c>
      <c r="B22" s="35" t="s">
        <v>448</v>
      </c>
      <c r="C22" s="35"/>
      <c r="D22" s="238"/>
      <c r="E22" s="239"/>
      <c r="F22" s="239"/>
      <c r="G22" s="239">
        <f t="shared" ref="G22:G25" si="2">D22+E22-F22</f>
        <v>0</v>
      </c>
    </row>
    <row r="23" spans="1:7">
      <c r="A23" s="35">
        <v>4</v>
      </c>
      <c r="B23" s="35" t="s">
        <v>449</v>
      </c>
      <c r="C23" s="35"/>
      <c r="D23" s="238"/>
      <c r="E23" s="239"/>
      <c r="F23" s="239"/>
      <c r="G23" s="239">
        <f t="shared" si="2"/>
        <v>0</v>
      </c>
    </row>
    <row r="24" spans="1:7">
      <c r="A24" s="35">
        <v>5</v>
      </c>
      <c r="B24" s="35" t="s">
        <v>450</v>
      </c>
      <c r="C24" s="35"/>
      <c r="D24" s="238"/>
      <c r="E24" s="239"/>
      <c r="F24" s="239"/>
      <c r="G24" s="239">
        <f t="shared" si="2"/>
        <v>0</v>
      </c>
    </row>
    <row r="25" spans="1:7">
      <c r="A25" s="35">
        <v>6</v>
      </c>
      <c r="B25" s="35" t="s">
        <v>451</v>
      </c>
      <c r="C25" s="35"/>
      <c r="D25" s="238"/>
      <c r="E25" s="239"/>
      <c r="F25" s="239"/>
      <c r="G25" s="239">
        <f t="shared" si="2"/>
        <v>0</v>
      </c>
    </row>
    <row r="26" spans="1:7">
      <c r="A26" s="35"/>
      <c r="B26" s="35" t="s">
        <v>234</v>
      </c>
      <c r="C26" s="35"/>
      <c r="D26" s="238">
        <f>SUM(D20:D25)</f>
        <v>0</v>
      </c>
      <c r="E26" s="239">
        <f>SUM(E20:E25)</f>
        <v>0</v>
      </c>
      <c r="F26" s="239">
        <v>0</v>
      </c>
      <c r="G26" s="239">
        <f t="shared" ref="G26" si="3">SUM(G20:G25)</f>
        <v>0</v>
      </c>
    </row>
    <row r="27" spans="1:7">
      <c r="D27" s="117"/>
      <c r="E27" s="117"/>
      <c r="F27" s="117"/>
      <c r="G27" s="117"/>
    </row>
    <row r="28" spans="1:7">
      <c r="D28" s="117"/>
      <c r="E28" s="117"/>
      <c r="F28" s="117"/>
      <c r="G28" s="117"/>
    </row>
    <row r="29" spans="1:7">
      <c r="C29" s="34" t="s">
        <v>456</v>
      </c>
      <c r="D29" s="117"/>
      <c r="E29" s="117"/>
      <c r="F29" s="117"/>
      <c r="G29" s="117"/>
    </row>
    <row r="30" spans="1:7">
      <c r="D30" s="117"/>
      <c r="E30" s="117"/>
      <c r="F30" s="117"/>
      <c r="G30" s="117"/>
    </row>
    <row r="31" spans="1:7" ht="30">
      <c r="A31" s="236" t="s">
        <v>2</v>
      </c>
      <c r="B31" s="237" t="s">
        <v>442</v>
      </c>
      <c r="C31" s="237" t="s">
        <v>443</v>
      </c>
      <c r="D31" s="240" t="s">
        <v>452</v>
      </c>
      <c r="E31" s="240" t="s">
        <v>444</v>
      </c>
      <c r="F31" s="240" t="s">
        <v>445</v>
      </c>
      <c r="G31" s="240" t="s">
        <v>453</v>
      </c>
    </row>
    <row r="32" spans="1:7">
      <c r="A32" s="35">
        <v>1</v>
      </c>
      <c r="B32" s="35" t="s">
        <v>446</v>
      </c>
      <c r="C32" s="35"/>
      <c r="D32" s="238">
        <f>D8-D20</f>
        <v>0</v>
      </c>
      <c r="E32" s="239">
        <v>0</v>
      </c>
      <c r="F32" s="239">
        <f>E20</f>
        <v>0</v>
      </c>
      <c r="G32" s="239">
        <f>D32+E32-F32</f>
        <v>0</v>
      </c>
    </row>
    <row r="33" spans="1:7">
      <c r="A33" s="35">
        <v>2</v>
      </c>
      <c r="B33" s="35" t="s">
        <v>447</v>
      </c>
      <c r="C33" s="35"/>
      <c r="D33" s="238">
        <f>D9-D21</f>
        <v>0</v>
      </c>
      <c r="E33" s="239">
        <f>E9</f>
        <v>559240</v>
      </c>
      <c r="F33" s="239">
        <f>F9+E21</f>
        <v>0</v>
      </c>
      <c r="G33" s="239">
        <f>D33+E33-F33</f>
        <v>559240</v>
      </c>
    </row>
    <row r="34" spans="1:7">
      <c r="A34" s="35">
        <v>3</v>
      </c>
      <c r="B34" s="35" t="s">
        <v>448</v>
      </c>
      <c r="C34" s="35"/>
      <c r="D34" s="238">
        <f>D10-D22</f>
        <v>0</v>
      </c>
      <c r="E34" s="239">
        <f>E10</f>
        <v>0</v>
      </c>
      <c r="F34" s="239">
        <f t="shared" ref="F34:F37" si="4">F10+E22</f>
        <v>0</v>
      </c>
      <c r="G34" s="239">
        <f t="shared" ref="G34:G37" si="5">D34+E34-F34</f>
        <v>0</v>
      </c>
    </row>
    <row r="35" spans="1:7">
      <c r="A35" s="35">
        <v>4</v>
      </c>
      <c r="B35" s="35" t="s">
        <v>449</v>
      </c>
      <c r="C35" s="35"/>
      <c r="D35" s="238">
        <v>0</v>
      </c>
      <c r="E35" s="239">
        <f t="shared" ref="E35:E37" si="6">E11</f>
        <v>0</v>
      </c>
      <c r="F35" s="239">
        <f t="shared" si="4"/>
        <v>0</v>
      </c>
      <c r="G35" s="239">
        <f t="shared" si="5"/>
        <v>0</v>
      </c>
    </row>
    <row r="36" spans="1:7">
      <c r="A36" s="35">
        <v>5</v>
      </c>
      <c r="B36" s="35" t="s">
        <v>450</v>
      </c>
      <c r="C36" s="35"/>
      <c r="D36" s="238">
        <f t="shared" ref="D36" si="7">D12-D24</f>
        <v>0</v>
      </c>
      <c r="E36" s="239">
        <f t="shared" si="6"/>
        <v>0</v>
      </c>
      <c r="F36" s="239">
        <f t="shared" si="4"/>
        <v>0</v>
      </c>
      <c r="G36" s="239">
        <f t="shared" si="5"/>
        <v>0</v>
      </c>
    </row>
    <row r="37" spans="1:7">
      <c r="A37" s="35">
        <v>6</v>
      </c>
      <c r="B37" s="35" t="s">
        <v>451</v>
      </c>
      <c r="C37" s="35"/>
      <c r="D37" s="238">
        <f>D13-D25</f>
        <v>0</v>
      </c>
      <c r="E37" s="239">
        <f t="shared" si="6"/>
        <v>0</v>
      </c>
      <c r="F37" s="239">
        <f t="shared" si="4"/>
        <v>0</v>
      </c>
      <c r="G37" s="239">
        <f t="shared" si="5"/>
        <v>0</v>
      </c>
    </row>
    <row r="38" spans="1:7">
      <c r="A38" s="35"/>
      <c r="B38" s="35" t="s">
        <v>234</v>
      </c>
      <c r="C38" s="35"/>
      <c r="D38" s="238">
        <f>SUM(D32:D37)</f>
        <v>0</v>
      </c>
      <c r="E38" s="239">
        <f>SUM(E32:E37)</f>
        <v>559240</v>
      </c>
      <c r="F38" s="239">
        <f t="shared" ref="F38:G38" si="8">SUM(F32:F37)</f>
        <v>0</v>
      </c>
      <c r="G38" s="239">
        <f t="shared" si="8"/>
        <v>559240</v>
      </c>
    </row>
    <row r="40" spans="1:7">
      <c r="B40" s="118" t="s">
        <v>254</v>
      </c>
      <c r="F40" s="41" t="s">
        <v>228</v>
      </c>
    </row>
    <row r="41" spans="1:7">
      <c r="B41" s="118" t="s">
        <v>457</v>
      </c>
      <c r="F41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H9" sqref="H9"/>
    </sheetView>
  </sheetViews>
  <sheetFormatPr defaultRowHeight="15"/>
  <cols>
    <col min="1" max="1" width="4.85546875" customWidth="1"/>
    <col min="2" max="2" width="40.28515625" customWidth="1"/>
    <col min="3" max="3" width="11.7109375" customWidth="1"/>
    <col min="4" max="4" width="11.5703125" customWidth="1"/>
    <col min="5" max="5" width="11.85546875" customWidth="1"/>
    <col min="6" max="6" width="13.28515625" customWidth="1"/>
  </cols>
  <sheetData>
    <row r="1" spans="1:6">
      <c r="B1" s="40" t="s">
        <v>408</v>
      </c>
    </row>
    <row r="2" spans="1:6">
      <c r="B2" s="40" t="s">
        <v>407</v>
      </c>
      <c r="E2" s="88" t="s">
        <v>127</v>
      </c>
    </row>
    <row r="3" spans="1:6">
      <c r="B3" s="36"/>
      <c r="F3" s="83" t="s">
        <v>128</v>
      </c>
    </row>
    <row r="4" spans="1:6">
      <c r="A4" s="84" t="s">
        <v>239</v>
      </c>
      <c r="B4" s="85"/>
      <c r="C4" s="86"/>
      <c r="D4" s="86"/>
      <c r="E4" s="86"/>
      <c r="F4" s="87"/>
    </row>
    <row r="5" spans="1:6" ht="36" customHeight="1">
      <c r="A5" s="35"/>
      <c r="B5" s="89" t="s">
        <v>129</v>
      </c>
      <c r="C5" s="89" t="s">
        <v>130</v>
      </c>
      <c r="D5" s="89" t="s">
        <v>131</v>
      </c>
      <c r="E5" s="89" t="s">
        <v>440</v>
      </c>
      <c r="F5" s="89" t="s">
        <v>397</v>
      </c>
    </row>
    <row r="6" spans="1:6">
      <c r="A6" s="37">
        <v>1</v>
      </c>
      <c r="B6" s="82" t="s">
        <v>132</v>
      </c>
      <c r="C6" s="92">
        <v>70</v>
      </c>
      <c r="D6" s="92">
        <v>11100</v>
      </c>
      <c r="E6" s="220">
        <f>E7+E8+E9</f>
        <v>0</v>
      </c>
      <c r="F6" s="220">
        <f>F7+F8+F9</f>
        <v>416</v>
      </c>
    </row>
    <row r="7" spans="1:6">
      <c r="A7" s="38" t="s">
        <v>133</v>
      </c>
      <c r="B7" s="80" t="s">
        <v>134</v>
      </c>
      <c r="C7" s="93" t="s">
        <v>240</v>
      </c>
      <c r="D7" s="93">
        <v>11101</v>
      </c>
      <c r="E7" s="221">
        <v>0</v>
      </c>
      <c r="F7" s="221">
        <v>0</v>
      </c>
    </row>
    <row r="8" spans="1:6">
      <c r="A8" s="38" t="s">
        <v>135</v>
      </c>
      <c r="B8" s="80" t="s">
        <v>136</v>
      </c>
      <c r="C8" s="93">
        <v>704</v>
      </c>
      <c r="D8" s="93">
        <v>11102</v>
      </c>
      <c r="E8" s="221">
        <v>0</v>
      </c>
      <c r="F8" s="221">
        <v>416</v>
      </c>
    </row>
    <row r="9" spans="1:6">
      <c r="A9" s="38" t="s">
        <v>137</v>
      </c>
      <c r="B9" s="80" t="s">
        <v>138</v>
      </c>
      <c r="C9" s="93">
        <v>705</v>
      </c>
      <c r="D9" s="93">
        <v>11103</v>
      </c>
      <c r="E9" s="221">
        <v>0</v>
      </c>
      <c r="F9" s="221">
        <v>0</v>
      </c>
    </row>
    <row r="10" spans="1:6">
      <c r="A10" s="37">
        <v>2</v>
      </c>
      <c r="B10" s="82" t="s">
        <v>139</v>
      </c>
      <c r="C10" s="92">
        <v>708</v>
      </c>
      <c r="D10" s="92">
        <v>11104</v>
      </c>
      <c r="E10" s="221">
        <f>+E11+E12+E13</f>
        <v>0</v>
      </c>
      <c r="F10" s="221">
        <v>0</v>
      </c>
    </row>
    <row r="11" spans="1:6">
      <c r="A11" s="38" t="s">
        <v>133</v>
      </c>
      <c r="B11" s="80" t="s">
        <v>140</v>
      </c>
      <c r="C11" s="93">
        <v>7081</v>
      </c>
      <c r="D11" s="93">
        <v>111041</v>
      </c>
      <c r="E11" s="221">
        <v>0</v>
      </c>
      <c r="F11" s="221">
        <v>0</v>
      </c>
    </row>
    <row r="12" spans="1:6">
      <c r="A12" s="38" t="s">
        <v>135</v>
      </c>
      <c r="B12" s="80" t="s">
        <v>141</v>
      </c>
      <c r="C12" s="93">
        <v>7082</v>
      </c>
      <c r="D12" s="93">
        <v>111042</v>
      </c>
      <c r="E12" s="221">
        <v>0</v>
      </c>
      <c r="F12" s="221">
        <v>0</v>
      </c>
    </row>
    <row r="13" spans="1:6">
      <c r="A13" s="38" t="s">
        <v>137</v>
      </c>
      <c r="B13" s="80" t="s">
        <v>142</v>
      </c>
      <c r="C13" s="93">
        <v>7083</v>
      </c>
      <c r="D13" s="93">
        <v>111043</v>
      </c>
      <c r="E13" s="221">
        <v>0</v>
      </c>
      <c r="F13" s="221">
        <v>0</v>
      </c>
    </row>
    <row r="14" spans="1:6" ht="25.5" customHeight="1">
      <c r="A14" s="37">
        <v>3</v>
      </c>
      <c r="B14" s="94" t="s">
        <v>143</v>
      </c>
      <c r="C14" s="92">
        <v>71</v>
      </c>
      <c r="D14" s="92">
        <v>11201</v>
      </c>
      <c r="E14" s="221">
        <f>E15+E16</f>
        <v>0</v>
      </c>
      <c r="F14" s="221">
        <v>0</v>
      </c>
    </row>
    <row r="15" spans="1:6">
      <c r="A15" s="38"/>
      <c r="B15" s="80" t="s">
        <v>144</v>
      </c>
      <c r="C15" s="93"/>
      <c r="D15" s="93">
        <v>112011</v>
      </c>
      <c r="E15" s="221">
        <v>0</v>
      </c>
      <c r="F15" s="221">
        <v>0</v>
      </c>
    </row>
    <row r="16" spans="1:6">
      <c r="A16" s="38"/>
      <c r="B16" s="80" t="s">
        <v>145</v>
      </c>
      <c r="C16" s="93"/>
      <c r="D16" s="93">
        <v>112012</v>
      </c>
      <c r="E16" s="221">
        <v>0</v>
      </c>
      <c r="F16" s="221">
        <v>0</v>
      </c>
    </row>
    <row r="17" spans="1:6" ht="23.25" customHeight="1">
      <c r="A17" s="37">
        <v>4</v>
      </c>
      <c r="B17" s="94" t="s">
        <v>146</v>
      </c>
      <c r="C17" s="92">
        <v>72</v>
      </c>
      <c r="D17" s="92">
        <v>11300</v>
      </c>
      <c r="E17" s="221">
        <f>E18</f>
        <v>0</v>
      </c>
      <c r="F17" s="221">
        <v>0</v>
      </c>
    </row>
    <row r="18" spans="1:6">
      <c r="A18" s="38"/>
      <c r="B18" s="80" t="s">
        <v>147</v>
      </c>
      <c r="C18" s="93"/>
      <c r="D18" s="93">
        <v>11301</v>
      </c>
      <c r="E18" s="221">
        <v>0</v>
      </c>
      <c r="F18" s="221">
        <v>0</v>
      </c>
    </row>
    <row r="19" spans="1:6">
      <c r="A19" s="37">
        <v>5</v>
      </c>
      <c r="B19" s="82" t="s">
        <v>148</v>
      </c>
      <c r="C19" s="92">
        <v>73</v>
      </c>
      <c r="D19" s="92">
        <v>11400</v>
      </c>
      <c r="E19" s="221">
        <v>0</v>
      </c>
      <c r="F19" s="221">
        <v>0</v>
      </c>
    </row>
    <row r="20" spans="1:6">
      <c r="A20" s="37">
        <v>6</v>
      </c>
      <c r="B20" s="82" t="s">
        <v>149</v>
      </c>
      <c r="C20" s="92">
        <v>75</v>
      </c>
      <c r="D20" s="92">
        <v>11500</v>
      </c>
      <c r="E20" s="220">
        <v>0</v>
      </c>
      <c r="F20" s="220">
        <v>0</v>
      </c>
    </row>
    <row r="21" spans="1:6">
      <c r="A21" s="37">
        <v>7</v>
      </c>
      <c r="B21" s="82" t="s">
        <v>150</v>
      </c>
      <c r="C21" s="92">
        <v>77</v>
      </c>
      <c r="D21" s="92">
        <v>11600</v>
      </c>
      <c r="E21" s="220">
        <v>0</v>
      </c>
      <c r="F21" s="220">
        <v>0</v>
      </c>
    </row>
    <row r="22" spans="1:6">
      <c r="A22" s="39" t="s">
        <v>151</v>
      </c>
      <c r="B22" s="82" t="s">
        <v>152</v>
      </c>
      <c r="C22" s="92"/>
      <c r="D22" s="92">
        <v>11800</v>
      </c>
      <c r="E22" s="220">
        <f>E21+E20+E19+E17+E14+E10+E6</f>
        <v>0</v>
      </c>
      <c r="F22" s="220">
        <f>F21+F20+F19+F17+F14+F10+F6</f>
        <v>416</v>
      </c>
    </row>
    <row r="24" spans="1:6">
      <c r="B24" s="133" t="s">
        <v>254</v>
      </c>
      <c r="E24" s="62" t="s">
        <v>228</v>
      </c>
    </row>
    <row r="25" spans="1:6">
      <c r="B25" s="133"/>
      <c r="E25" s="61"/>
    </row>
    <row r="26" spans="1:6">
      <c r="B26" s="118" t="s">
        <v>420</v>
      </c>
      <c r="E26" t="s">
        <v>237</v>
      </c>
    </row>
    <row r="27" spans="1:6">
      <c r="B27" s="29"/>
    </row>
  </sheetData>
  <pageMargins left="0.7" right="0.3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FAQE I</vt:lpstr>
      <vt:lpstr>AKTIVI</vt:lpstr>
      <vt:lpstr>PASIVI</vt:lpstr>
      <vt:lpstr>PASQ,ARDSH.SHP</vt:lpstr>
      <vt:lpstr>p.fl.m.ind</vt:lpstr>
      <vt:lpstr>pas # kapitaleve </vt:lpstr>
      <vt:lpstr>Llog.Bank</vt:lpstr>
      <vt:lpstr>PAQ</vt:lpstr>
      <vt:lpstr>PASQ.1</vt:lpstr>
      <vt:lpstr>PASQ.2</vt:lpstr>
      <vt:lpstr>PASQ.3</vt:lpstr>
      <vt:lpstr>Shen.AKT.Pas</vt:lpstr>
      <vt:lpstr>Shen.ardh.shp</vt:lpstr>
      <vt:lpstr>Deklarate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Justina</cp:lastModifiedBy>
  <cp:lastPrinted>2014-03-24T07:48:46Z</cp:lastPrinted>
  <dcterms:created xsi:type="dcterms:W3CDTF">2009-03-20T19:16:49Z</dcterms:created>
  <dcterms:modified xsi:type="dcterms:W3CDTF">2014-03-24T07:53:09Z</dcterms:modified>
</cp:coreProperties>
</file>